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SingleCells1.xml" ContentType="application/vnd.openxmlformats-officedocument.spreadsheetml.tableSingleCell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1215" yWindow="3210" windowWidth="17985" windowHeight="7185" firstSheet="3" activeTab="10"/>
  </bookViews>
  <sheets>
    <sheet name="Summary" sheetId="1" r:id="rId1"/>
    <sheet name="Time" sheetId="5" r:id="rId2"/>
    <sheet name="Productivity Analysis" sheetId="7" r:id="rId3"/>
    <sheet name="Material" sheetId="6" r:id="rId4"/>
    <sheet name="BigStops" sheetId="8" r:id="rId5"/>
    <sheet name="Alarms" sheetId="9" r:id="rId6"/>
    <sheet name="Events" sheetId="2" r:id="rId7"/>
    <sheet name="Override" sheetId="3" r:id="rId8"/>
    <sheet name="Heater" sheetId="4" r:id="rId9"/>
    <sheet name="DataBase" sheetId="11" r:id="rId10"/>
    <sheet name="Données Calcul" sheetId="13" r:id="rId11"/>
    <sheet name="Liste Summary" sheetId="10" state="hidden" r:id="rId12"/>
  </sheets>
  <externalReferences>
    <externalReference r:id="rId13"/>
  </externalReferences>
  <definedNames>
    <definedName name="noms">[1]données!$A$2:$A$39</definedName>
    <definedName name="Semaine1112">#REF!</definedName>
    <definedName name="Semaine12">#REF!</definedName>
    <definedName name="Semaine1314">#REF!</definedName>
    <definedName name="Semaine1516">#REF!</definedName>
    <definedName name="Semaine1718">#REF!</definedName>
    <definedName name="Semaine1920">#REF!</definedName>
    <definedName name="Semaine2122">#REF!</definedName>
    <definedName name="Semaine2324">#REF!</definedName>
    <definedName name="Semaine2526">#REF!</definedName>
    <definedName name="Semaine2728">#REF!</definedName>
    <definedName name="Semaine2930">#REF!</definedName>
    <definedName name="Semaine3132">#REF!</definedName>
    <definedName name="Semaine3334">#REF!</definedName>
    <definedName name="Semaine34">#REF!</definedName>
    <definedName name="Semaine3536">#REF!</definedName>
    <definedName name="Semaine3738">#REF!</definedName>
    <definedName name="Semaine3940">#REF!</definedName>
    <definedName name="Semaine4142">#REF!</definedName>
    <definedName name="Semaine4344">#REF!</definedName>
    <definedName name="Semaine4546">#REF!</definedName>
    <definedName name="Semaine4748">#REF!</definedName>
    <definedName name="Semaine4950">#REF!</definedName>
    <definedName name="Semaine5152">#REF!</definedName>
    <definedName name="Semaine56">#REF!</definedName>
    <definedName name="Semaine78">#REF!</definedName>
    <definedName name="Semaine910">#REF!</definedName>
    <definedName name="TableauTRS">#REF!</definedName>
  </definedNames>
  <calcPr calcId="145621"/>
</workbook>
</file>

<file path=xl/calcChain.xml><?xml version="1.0" encoding="utf-8"?>
<calcChain xmlns="http://schemas.openxmlformats.org/spreadsheetml/2006/main">
  <c r="AC925" i="11" l="1"/>
  <c r="AB925" i="11"/>
  <c r="AA925" i="11"/>
  <c r="C925" i="11"/>
  <c r="AD925" i="11" s="1"/>
  <c r="AC924" i="11"/>
  <c r="AB924" i="11"/>
  <c r="AA924" i="11"/>
  <c r="C924" i="11"/>
  <c r="AD924" i="11" s="1"/>
  <c r="AC923" i="11"/>
  <c r="AB923" i="11"/>
  <c r="AA923" i="11"/>
  <c r="C923" i="11"/>
  <c r="AD923" i="11" s="1"/>
  <c r="AC922" i="11"/>
  <c r="AB922" i="11"/>
  <c r="AA922" i="11"/>
  <c r="C922" i="11"/>
  <c r="AD922" i="11" s="1"/>
  <c r="AC921" i="11"/>
  <c r="AB921" i="11"/>
  <c r="AA921" i="11"/>
  <c r="C921" i="11"/>
  <c r="AD921" i="11" s="1"/>
  <c r="AC920" i="11"/>
  <c r="AB920" i="11"/>
  <c r="AA920" i="11"/>
  <c r="C920" i="11"/>
  <c r="AD920" i="11" s="1"/>
  <c r="AC919" i="11"/>
  <c r="AB919" i="11"/>
  <c r="AA919" i="11"/>
  <c r="C919" i="11"/>
  <c r="AD919" i="11" s="1"/>
  <c r="AC918" i="11"/>
  <c r="AB918" i="11"/>
  <c r="AA918" i="11"/>
  <c r="C918" i="11"/>
  <c r="AD918" i="11" s="1"/>
  <c r="AC917" i="11"/>
  <c r="AB917" i="11"/>
  <c r="AA917" i="11"/>
  <c r="C917" i="11"/>
  <c r="AD917" i="11" s="1"/>
  <c r="AC916" i="11"/>
  <c r="AB916" i="11"/>
  <c r="AA916" i="11"/>
  <c r="C916" i="11"/>
  <c r="AD916" i="11" s="1"/>
  <c r="AC915" i="11"/>
  <c r="AB915" i="11"/>
  <c r="AA915" i="11"/>
  <c r="C915" i="11"/>
  <c r="AD915" i="11" s="1"/>
  <c r="AD914" i="11"/>
  <c r="AC914" i="11"/>
  <c r="AB914" i="11"/>
  <c r="AA914" i="11"/>
  <c r="C914" i="11"/>
  <c r="AC913" i="11"/>
  <c r="AB913" i="11"/>
  <c r="AA913" i="11"/>
  <c r="C913" i="11"/>
  <c r="AD913" i="11" s="1"/>
  <c r="AC912" i="11"/>
  <c r="AB912" i="11"/>
  <c r="AA912" i="11"/>
  <c r="C912" i="11"/>
  <c r="AD912" i="11" s="1"/>
  <c r="AC911" i="11"/>
  <c r="AB911" i="11"/>
  <c r="AA911" i="11"/>
  <c r="C911" i="11"/>
  <c r="AD911" i="11" s="1"/>
  <c r="AC910" i="11"/>
  <c r="AB910" i="11"/>
  <c r="AA910" i="11"/>
  <c r="C910" i="11"/>
  <c r="AD910" i="11" s="1"/>
  <c r="AC909" i="11"/>
  <c r="AB909" i="11"/>
  <c r="AA909" i="11"/>
  <c r="C909" i="11"/>
  <c r="AD909" i="11" s="1"/>
  <c r="AC908" i="11"/>
  <c r="AB908" i="11"/>
  <c r="AA908" i="11"/>
  <c r="C908" i="11"/>
  <c r="AD908" i="11" s="1"/>
  <c r="AC907" i="11"/>
  <c r="AB907" i="11"/>
  <c r="AA907" i="11"/>
  <c r="C907" i="11"/>
  <c r="AD907" i="11" s="1"/>
  <c r="AC906" i="11"/>
  <c r="AB906" i="11"/>
  <c r="AA906" i="11"/>
  <c r="C906" i="11"/>
  <c r="AD906" i="11" s="1"/>
  <c r="AC905" i="11"/>
  <c r="AB905" i="11"/>
  <c r="AA905" i="11"/>
  <c r="C905" i="11"/>
  <c r="AD905" i="11" s="1"/>
  <c r="AC904" i="11"/>
  <c r="AB904" i="11"/>
  <c r="AA904" i="11"/>
  <c r="C904" i="11"/>
  <c r="AD904" i="11" s="1"/>
  <c r="AC903" i="11"/>
  <c r="AB903" i="11"/>
  <c r="AA903" i="11"/>
  <c r="C903" i="11"/>
  <c r="AD903" i="11" s="1"/>
  <c r="AC902" i="11"/>
  <c r="AB902" i="11"/>
  <c r="AA902" i="11"/>
  <c r="C902" i="11"/>
  <c r="AD902" i="11" s="1"/>
  <c r="AC901" i="11"/>
  <c r="AB901" i="11"/>
  <c r="AA901" i="11"/>
  <c r="C901" i="11"/>
  <c r="AD901" i="11" s="1"/>
  <c r="AC900" i="11"/>
  <c r="AB900" i="11"/>
  <c r="AA900" i="11"/>
  <c r="C900" i="11"/>
  <c r="AD900" i="11" s="1"/>
  <c r="AC899" i="11"/>
  <c r="AB899" i="11"/>
  <c r="AA899" i="11"/>
  <c r="C899" i="11"/>
  <c r="AD899" i="11" s="1"/>
  <c r="AC898" i="11"/>
  <c r="AB898" i="11"/>
  <c r="AA898" i="11"/>
  <c r="C898" i="11"/>
  <c r="AD898" i="11" s="1"/>
  <c r="AC897" i="11"/>
  <c r="AB897" i="11"/>
  <c r="AA897" i="11"/>
  <c r="C897" i="11"/>
  <c r="AD897" i="11" s="1"/>
  <c r="AC896" i="11"/>
  <c r="AB896" i="11"/>
  <c r="AA896" i="11"/>
  <c r="C896" i="11"/>
  <c r="AD896" i="11" s="1"/>
  <c r="AC895" i="11"/>
  <c r="AB895" i="11"/>
  <c r="AA895" i="11"/>
  <c r="C895" i="11"/>
  <c r="AD895" i="11" s="1"/>
  <c r="AC894" i="11"/>
  <c r="AB894" i="11"/>
  <c r="AA894" i="11"/>
  <c r="C894" i="11"/>
  <c r="AD894" i="11" s="1"/>
  <c r="AC893" i="11"/>
  <c r="AB893" i="11"/>
  <c r="AA893" i="11"/>
  <c r="C893" i="11"/>
  <c r="AD893" i="11" s="1"/>
  <c r="AC892" i="11"/>
  <c r="AB892" i="11"/>
  <c r="AA892" i="11"/>
  <c r="C892" i="11"/>
  <c r="AD892" i="11" s="1"/>
  <c r="AC891" i="11"/>
  <c r="AB891" i="11"/>
  <c r="AA891" i="11"/>
  <c r="C891" i="11"/>
  <c r="AD891" i="11" s="1"/>
  <c r="AC890" i="11"/>
  <c r="AB890" i="11"/>
  <c r="AA890" i="11"/>
  <c r="C890" i="11"/>
  <c r="AD890" i="11" s="1"/>
  <c r="AC889" i="11"/>
  <c r="AB889" i="11"/>
  <c r="AA889" i="11"/>
  <c r="C889" i="11"/>
  <c r="AD889" i="11" s="1"/>
  <c r="AC888" i="11"/>
  <c r="AB888" i="11"/>
  <c r="AA888" i="11"/>
  <c r="C888" i="11"/>
  <c r="AD888" i="11" s="1"/>
  <c r="AC887" i="11"/>
  <c r="AB887" i="11"/>
  <c r="AA887" i="11"/>
  <c r="C887" i="11"/>
  <c r="AD887" i="11" s="1"/>
  <c r="AC886" i="11"/>
  <c r="AB886" i="11"/>
  <c r="AA886" i="11"/>
  <c r="C886" i="11"/>
  <c r="AD886" i="11" s="1"/>
  <c r="AC885" i="11"/>
  <c r="AB885" i="11"/>
  <c r="AA885" i="11"/>
  <c r="C885" i="11"/>
  <c r="AD885" i="11" s="1"/>
  <c r="AC884" i="11"/>
  <c r="AB884" i="11"/>
  <c r="AA884" i="11"/>
  <c r="C884" i="11"/>
  <c r="AD884" i="11" s="1"/>
  <c r="AC883" i="11"/>
  <c r="AB883" i="11"/>
  <c r="AA883" i="11"/>
  <c r="C883" i="11"/>
  <c r="AD883" i="11" s="1"/>
  <c r="AC882" i="11"/>
  <c r="AB882" i="11"/>
  <c r="AA882" i="11"/>
  <c r="C882" i="11"/>
  <c r="AD882" i="11" s="1"/>
  <c r="AC881" i="11"/>
  <c r="AB881" i="11"/>
  <c r="AA881" i="11"/>
  <c r="C881" i="11"/>
  <c r="AD881" i="11" s="1"/>
  <c r="AC880" i="11"/>
  <c r="AB880" i="11"/>
  <c r="AA880" i="11"/>
  <c r="C880" i="11"/>
  <c r="AD880" i="11" s="1"/>
  <c r="AC879" i="11"/>
  <c r="AB879" i="11"/>
  <c r="AA879" i="11"/>
  <c r="C879" i="11"/>
  <c r="AD879" i="11" s="1"/>
  <c r="AC878" i="11"/>
  <c r="AB878" i="11"/>
  <c r="AA878" i="11"/>
  <c r="C878" i="11"/>
  <c r="AD878" i="11" s="1"/>
  <c r="AC877" i="11"/>
  <c r="AB877" i="11"/>
  <c r="AA877" i="11"/>
  <c r="C877" i="11"/>
  <c r="AD877" i="11" s="1"/>
  <c r="AC876" i="11"/>
  <c r="AB876" i="11"/>
  <c r="AA876" i="11"/>
  <c r="C876" i="11"/>
  <c r="AD876" i="11" s="1"/>
  <c r="AC875" i="11"/>
  <c r="AB875" i="11"/>
  <c r="AA875" i="11"/>
  <c r="C875" i="11"/>
  <c r="AD875" i="11" s="1"/>
  <c r="AC874" i="11"/>
  <c r="AB874" i="11"/>
  <c r="AA874" i="11"/>
  <c r="C874" i="11"/>
  <c r="AD874" i="11" s="1"/>
  <c r="AC873" i="11"/>
  <c r="AB873" i="11"/>
  <c r="AA873" i="11"/>
  <c r="C873" i="11"/>
  <c r="AD873" i="11" s="1"/>
  <c r="AC872" i="11"/>
  <c r="AB872" i="11"/>
  <c r="AA872" i="11"/>
  <c r="C872" i="11"/>
  <c r="AD872" i="11" s="1"/>
  <c r="AC871" i="11"/>
  <c r="AB871" i="11"/>
  <c r="AA871" i="11"/>
  <c r="C871" i="11"/>
  <c r="AD871" i="11" s="1"/>
  <c r="AC870" i="11"/>
  <c r="AB870" i="11"/>
  <c r="AA870" i="11"/>
  <c r="C870" i="11"/>
  <c r="AD870" i="11" s="1"/>
  <c r="AC869" i="11"/>
  <c r="AB869" i="11"/>
  <c r="AA869" i="11"/>
  <c r="C869" i="11"/>
  <c r="AD869" i="11" s="1"/>
  <c r="AC868" i="11"/>
  <c r="AB868" i="11"/>
  <c r="AA868" i="11"/>
  <c r="C868" i="11"/>
  <c r="AD868" i="11" s="1"/>
  <c r="AC867" i="11"/>
  <c r="AB867" i="11"/>
  <c r="AA867" i="11"/>
  <c r="C867" i="11"/>
  <c r="AD867" i="11" s="1"/>
  <c r="AC866" i="11"/>
  <c r="AB866" i="11"/>
  <c r="AA866" i="11"/>
  <c r="C866" i="11"/>
  <c r="AD866" i="11" s="1"/>
  <c r="AC865" i="11"/>
  <c r="AB865" i="11"/>
  <c r="AA865" i="11"/>
  <c r="C865" i="11"/>
  <c r="AD865" i="11" s="1"/>
  <c r="AC864" i="11"/>
  <c r="AB864" i="11"/>
  <c r="AA864" i="11"/>
  <c r="C864" i="11"/>
  <c r="AD864" i="11" s="1"/>
  <c r="AC863" i="11"/>
  <c r="AB863" i="11"/>
  <c r="AA863" i="11"/>
  <c r="C863" i="11"/>
  <c r="AD863" i="11" s="1"/>
  <c r="AC862" i="11"/>
  <c r="AB862" i="11"/>
  <c r="AA862" i="11"/>
  <c r="C862" i="11"/>
  <c r="AD862" i="11" s="1"/>
  <c r="AC861" i="11"/>
  <c r="AB861" i="11"/>
  <c r="AA861" i="11"/>
  <c r="C861" i="11"/>
  <c r="AD861" i="11" s="1"/>
  <c r="AC860" i="11"/>
  <c r="AB860" i="11"/>
  <c r="AA860" i="11"/>
  <c r="C860" i="11"/>
  <c r="AD860" i="11" s="1"/>
  <c r="AC859" i="11"/>
  <c r="AB859" i="11"/>
  <c r="AA859" i="11"/>
  <c r="C859" i="11"/>
  <c r="AD859" i="11" s="1"/>
  <c r="AC858" i="11"/>
  <c r="AB858" i="11"/>
  <c r="AA858" i="11"/>
  <c r="C858" i="11"/>
  <c r="AD858" i="11" s="1"/>
  <c r="AC857" i="11"/>
  <c r="AB857" i="11"/>
  <c r="AA857" i="11"/>
  <c r="C857" i="11"/>
  <c r="AD857" i="11" s="1"/>
  <c r="AC856" i="11"/>
  <c r="AB856" i="11"/>
  <c r="AA856" i="11"/>
  <c r="C856" i="11"/>
  <c r="AD856" i="11" s="1"/>
  <c r="AC855" i="11"/>
  <c r="AB855" i="11"/>
  <c r="AA855" i="11"/>
  <c r="C855" i="11"/>
  <c r="AD855" i="11" s="1"/>
  <c r="AC854" i="11"/>
  <c r="AB854" i="11"/>
  <c r="AA854" i="11"/>
  <c r="C854" i="11"/>
  <c r="AD854" i="11" s="1"/>
  <c r="AC853" i="11"/>
  <c r="AB853" i="11"/>
  <c r="AA853" i="11"/>
  <c r="C853" i="11"/>
  <c r="AD853" i="11" s="1"/>
  <c r="AC852" i="11"/>
  <c r="AB852" i="11"/>
  <c r="AA852" i="11"/>
  <c r="C852" i="11"/>
  <c r="AD852" i="11" s="1"/>
  <c r="AC851" i="11"/>
  <c r="AB851" i="11"/>
  <c r="AA851" i="11"/>
  <c r="C851" i="11"/>
  <c r="AD851" i="11" s="1"/>
  <c r="AC850" i="11"/>
  <c r="AB850" i="11"/>
  <c r="AA850" i="11"/>
  <c r="C850" i="11"/>
  <c r="AD850" i="11" s="1"/>
  <c r="AC849" i="11"/>
  <c r="AB849" i="11"/>
  <c r="AA849" i="11"/>
  <c r="C849" i="11"/>
  <c r="AD849" i="11" s="1"/>
  <c r="AC848" i="11"/>
  <c r="AB848" i="11"/>
  <c r="AA848" i="11"/>
  <c r="C848" i="11"/>
  <c r="AD848" i="11" s="1"/>
  <c r="AC847" i="11"/>
  <c r="AB847" i="11"/>
  <c r="AA847" i="11"/>
  <c r="C847" i="11"/>
  <c r="AD847" i="11" s="1"/>
  <c r="AC846" i="11"/>
  <c r="AB846" i="11"/>
  <c r="AA846" i="11"/>
  <c r="C846" i="11"/>
  <c r="AD846" i="11" s="1"/>
  <c r="AC845" i="11"/>
  <c r="AB845" i="11"/>
  <c r="AA845" i="11"/>
  <c r="C845" i="11"/>
  <c r="AD845" i="11" s="1"/>
  <c r="AC844" i="11"/>
  <c r="AB844" i="11"/>
  <c r="AA844" i="11"/>
  <c r="C844" i="11"/>
  <c r="AD844" i="11" s="1"/>
  <c r="AC843" i="11"/>
  <c r="AB843" i="11"/>
  <c r="AA843" i="11"/>
  <c r="C843" i="11"/>
  <c r="AD843" i="11" s="1"/>
  <c r="AC842" i="11"/>
  <c r="AB842" i="11"/>
  <c r="AA842" i="11"/>
  <c r="C842" i="11"/>
  <c r="AD842" i="11" s="1"/>
  <c r="AC841" i="11"/>
  <c r="AB841" i="11"/>
  <c r="AA841" i="11"/>
  <c r="C841" i="11"/>
  <c r="AD841" i="11" s="1"/>
  <c r="AC840" i="11"/>
  <c r="AB840" i="11"/>
  <c r="AA840" i="11"/>
  <c r="C840" i="11"/>
  <c r="AD840" i="11" s="1"/>
  <c r="AC839" i="11"/>
  <c r="AB839" i="11"/>
  <c r="AA839" i="11"/>
  <c r="C839" i="11"/>
  <c r="AD839" i="11" s="1"/>
  <c r="AC838" i="11"/>
  <c r="AB838" i="11"/>
  <c r="AA838" i="11"/>
  <c r="C838" i="11"/>
  <c r="AD838" i="11" s="1"/>
  <c r="AC837" i="11"/>
  <c r="AB837" i="11"/>
  <c r="AA837" i="11"/>
  <c r="C837" i="11"/>
  <c r="AD837" i="11" s="1"/>
  <c r="AC836" i="11"/>
  <c r="AB836" i="11"/>
  <c r="AA836" i="11"/>
  <c r="C836" i="11"/>
  <c r="AD836" i="11" s="1"/>
  <c r="AC835" i="11"/>
  <c r="AB835" i="11"/>
  <c r="AA835" i="11"/>
  <c r="C835" i="11"/>
  <c r="AD835" i="11" s="1"/>
  <c r="AC834" i="11"/>
  <c r="AB834" i="11"/>
  <c r="AA834" i="11"/>
  <c r="C834" i="11"/>
  <c r="AD834" i="11" s="1"/>
  <c r="AC833" i="11"/>
  <c r="AB833" i="11"/>
  <c r="AA833" i="11"/>
  <c r="C833" i="11"/>
  <c r="AD833" i="11" s="1"/>
  <c r="AC832" i="11"/>
  <c r="AB832" i="11"/>
  <c r="AA832" i="11"/>
  <c r="C832" i="11"/>
  <c r="AD832" i="11" s="1"/>
  <c r="AC831" i="11"/>
  <c r="AB831" i="11"/>
  <c r="AA831" i="11"/>
  <c r="C831" i="11"/>
  <c r="AD831" i="11" s="1"/>
  <c r="AC830" i="11"/>
  <c r="AB830" i="11"/>
  <c r="AA830" i="11"/>
  <c r="C830" i="11"/>
  <c r="AD830" i="11" s="1"/>
  <c r="AC829" i="11"/>
  <c r="AB829" i="11"/>
  <c r="AA829" i="11"/>
  <c r="C829" i="11"/>
  <c r="AD829" i="11" s="1"/>
  <c r="AC828" i="11"/>
  <c r="AB828" i="11"/>
  <c r="AA828" i="11"/>
  <c r="C828" i="11"/>
  <c r="AD828" i="11" s="1"/>
  <c r="AC827" i="11"/>
  <c r="AB827" i="11"/>
  <c r="AA827" i="11"/>
  <c r="C827" i="11"/>
  <c r="AD827" i="11" s="1"/>
  <c r="AC826" i="11"/>
  <c r="AB826" i="11"/>
  <c r="AA826" i="11"/>
  <c r="C826" i="11"/>
  <c r="AD826" i="11" s="1"/>
  <c r="AC825" i="11"/>
  <c r="AB825" i="11"/>
  <c r="AA825" i="11"/>
  <c r="C825" i="11"/>
  <c r="AD825" i="11" s="1"/>
  <c r="AC824" i="11"/>
  <c r="AB824" i="11"/>
  <c r="AA824" i="11"/>
  <c r="C824" i="11"/>
  <c r="AD824" i="11" s="1"/>
  <c r="AC823" i="11"/>
  <c r="AB823" i="11"/>
  <c r="AA823" i="11"/>
  <c r="C823" i="11"/>
  <c r="AD823" i="11" s="1"/>
  <c r="AC822" i="11"/>
  <c r="AB822" i="11"/>
  <c r="AA822" i="11"/>
  <c r="C822" i="11"/>
  <c r="AD822" i="11" s="1"/>
  <c r="AC821" i="11"/>
  <c r="AB821" i="11"/>
  <c r="AA821" i="11"/>
  <c r="C821" i="11"/>
  <c r="AD821" i="11" s="1"/>
  <c r="AC820" i="11"/>
  <c r="AB820" i="11"/>
  <c r="AA820" i="11"/>
  <c r="C820" i="11"/>
  <c r="AD820" i="11" s="1"/>
  <c r="AC819" i="11"/>
  <c r="AB819" i="11"/>
  <c r="AA819" i="11"/>
  <c r="C819" i="11"/>
  <c r="AD819" i="11" s="1"/>
  <c r="AC818" i="11"/>
  <c r="AB818" i="11"/>
  <c r="AA818" i="11"/>
  <c r="C818" i="11"/>
  <c r="AD818" i="11" s="1"/>
  <c r="AC817" i="11"/>
  <c r="AB817" i="11"/>
  <c r="AA817" i="11"/>
  <c r="C817" i="11"/>
  <c r="AD817" i="11" s="1"/>
  <c r="AC816" i="11"/>
  <c r="AB816" i="11"/>
  <c r="AA816" i="11"/>
  <c r="C816" i="11"/>
  <c r="AD816" i="11" s="1"/>
  <c r="AC815" i="11"/>
  <c r="AB815" i="11"/>
  <c r="AA815" i="11"/>
  <c r="C815" i="11"/>
  <c r="AD815" i="11" s="1"/>
  <c r="AC814" i="11"/>
  <c r="AB814" i="11"/>
  <c r="AA814" i="11"/>
  <c r="C814" i="11"/>
  <c r="AD814" i="11" s="1"/>
  <c r="AC813" i="11"/>
  <c r="AB813" i="11"/>
  <c r="AA813" i="11"/>
  <c r="C813" i="11"/>
  <c r="AD813" i="11" s="1"/>
  <c r="AC812" i="11"/>
  <c r="AB812" i="11"/>
  <c r="AA812" i="11"/>
  <c r="C812" i="11"/>
  <c r="AD812" i="11" s="1"/>
  <c r="AC811" i="11"/>
  <c r="AB811" i="11"/>
  <c r="AA811" i="11"/>
  <c r="C811" i="11"/>
  <c r="AD811" i="11" s="1"/>
  <c r="AC810" i="11"/>
  <c r="AB810" i="11"/>
  <c r="AA810" i="11"/>
  <c r="C810" i="11"/>
  <c r="AD810" i="11" s="1"/>
  <c r="AC809" i="11"/>
  <c r="AB809" i="11"/>
  <c r="AA809" i="11"/>
  <c r="C809" i="11"/>
  <c r="AD809" i="11" s="1"/>
  <c r="AC808" i="11"/>
  <c r="AB808" i="11"/>
  <c r="AA808" i="11"/>
  <c r="C808" i="11"/>
  <c r="AD808" i="11" s="1"/>
  <c r="AC807" i="11"/>
  <c r="AB807" i="11"/>
  <c r="AA807" i="11"/>
  <c r="C807" i="11"/>
  <c r="AD807" i="11" s="1"/>
  <c r="AC806" i="11"/>
  <c r="AB806" i="11"/>
  <c r="AA806" i="11"/>
  <c r="C806" i="11"/>
  <c r="AD806" i="11" s="1"/>
  <c r="AC805" i="11"/>
  <c r="AB805" i="11"/>
  <c r="AA805" i="11"/>
  <c r="C805" i="11"/>
  <c r="AD805" i="11" s="1"/>
  <c r="AC804" i="11"/>
  <c r="AB804" i="11"/>
  <c r="AA804" i="11"/>
  <c r="C804" i="11"/>
  <c r="AD804" i="11" s="1"/>
  <c r="AC803" i="11"/>
  <c r="AB803" i="11"/>
  <c r="AA803" i="11"/>
  <c r="C803" i="11"/>
  <c r="AD803" i="11" s="1"/>
  <c r="AC802" i="11"/>
  <c r="AB802" i="11"/>
  <c r="AA802" i="11"/>
  <c r="C802" i="11"/>
  <c r="AD802" i="11" s="1"/>
  <c r="AC801" i="11"/>
  <c r="AB801" i="11"/>
  <c r="AA801" i="11"/>
  <c r="C801" i="11"/>
  <c r="AD801" i="11" s="1"/>
  <c r="AC800" i="11"/>
  <c r="AB800" i="11"/>
  <c r="AA800" i="11"/>
  <c r="C800" i="11"/>
  <c r="AD800" i="11" s="1"/>
  <c r="AC799" i="11"/>
  <c r="AB799" i="11"/>
  <c r="AA799" i="11"/>
  <c r="C799" i="11"/>
  <c r="AD799" i="11" s="1"/>
  <c r="AC798" i="11"/>
  <c r="AB798" i="11"/>
  <c r="AA798" i="11"/>
  <c r="C798" i="11"/>
  <c r="AD798" i="11" s="1"/>
  <c r="AC797" i="11"/>
  <c r="AB797" i="11"/>
  <c r="AA797" i="11"/>
  <c r="C797" i="11"/>
  <c r="AD797" i="11" s="1"/>
  <c r="AC796" i="11"/>
  <c r="AB796" i="11"/>
  <c r="AA796" i="11"/>
  <c r="C796" i="11"/>
  <c r="AD796" i="11" s="1"/>
  <c r="AC795" i="11"/>
  <c r="AB795" i="11"/>
  <c r="AA795" i="11"/>
  <c r="C795" i="11"/>
  <c r="AD795" i="11" s="1"/>
  <c r="AC794" i="11"/>
  <c r="AB794" i="11"/>
  <c r="AA794" i="11"/>
  <c r="C794" i="11"/>
  <c r="AD794" i="11" s="1"/>
  <c r="AC793" i="11"/>
  <c r="AB793" i="11"/>
  <c r="AA793" i="11"/>
  <c r="C793" i="11"/>
  <c r="AD793" i="11" s="1"/>
  <c r="AC792" i="11"/>
  <c r="AB792" i="11"/>
  <c r="AA792" i="11"/>
  <c r="C792" i="11"/>
  <c r="AD792" i="11" s="1"/>
  <c r="AC791" i="11"/>
  <c r="AB791" i="11"/>
  <c r="AA791" i="11"/>
  <c r="C791" i="11"/>
  <c r="AD791" i="11" s="1"/>
  <c r="AC790" i="11"/>
  <c r="AB790" i="11"/>
  <c r="AA790" i="11"/>
  <c r="C790" i="11"/>
  <c r="AD790" i="11" s="1"/>
  <c r="AC789" i="11"/>
  <c r="AB789" i="11"/>
  <c r="AA789" i="11"/>
  <c r="C789" i="11"/>
  <c r="AD789" i="11" s="1"/>
  <c r="AC788" i="11"/>
  <c r="AB788" i="11"/>
  <c r="AA788" i="11"/>
  <c r="C788" i="11"/>
  <c r="AD788" i="11" s="1"/>
  <c r="AC787" i="11"/>
  <c r="AB787" i="11"/>
  <c r="AA787" i="11"/>
  <c r="C787" i="11"/>
  <c r="AD787" i="11" s="1"/>
  <c r="AC786" i="11"/>
  <c r="AB786" i="11"/>
  <c r="AA786" i="11"/>
  <c r="C786" i="11"/>
  <c r="AD786" i="11" s="1"/>
  <c r="AC785" i="11"/>
  <c r="AB785" i="11"/>
  <c r="AA785" i="11"/>
  <c r="C785" i="11"/>
  <c r="AD785" i="11" s="1"/>
  <c r="AC784" i="11"/>
  <c r="AB784" i="11"/>
  <c r="AA784" i="11"/>
  <c r="C784" i="11"/>
  <c r="AD784" i="11" s="1"/>
  <c r="AC783" i="11"/>
  <c r="AB783" i="11"/>
  <c r="AA783" i="11"/>
  <c r="C783" i="11"/>
  <c r="AD783" i="11" s="1"/>
  <c r="AC782" i="11"/>
  <c r="AB782" i="11"/>
  <c r="AA782" i="11"/>
  <c r="C782" i="11"/>
  <c r="AD782" i="11" s="1"/>
  <c r="AC781" i="11"/>
  <c r="AB781" i="11"/>
  <c r="AA781" i="11"/>
  <c r="C781" i="11"/>
  <c r="AD781" i="11" s="1"/>
  <c r="AC780" i="11"/>
  <c r="AB780" i="11"/>
  <c r="AA780" i="11"/>
  <c r="C780" i="11"/>
  <c r="AD780" i="11" s="1"/>
  <c r="AC779" i="11"/>
  <c r="AB779" i="11"/>
  <c r="AA779" i="11"/>
  <c r="C779" i="11"/>
  <c r="AD779" i="11" s="1"/>
  <c r="AC778" i="11"/>
  <c r="AB778" i="11"/>
  <c r="AA778" i="11"/>
  <c r="C778" i="11"/>
  <c r="AD778" i="11" s="1"/>
  <c r="AC777" i="11"/>
  <c r="AB777" i="11"/>
  <c r="AA777" i="11"/>
  <c r="C777" i="11"/>
  <c r="AD777" i="11" s="1"/>
  <c r="AC776" i="11"/>
  <c r="AB776" i="11"/>
  <c r="AA776" i="11"/>
  <c r="C776" i="11"/>
  <c r="AD776" i="11" s="1"/>
  <c r="AC775" i="11"/>
  <c r="AB775" i="11"/>
  <c r="AA775" i="11"/>
  <c r="C775" i="11"/>
  <c r="AD775" i="11" s="1"/>
  <c r="AC774" i="11"/>
  <c r="AB774" i="11"/>
  <c r="AA774" i="11"/>
  <c r="C774" i="11"/>
  <c r="AD774" i="11" s="1"/>
  <c r="AC773" i="11"/>
  <c r="AB773" i="11"/>
  <c r="AA773" i="11"/>
  <c r="C773" i="11"/>
  <c r="AD773" i="11" s="1"/>
  <c r="AC772" i="11"/>
  <c r="AB772" i="11"/>
  <c r="AA772" i="11"/>
  <c r="C772" i="11"/>
  <c r="AD772" i="11" s="1"/>
  <c r="AC771" i="11"/>
  <c r="AB771" i="11"/>
  <c r="AA771" i="11"/>
  <c r="C771" i="11"/>
  <c r="AD771" i="11" s="1"/>
  <c r="AC770" i="11"/>
  <c r="AB770" i="11"/>
  <c r="AA770" i="11"/>
  <c r="C770" i="11"/>
  <c r="AD770" i="11" s="1"/>
  <c r="AC769" i="11"/>
  <c r="AB769" i="11"/>
  <c r="AA769" i="11"/>
  <c r="C769" i="11"/>
  <c r="AD769" i="11" s="1"/>
  <c r="AC768" i="11"/>
  <c r="AB768" i="11"/>
  <c r="AA768" i="11"/>
  <c r="C768" i="11"/>
  <c r="AD768" i="11" s="1"/>
  <c r="AC767" i="11"/>
  <c r="AB767" i="11"/>
  <c r="AA767" i="11"/>
  <c r="C767" i="11"/>
  <c r="AD767" i="11" s="1"/>
  <c r="AC766" i="11"/>
  <c r="AB766" i="11"/>
  <c r="AA766" i="11"/>
  <c r="C766" i="11"/>
  <c r="AD766" i="11" s="1"/>
  <c r="AC765" i="11"/>
  <c r="AB765" i="11"/>
  <c r="AA765" i="11"/>
  <c r="C765" i="11"/>
  <c r="AD765" i="11" s="1"/>
  <c r="AC764" i="11"/>
  <c r="AB764" i="11"/>
  <c r="AA764" i="11"/>
  <c r="C764" i="11"/>
  <c r="AD764" i="11" s="1"/>
  <c r="AC763" i="11"/>
  <c r="AB763" i="11"/>
  <c r="AA763" i="11"/>
  <c r="C763" i="11"/>
  <c r="AD763" i="11" s="1"/>
  <c r="AC762" i="11"/>
  <c r="AB762" i="11"/>
  <c r="AA762" i="11"/>
  <c r="C762" i="11"/>
  <c r="AD762" i="11" s="1"/>
  <c r="AC761" i="11"/>
  <c r="AB761" i="11"/>
  <c r="AA761" i="11"/>
  <c r="C761" i="11"/>
  <c r="AD761" i="11" s="1"/>
  <c r="AC760" i="11"/>
  <c r="AB760" i="11"/>
  <c r="AA760" i="11"/>
  <c r="C760" i="11"/>
  <c r="AD760" i="11" s="1"/>
  <c r="AC759" i="11"/>
  <c r="AB759" i="11"/>
  <c r="AA759" i="11"/>
  <c r="C759" i="11"/>
  <c r="AD759" i="11" s="1"/>
  <c r="AC758" i="11"/>
  <c r="AB758" i="11"/>
  <c r="AA758" i="11"/>
  <c r="C758" i="11"/>
  <c r="AD758" i="11" s="1"/>
  <c r="AC757" i="11"/>
  <c r="AB757" i="11"/>
  <c r="AA757" i="11"/>
  <c r="C757" i="11"/>
  <c r="AD757" i="11" s="1"/>
  <c r="AC756" i="11"/>
  <c r="AB756" i="11"/>
  <c r="AA756" i="11"/>
  <c r="C756" i="11"/>
  <c r="AD756" i="11" s="1"/>
  <c r="AC755" i="11"/>
  <c r="AB755" i="11"/>
  <c r="AA755" i="11"/>
  <c r="C755" i="11"/>
  <c r="AD755" i="11" s="1"/>
  <c r="AC754" i="11"/>
  <c r="AB754" i="11"/>
  <c r="AA754" i="11"/>
  <c r="C754" i="11"/>
  <c r="AD754" i="11" s="1"/>
  <c r="AC753" i="11"/>
  <c r="AB753" i="11"/>
  <c r="AA753" i="11"/>
  <c r="C753" i="11"/>
  <c r="AD753" i="11" s="1"/>
  <c r="AC752" i="11"/>
  <c r="AB752" i="11"/>
  <c r="AA752" i="11"/>
  <c r="C752" i="11"/>
  <c r="AD752" i="11" s="1"/>
  <c r="AC751" i="11"/>
  <c r="AB751" i="11"/>
  <c r="AA751" i="11"/>
  <c r="C751" i="11"/>
  <c r="AD751" i="11" s="1"/>
  <c r="AC750" i="11"/>
  <c r="AB750" i="11"/>
  <c r="AA750" i="11"/>
  <c r="C750" i="11"/>
  <c r="AD750" i="11" s="1"/>
  <c r="AC749" i="11"/>
  <c r="AB749" i="11"/>
  <c r="AA749" i="11"/>
  <c r="C749" i="11"/>
  <c r="AD749" i="11" s="1"/>
  <c r="AC748" i="11"/>
  <c r="AB748" i="11"/>
  <c r="AA748" i="11"/>
  <c r="C748" i="11"/>
  <c r="AD748" i="11" s="1"/>
  <c r="AC747" i="11"/>
  <c r="AB747" i="11"/>
  <c r="AA747" i="11"/>
  <c r="C747" i="11"/>
  <c r="AD747" i="11" s="1"/>
  <c r="AC746" i="11"/>
  <c r="AB746" i="11"/>
  <c r="AA746" i="11"/>
  <c r="C746" i="11"/>
  <c r="AD746" i="11" s="1"/>
  <c r="AC745" i="11"/>
  <c r="AB745" i="11"/>
  <c r="AA745" i="11"/>
  <c r="C745" i="11"/>
  <c r="AD745" i="11" s="1"/>
  <c r="AC744" i="11"/>
  <c r="AB744" i="11"/>
  <c r="AA744" i="11"/>
  <c r="C744" i="11"/>
  <c r="AD744" i="11" s="1"/>
  <c r="AC743" i="11"/>
  <c r="AB743" i="11"/>
  <c r="AA743" i="11"/>
  <c r="C743" i="11"/>
  <c r="AD743" i="11" s="1"/>
  <c r="AC742" i="11"/>
  <c r="AB742" i="11"/>
  <c r="AA742" i="11"/>
  <c r="C742" i="11"/>
  <c r="AD742" i="11" s="1"/>
  <c r="AC741" i="11"/>
  <c r="AB741" i="11"/>
  <c r="AA741" i="11"/>
  <c r="C741" i="11"/>
  <c r="AD741" i="11" s="1"/>
  <c r="AC740" i="11"/>
  <c r="AB740" i="11"/>
  <c r="AA740" i="11"/>
  <c r="C740" i="11"/>
  <c r="AD740" i="11" s="1"/>
  <c r="AC739" i="11"/>
  <c r="AB739" i="11"/>
  <c r="AA739" i="11"/>
  <c r="C739" i="11"/>
  <c r="AD739" i="11" s="1"/>
  <c r="AC738" i="11"/>
  <c r="AB738" i="11"/>
  <c r="AA738" i="11"/>
  <c r="C738" i="11"/>
  <c r="AD738" i="11" s="1"/>
  <c r="AD737" i="11"/>
  <c r="AC737" i="11"/>
  <c r="AB737" i="11"/>
  <c r="AA737" i="11"/>
  <c r="C737" i="11"/>
  <c r="AC736" i="11"/>
  <c r="AB736" i="11"/>
  <c r="AA736" i="11"/>
  <c r="C736" i="11"/>
  <c r="AD736" i="11" s="1"/>
  <c r="AC735" i="11"/>
  <c r="AB735" i="11"/>
  <c r="AA735" i="11"/>
  <c r="C735" i="11"/>
  <c r="AD735" i="11" s="1"/>
  <c r="AC734" i="11"/>
  <c r="AB734" i="11"/>
  <c r="AA734" i="11"/>
  <c r="C734" i="11"/>
  <c r="AD734" i="11" s="1"/>
  <c r="AC733" i="11"/>
  <c r="AB733" i="11"/>
  <c r="AA733" i="11"/>
  <c r="C733" i="11"/>
  <c r="AD733" i="11" s="1"/>
  <c r="AC732" i="11"/>
  <c r="AB732" i="11"/>
  <c r="AA732" i="11"/>
  <c r="C732" i="11"/>
  <c r="AD732" i="11" s="1"/>
  <c r="AC731" i="11"/>
  <c r="AB731" i="11"/>
  <c r="AA731" i="11"/>
  <c r="C731" i="11"/>
  <c r="AD731" i="11" s="1"/>
  <c r="AC730" i="11"/>
  <c r="AB730" i="11"/>
  <c r="AA730" i="11"/>
  <c r="C730" i="11"/>
  <c r="AD730" i="11" s="1"/>
  <c r="AC729" i="11"/>
  <c r="AB729" i="11"/>
  <c r="AA729" i="11"/>
  <c r="C729" i="11"/>
  <c r="AD729" i="11" s="1"/>
  <c r="AC728" i="11"/>
  <c r="AB728" i="11"/>
  <c r="AA728" i="11"/>
  <c r="C728" i="11"/>
  <c r="AD728" i="11" s="1"/>
  <c r="AC727" i="11"/>
  <c r="AB727" i="11"/>
  <c r="AA727" i="11"/>
  <c r="C727" i="11"/>
  <c r="AD727" i="11" s="1"/>
  <c r="AC726" i="11"/>
  <c r="AB726" i="11"/>
  <c r="AA726" i="11"/>
  <c r="C726" i="11"/>
  <c r="AD726" i="11" s="1"/>
  <c r="AC725" i="11"/>
  <c r="AB725" i="11"/>
  <c r="AA725" i="11"/>
  <c r="C725" i="11"/>
  <c r="AD725" i="11" s="1"/>
  <c r="AC724" i="11"/>
  <c r="AB724" i="11"/>
  <c r="AA724" i="11"/>
  <c r="C724" i="11"/>
  <c r="AD724" i="11" s="1"/>
  <c r="AC723" i="11"/>
  <c r="AB723" i="11"/>
  <c r="AA723" i="11"/>
  <c r="C723" i="11"/>
  <c r="AD723" i="11" s="1"/>
  <c r="AC722" i="11"/>
  <c r="AB722" i="11"/>
  <c r="AA722" i="11"/>
  <c r="C722" i="11"/>
  <c r="AD722" i="11" s="1"/>
  <c r="AC721" i="11"/>
  <c r="AB721" i="11"/>
  <c r="AA721" i="11"/>
  <c r="C721" i="11"/>
  <c r="AD721" i="11" s="1"/>
  <c r="AC720" i="11"/>
  <c r="AB720" i="11"/>
  <c r="AA720" i="11"/>
  <c r="C720" i="11"/>
  <c r="AD720" i="11" s="1"/>
  <c r="AC719" i="11"/>
  <c r="AB719" i="11"/>
  <c r="AA719" i="11"/>
  <c r="C719" i="11"/>
  <c r="AD719" i="11" s="1"/>
  <c r="AC718" i="11"/>
  <c r="AB718" i="11"/>
  <c r="AA718" i="11"/>
  <c r="C718" i="11"/>
  <c r="AD718" i="11" s="1"/>
  <c r="AC717" i="11"/>
  <c r="AB717" i="11"/>
  <c r="AA717" i="11"/>
  <c r="C717" i="11"/>
  <c r="AD717" i="11" s="1"/>
  <c r="AC716" i="11"/>
  <c r="AB716" i="11"/>
  <c r="AA716" i="11"/>
  <c r="C716" i="11"/>
  <c r="AD716" i="11" s="1"/>
  <c r="AC715" i="11"/>
  <c r="AB715" i="11"/>
  <c r="AA715" i="11"/>
  <c r="C715" i="11"/>
  <c r="AD715" i="11" s="1"/>
  <c r="AC714" i="11"/>
  <c r="AB714" i="11"/>
  <c r="AA714" i="11"/>
  <c r="C714" i="11"/>
  <c r="AD714" i="11" s="1"/>
  <c r="AC713" i="11"/>
  <c r="AB713" i="11"/>
  <c r="AA713" i="11"/>
  <c r="C713" i="11"/>
  <c r="AD713" i="11" s="1"/>
  <c r="AC712" i="11"/>
  <c r="AB712" i="11"/>
  <c r="AA712" i="11"/>
  <c r="C712" i="11"/>
  <c r="AD712" i="11" s="1"/>
  <c r="AC711" i="11"/>
  <c r="AB711" i="11"/>
  <c r="AA711" i="11"/>
  <c r="C711" i="11"/>
  <c r="AD711" i="11" s="1"/>
  <c r="AC710" i="11"/>
  <c r="AB710" i="11"/>
  <c r="AA710" i="11"/>
  <c r="C710" i="11"/>
  <c r="AD710" i="11" s="1"/>
  <c r="AC709" i="11"/>
  <c r="AB709" i="11"/>
  <c r="AA709" i="11"/>
  <c r="C709" i="11"/>
  <c r="AD709" i="11" s="1"/>
  <c r="AC708" i="11"/>
  <c r="AB708" i="11"/>
  <c r="AA708" i="11"/>
  <c r="C708" i="11"/>
  <c r="AD708" i="11" s="1"/>
  <c r="AC707" i="11"/>
  <c r="AB707" i="11"/>
  <c r="AA707" i="11"/>
  <c r="C707" i="11"/>
  <c r="AD707" i="11" s="1"/>
  <c r="AC706" i="11"/>
  <c r="AB706" i="11"/>
  <c r="AA706" i="11"/>
  <c r="C706" i="11"/>
  <c r="AD706" i="11" s="1"/>
  <c r="AC705" i="11"/>
  <c r="AB705" i="11"/>
  <c r="AA705" i="11"/>
  <c r="C705" i="11"/>
  <c r="AD705" i="11" s="1"/>
  <c r="AC704" i="11"/>
  <c r="AB704" i="11"/>
  <c r="AA704" i="11"/>
  <c r="C704" i="11"/>
  <c r="AD704" i="11" s="1"/>
  <c r="AC703" i="11"/>
  <c r="AB703" i="11"/>
  <c r="AA703" i="11"/>
  <c r="C703" i="11"/>
  <c r="AD703" i="11" s="1"/>
  <c r="AC702" i="11"/>
  <c r="AB702" i="11"/>
  <c r="AA702" i="11"/>
  <c r="C702" i="11"/>
  <c r="AD702" i="11" s="1"/>
  <c r="AC701" i="11"/>
  <c r="AB701" i="11"/>
  <c r="AA701" i="11"/>
  <c r="C701" i="11"/>
  <c r="AD701" i="11" s="1"/>
  <c r="AC700" i="11"/>
  <c r="AB700" i="11"/>
  <c r="AA700" i="11"/>
  <c r="C700" i="11"/>
  <c r="AD700" i="11" s="1"/>
  <c r="AC699" i="11"/>
  <c r="AB699" i="11"/>
  <c r="AA699" i="11"/>
  <c r="C699" i="11"/>
  <c r="AD699" i="11" s="1"/>
  <c r="AC698" i="11"/>
  <c r="AB698" i="11"/>
  <c r="AA698" i="11"/>
  <c r="C698" i="11"/>
  <c r="AD698" i="11" s="1"/>
  <c r="AC697" i="11"/>
  <c r="AB697" i="11"/>
  <c r="AA697" i="11"/>
  <c r="C697" i="11"/>
  <c r="AD697" i="11" s="1"/>
  <c r="AC696" i="11"/>
  <c r="AB696" i="11"/>
  <c r="AA696" i="11"/>
  <c r="C696" i="11"/>
  <c r="AD696" i="11" s="1"/>
  <c r="AC695" i="11"/>
  <c r="AB695" i="11"/>
  <c r="AA695" i="11"/>
  <c r="C695" i="11"/>
  <c r="AD695" i="11" s="1"/>
  <c r="AC694" i="11"/>
  <c r="AB694" i="11"/>
  <c r="AA694" i="11"/>
  <c r="C694" i="11"/>
  <c r="AD694" i="11" s="1"/>
  <c r="AC693" i="11"/>
  <c r="AB693" i="11"/>
  <c r="AA693" i="11"/>
  <c r="C693" i="11"/>
  <c r="AD693" i="11" s="1"/>
  <c r="AC692" i="11"/>
  <c r="AB692" i="11"/>
  <c r="AA692" i="11"/>
  <c r="C692" i="11"/>
  <c r="AD692" i="11" s="1"/>
  <c r="AC691" i="11"/>
  <c r="AB691" i="11"/>
  <c r="AA691" i="11"/>
  <c r="C691" i="11"/>
  <c r="AD691" i="11" s="1"/>
  <c r="AC690" i="11"/>
  <c r="AB690" i="11"/>
  <c r="AA690" i="11"/>
  <c r="C690" i="11"/>
  <c r="AD690" i="11" s="1"/>
  <c r="AC689" i="11"/>
  <c r="AB689" i="11"/>
  <c r="AA689" i="11"/>
  <c r="C689" i="11"/>
  <c r="AD689" i="11" s="1"/>
  <c r="AC688" i="11"/>
  <c r="AB688" i="11"/>
  <c r="AA688" i="11"/>
  <c r="C688" i="11"/>
  <c r="AD688" i="11" s="1"/>
  <c r="AC687" i="11"/>
  <c r="AB687" i="11"/>
  <c r="AA687" i="11"/>
  <c r="C687" i="11"/>
  <c r="AD687" i="11" s="1"/>
  <c r="AC686" i="11"/>
  <c r="AB686" i="11"/>
  <c r="AA686" i="11"/>
  <c r="C686" i="11"/>
  <c r="AD686" i="11" s="1"/>
  <c r="AC685" i="11"/>
  <c r="AB685" i="11"/>
  <c r="AA685" i="11"/>
  <c r="C685" i="11"/>
  <c r="AD685" i="11" s="1"/>
  <c r="AC684" i="11"/>
  <c r="AB684" i="11"/>
  <c r="AA684" i="11"/>
  <c r="C684" i="11"/>
  <c r="AD684" i="11" s="1"/>
  <c r="AC683" i="11"/>
  <c r="AB683" i="11"/>
  <c r="AA683" i="11"/>
  <c r="C683" i="11"/>
  <c r="AD683" i="11" s="1"/>
  <c r="AC682" i="11"/>
  <c r="AB682" i="11"/>
  <c r="AA682" i="11"/>
  <c r="C682" i="11"/>
  <c r="AD682" i="11" s="1"/>
  <c r="AC681" i="11"/>
  <c r="AB681" i="11"/>
  <c r="AA681" i="11"/>
  <c r="C681" i="11"/>
  <c r="AD681" i="11" s="1"/>
  <c r="AC680" i="11"/>
  <c r="AB680" i="11"/>
  <c r="AA680" i="11"/>
  <c r="C680" i="11"/>
  <c r="AD680" i="11" s="1"/>
  <c r="AC679" i="11"/>
  <c r="AB679" i="11"/>
  <c r="AA679" i="11"/>
  <c r="C679" i="11"/>
  <c r="AD679" i="11" s="1"/>
  <c r="AC678" i="11"/>
  <c r="AB678" i="11"/>
  <c r="AA678" i="11"/>
  <c r="C678" i="11"/>
  <c r="AD678" i="11" s="1"/>
  <c r="AC677" i="11"/>
  <c r="AB677" i="11"/>
  <c r="AA677" i="11"/>
  <c r="C677" i="11"/>
  <c r="AD677" i="11" s="1"/>
  <c r="AC676" i="11"/>
  <c r="AB676" i="11"/>
  <c r="AA676" i="11"/>
  <c r="C676" i="11"/>
  <c r="AD676" i="11" s="1"/>
  <c r="AC675" i="11"/>
  <c r="AB675" i="11"/>
  <c r="AA675" i="11"/>
  <c r="C675" i="11"/>
  <c r="AD675" i="11" s="1"/>
  <c r="AC674" i="11"/>
  <c r="AB674" i="11"/>
  <c r="AA674" i="11"/>
  <c r="C674" i="11"/>
  <c r="AD674" i="11" s="1"/>
  <c r="AC673" i="11"/>
  <c r="AB673" i="11"/>
  <c r="AA673" i="11"/>
  <c r="C673" i="11"/>
  <c r="AD673" i="11" s="1"/>
  <c r="AC672" i="11"/>
  <c r="AB672" i="11"/>
  <c r="AA672" i="11"/>
  <c r="C672" i="11"/>
  <c r="AD672" i="11" s="1"/>
  <c r="AC671" i="11"/>
  <c r="AB671" i="11"/>
  <c r="AA671" i="11"/>
  <c r="C671" i="11"/>
  <c r="AD671" i="11" s="1"/>
  <c r="AC670" i="11"/>
  <c r="AB670" i="11"/>
  <c r="AA670" i="11"/>
  <c r="C670" i="11"/>
  <c r="AD670" i="11" s="1"/>
  <c r="AC669" i="11"/>
  <c r="AB669" i="11"/>
  <c r="AA669" i="11"/>
  <c r="C669" i="11"/>
  <c r="AD669" i="11" s="1"/>
  <c r="AC668" i="11"/>
  <c r="AB668" i="11"/>
  <c r="AA668" i="11"/>
  <c r="C668" i="11"/>
  <c r="AD668" i="11" s="1"/>
  <c r="AC667" i="11"/>
  <c r="AB667" i="11"/>
  <c r="AA667" i="11"/>
  <c r="C667" i="11"/>
  <c r="AD667" i="11" s="1"/>
  <c r="AC666" i="11"/>
  <c r="AB666" i="11"/>
  <c r="AA666" i="11"/>
  <c r="C666" i="11"/>
  <c r="AD666" i="11" s="1"/>
  <c r="AC665" i="11"/>
  <c r="AB665" i="11"/>
  <c r="AA665" i="11"/>
  <c r="C665" i="11"/>
  <c r="AD665" i="11" s="1"/>
  <c r="AC664" i="11"/>
  <c r="AB664" i="11"/>
  <c r="AA664" i="11"/>
  <c r="C664" i="11"/>
  <c r="AD664" i="11" s="1"/>
  <c r="AC663" i="11"/>
  <c r="AB663" i="11"/>
  <c r="AA663" i="11"/>
  <c r="C663" i="11"/>
  <c r="AD663" i="11" s="1"/>
  <c r="AC662" i="11"/>
  <c r="AB662" i="11"/>
  <c r="AA662" i="11"/>
  <c r="C662" i="11"/>
  <c r="AD662" i="11" s="1"/>
  <c r="AC661" i="11"/>
  <c r="AB661" i="11"/>
  <c r="AA661" i="11"/>
  <c r="C661" i="11"/>
  <c r="AD661" i="11" s="1"/>
  <c r="AC660" i="11"/>
  <c r="AB660" i="11"/>
  <c r="AA660" i="11"/>
  <c r="C660" i="11"/>
  <c r="AD660" i="11" s="1"/>
  <c r="AC659" i="11"/>
  <c r="AB659" i="11"/>
  <c r="AA659" i="11"/>
  <c r="C659" i="11"/>
  <c r="AD659" i="11" s="1"/>
  <c r="AC658" i="11"/>
  <c r="AB658" i="11"/>
  <c r="AA658" i="11"/>
  <c r="C658" i="11"/>
  <c r="AD658" i="11" s="1"/>
  <c r="AC657" i="11"/>
  <c r="AB657" i="11"/>
  <c r="AA657" i="11"/>
  <c r="C657" i="11"/>
  <c r="AD657" i="11" s="1"/>
  <c r="AC656" i="11"/>
  <c r="AB656" i="11"/>
  <c r="AA656" i="11"/>
  <c r="C656" i="11"/>
  <c r="AD656" i="11" s="1"/>
  <c r="AC655" i="11"/>
  <c r="AB655" i="11"/>
  <c r="AA655" i="11"/>
  <c r="C655" i="11"/>
  <c r="AD655" i="11" s="1"/>
  <c r="AC654" i="11"/>
  <c r="AB654" i="11"/>
  <c r="AA654" i="11"/>
  <c r="C654" i="11"/>
  <c r="AD654" i="11" s="1"/>
  <c r="AC653" i="11"/>
  <c r="AB653" i="11"/>
  <c r="AA653" i="11"/>
  <c r="C653" i="11"/>
  <c r="AD653" i="11" s="1"/>
  <c r="AC652" i="11"/>
  <c r="AB652" i="11"/>
  <c r="AA652" i="11"/>
  <c r="C652" i="11"/>
  <c r="AD652" i="11" s="1"/>
  <c r="AC651" i="11"/>
  <c r="AB651" i="11"/>
  <c r="AA651" i="11"/>
  <c r="C651" i="11"/>
  <c r="AD651" i="11" s="1"/>
  <c r="AC650" i="11"/>
  <c r="AB650" i="11"/>
  <c r="AA650" i="11"/>
  <c r="C650" i="11"/>
  <c r="AD650" i="11" s="1"/>
  <c r="AC649" i="11"/>
  <c r="AB649" i="11"/>
  <c r="AA649" i="11"/>
  <c r="C649" i="11"/>
  <c r="AD649" i="11" s="1"/>
  <c r="AC648" i="11"/>
  <c r="AB648" i="11"/>
  <c r="AA648" i="11"/>
  <c r="C648" i="11"/>
  <c r="AD648" i="11" s="1"/>
  <c r="AC647" i="11"/>
  <c r="AB647" i="11"/>
  <c r="AA647" i="11"/>
  <c r="C647" i="11"/>
  <c r="AD647" i="11" s="1"/>
  <c r="AC646" i="11"/>
  <c r="AB646" i="11"/>
  <c r="AA646" i="11"/>
  <c r="C646" i="11"/>
  <c r="AD646" i="11" s="1"/>
  <c r="AC645" i="11"/>
  <c r="AB645" i="11"/>
  <c r="AA645" i="11"/>
  <c r="C645" i="11"/>
  <c r="AD645" i="11" s="1"/>
  <c r="AC644" i="11"/>
  <c r="AB644" i="11"/>
  <c r="AA644" i="11"/>
  <c r="C644" i="11"/>
  <c r="AD644" i="11" s="1"/>
  <c r="AC643" i="11"/>
  <c r="AB643" i="11"/>
  <c r="AA643" i="11"/>
  <c r="C643" i="11"/>
  <c r="AD643" i="11" s="1"/>
  <c r="AC642" i="11"/>
  <c r="AB642" i="11"/>
  <c r="AA642" i="11"/>
  <c r="C642" i="11"/>
  <c r="AD642" i="11" s="1"/>
  <c r="AC641" i="11"/>
  <c r="AB641" i="11"/>
  <c r="AA641" i="11"/>
  <c r="C641" i="11"/>
  <c r="AD641" i="11" s="1"/>
  <c r="AC640" i="11"/>
  <c r="AB640" i="11"/>
  <c r="AA640" i="11"/>
  <c r="C640" i="11"/>
  <c r="AD640" i="11" s="1"/>
  <c r="AC639" i="11"/>
  <c r="AB639" i="11"/>
  <c r="AA639" i="11"/>
  <c r="C639" i="11"/>
  <c r="AD639" i="11" s="1"/>
  <c r="AC638" i="11"/>
  <c r="AB638" i="11"/>
  <c r="AA638" i="11"/>
  <c r="C638" i="11"/>
  <c r="AD638" i="11" s="1"/>
  <c r="AC637" i="11"/>
  <c r="AB637" i="11"/>
  <c r="AA637" i="11"/>
  <c r="C637" i="11"/>
  <c r="AD637" i="11" s="1"/>
  <c r="AC636" i="11"/>
  <c r="AB636" i="11"/>
  <c r="AA636" i="11"/>
  <c r="C636" i="11"/>
  <c r="AD636" i="11" s="1"/>
  <c r="AC635" i="11"/>
  <c r="AB635" i="11"/>
  <c r="AA635" i="11"/>
  <c r="C635" i="11"/>
  <c r="AD635" i="11" s="1"/>
  <c r="AC634" i="11"/>
  <c r="AB634" i="11"/>
  <c r="AA634" i="11"/>
  <c r="C634" i="11"/>
  <c r="AD634" i="11" s="1"/>
  <c r="AC633" i="11"/>
  <c r="AB633" i="11"/>
  <c r="AA633" i="11"/>
  <c r="C633" i="11"/>
  <c r="AD633" i="11" s="1"/>
  <c r="AC632" i="11"/>
  <c r="AB632" i="11"/>
  <c r="AA632" i="11"/>
  <c r="C632" i="11"/>
  <c r="AD632" i="11" s="1"/>
  <c r="AC631" i="11"/>
  <c r="AB631" i="11"/>
  <c r="AA631" i="11"/>
  <c r="C631" i="11"/>
  <c r="AD631" i="11" s="1"/>
  <c r="AC630" i="11"/>
  <c r="AB630" i="11"/>
  <c r="AA630" i="11"/>
  <c r="C630" i="11"/>
  <c r="AD630" i="11" s="1"/>
  <c r="AC629" i="11"/>
  <c r="AB629" i="11"/>
  <c r="AA629" i="11"/>
  <c r="C629" i="11"/>
  <c r="AD629" i="11" s="1"/>
  <c r="AC628" i="11"/>
  <c r="AB628" i="11"/>
  <c r="AA628" i="11"/>
  <c r="C628" i="11"/>
  <c r="AD628" i="11" s="1"/>
  <c r="AC627" i="11"/>
  <c r="AB627" i="11"/>
  <c r="AA627" i="11"/>
  <c r="C627" i="11"/>
  <c r="AD627" i="11" s="1"/>
  <c r="AC626" i="11"/>
  <c r="AB626" i="11"/>
  <c r="AA626" i="11"/>
  <c r="C626" i="11"/>
  <c r="AD626" i="11" s="1"/>
  <c r="AC625" i="11"/>
  <c r="AB625" i="11"/>
  <c r="AA625" i="11"/>
  <c r="C625" i="11"/>
  <c r="AD625" i="11" s="1"/>
  <c r="AC624" i="11"/>
  <c r="AB624" i="11"/>
  <c r="AA624" i="11"/>
  <c r="C624" i="11"/>
  <c r="AD624" i="11" s="1"/>
  <c r="AC623" i="11"/>
  <c r="AB623" i="11"/>
  <c r="AA623" i="11"/>
  <c r="C623" i="11"/>
  <c r="AD623" i="11" s="1"/>
  <c r="AC622" i="11"/>
  <c r="AB622" i="11"/>
  <c r="AA622" i="11"/>
  <c r="C622" i="11"/>
  <c r="AD622" i="11" s="1"/>
  <c r="AC621" i="11"/>
  <c r="AB621" i="11"/>
  <c r="AA621" i="11"/>
  <c r="C621" i="11"/>
  <c r="AD621" i="11" s="1"/>
  <c r="AC620" i="11"/>
  <c r="AB620" i="11"/>
  <c r="AA620" i="11"/>
  <c r="C620" i="11"/>
  <c r="AD620" i="11" s="1"/>
  <c r="AC619" i="11"/>
  <c r="AB619" i="11"/>
  <c r="AA619" i="11"/>
  <c r="C619" i="11"/>
  <c r="AD619" i="11" s="1"/>
  <c r="AC618" i="11"/>
  <c r="AB618" i="11"/>
  <c r="AA618" i="11"/>
  <c r="C618" i="11"/>
  <c r="AD618" i="11" s="1"/>
  <c r="AC617" i="11"/>
  <c r="AB617" i="11"/>
  <c r="AA617" i="11"/>
  <c r="C617" i="11"/>
  <c r="AD617" i="11" s="1"/>
  <c r="AC616" i="11"/>
  <c r="AB616" i="11"/>
  <c r="AA616" i="11"/>
  <c r="C616" i="11"/>
  <c r="AD616" i="11" s="1"/>
  <c r="AC615" i="11"/>
  <c r="AB615" i="11"/>
  <c r="AA615" i="11"/>
  <c r="C615" i="11"/>
  <c r="AD615" i="11" s="1"/>
  <c r="AC614" i="11"/>
  <c r="AB614" i="11"/>
  <c r="AA614" i="11"/>
  <c r="C614" i="11"/>
  <c r="AD614" i="11" s="1"/>
  <c r="AC613" i="11"/>
  <c r="AB613" i="11"/>
  <c r="AA613" i="11"/>
  <c r="C613" i="11"/>
  <c r="AD613" i="11" s="1"/>
  <c r="AC612" i="11"/>
  <c r="AB612" i="11"/>
  <c r="AA612" i="11"/>
  <c r="C612" i="11"/>
  <c r="AD612" i="11" s="1"/>
  <c r="AC611" i="11"/>
  <c r="AB611" i="11"/>
  <c r="AA611" i="11"/>
  <c r="C611" i="11"/>
  <c r="AD611" i="11" s="1"/>
  <c r="AC610" i="11"/>
  <c r="AB610" i="11"/>
  <c r="AA610" i="11"/>
  <c r="C610" i="11"/>
  <c r="AD610" i="11" s="1"/>
  <c r="AC609" i="11"/>
  <c r="AB609" i="11"/>
  <c r="AA609" i="11"/>
  <c r="C609" i="11"/>
  <c r="AD609" i="11" s="1"/>
  <c r="AC608" i="11"/>
  <c r="AB608" i="11"/>
  <c r="AA608" i="11"/>
  <c r="C608" i="11"/>
  <c r="AD608" i="11" s="1"/>
  <c r="AC607" i="11"/>
  <c r="AB607" i="11"/>
  <c r="AA607" i="11"/>
  <c r="C607" i="11"/>
  <c r="AD607" i="11" s="1"/>
  <c r="AC606" i="11"/>
  <c r="AB606" i="11"/>
  <c r="AA606" i="11"/>
  <c r="C606" i="11"/>
  <c r="AD606" i="11" s="1"/>
  <c r="AC605" i="11"/>
  <c r="AB605" i="11"/>
  <c r="AA605" i="11"/>
  <c r="C605" i="11"/>
  <c r="AD605" i="11" s="1"/>
  <c r="AC604" i="11"/>
  <c r="AB604" i="11"/>
  <c r="AA604" i="11"/>
  <c r="C604" i="11"/>
  <c r="AD604" i="11" s="1"/>
  <c r="AC603" i="11"/>
  <c r="AB603" i="11"/>
  <c r="AA603" i="11"/>
  <c r="C603" i="11"/>
  <c r="AD603" i="11" s="1"/>
  <c r="AC602" i="11"/>
  <c r="AB602" i="11"/>
  <c r="AA602" i="11"/>
  <c r="C602" i="11"/>
  <c r="AD602" i="11" s="1"/>
  <c r="AC601" i="11"/>
  <c r="AB601" i="11"/>
  <c r="AA601" i="11"/>
  <c r="C601" i="11"/>
  <c r="AD601" i="11" s="1"/>
  <c r="AC600" i="11"/>
  <c r="AB600" i="11"/>
  <c r="AA600" i="11"/>
  <c r="C600" i="11"/>
  <c r="AD600" i="11" s="1"/>
  <c r="AC599" i="11"/>
  <c r="AB599" i="11"/>
  <c r="AA599" i="11"/>
  <c r="C599" i="11"/>
  <c r="AD599" i="11" s="1"/>
  <c r="AC598" i="11"/>
  <c r="AB598" i="11"/>
  <c r="AA598" i="11"/>
  <c r="C598" i="11"/>
  <c r="AD598" i="11" s="1"/>
  <c r="AC597" i="11"/>
  <c r="AB597" i="11"/>
  <c r="AA597" i="11"/>
  <c r="C597" i="11"/>
  <c r="AD597" i="11" s="1"/>
  <c r="AC596" i="11"/>
  <c r="AB596" i="11"/>
  <c r="AA596" i="11"/>
  <c r="C596" i="11"/>
  <c r="AD596" i="11" s="1"/>
  <c r="AC595" i="11"/>
  <c r="AB595" i="11"/>
  <c r="AA595" i="11"/>
  <c r="C595" i="11"/>
  <c r="AD595" i="11" s="1"/>
  <c r="AD594" i="11"/>
  <c r="AC594" i="11"/>
  <c r="AB594" i="11"/>
  <c r="AA594" i="11"/>
  <c r="C594" i="11"/>
  <c r="AC593" i="11"/>
  <c r="AB593" i="11"/>
  <c r="AA593" i="11"/>
  <c r="C593" i="11"/>
  <c r="AD593" i="11" s="1"/>
  <c r="AC592" i="11"/>
  <c r="AB592" i="11"/>
  <c r="AA592" i="11"/>
  <c r="C592" i="11"/>
  <c r="AD592" i="11" s="1"/>
  <c r="AC591" i="11"/>
  <c r="AB591" i="11"/>
  <c r="AA591" i="11"/>
  <c r="C591" i="11"/>
  <c r="AD591" i="11" s="1"/>
  <c r="AC590" i="11"/>
  <c r="AB590" i="11"/>
  <c r="AA590" i="11"/>
  <c r="C590" i="11"/>
  <c r="AD590" i="11" s="1"/>
  <c r="AC589" i="11"/>
  <c r="AB589" i="11"/>
  <c r="AA589" i="11"/>
  <c r="C589" i="11"/>
  <c r="AD589" i="11" s="1"/>
  <c r="AC588" i="11"/>
  <c r="AB588" i="11"/>
  <c r="AA588" i="11"/>
  <c r="C588" i="11"/>
  <c r="AD588" i="11" s="1"/>
  <c r="AC587" i="11"/>
  <c r="AB587" i="11"/>
  <c r="AA587" i="11"/>
  <c r="C587" i="11"/>
  <c r="AD587" i="11" s="1"/>
  <c r="AC586" i="11"/>
  <c r="AB586" i="11"/>
  <c r="AA586" i="11"/>
  <c r="C586" i="11"/>
  <c r="AD586" i="11" s="1"/>
  <c r="AC585" i="11"/>
  <c r="AB585" i="11"/>
  <c r="AA585" i="11"/>
  <c r="C585" i="11"/>
  <c r="AD585" i="11" s="1"/>
  <c r="AC584" i="11"/>
  <c r="AB584" i="11"/>
  <c r="AA584" i="11"/>
  <c r="C584" i="11"/>
  <c r="AD584" i="11" s="1"/>
  <c r="AC583" i="11"/>
  <c r="AB583" i="11"/>
  <c r="AA583" i="11"/>
  <c r="C583" i="11"/>
  <c r="AD583" i="11" s="1"/>
  <c r="AC582" i="11"/>
  <c r="AB582" i="11"/>
  <c r="AA582" i="11"/>
  <c r="C582" i="11"/>
  <c r="AD582" i="11" s="1"/>
  <c r="AC581" i="11"/>
  <c r="AB581" i="11"/>
  <c r="AA581" i="11"/>
  <c r="C581" i="11"/>
  <c r="AD581" i="11" s="1"/>
  <c r="AC580" i="11"/>
  <c r="AB580" i="11"/>
  <c r="AA580" i="11"/>
  <c r="C580" i="11"/>
  <c r="AD580" i="11" s="1"/>
  <c r="AC579" i="11"/>
  <c r="AB579" i="11"/>
  <c r="AA579" i="11"/>
  <c r="C579" i="11"/>
  <c r="AD579" i="11" s="1"/>
  <c r="AC578" i="11"/>
  <c r="AB578" i="11"/>
  <c r="AA578" i="11"/>
  <c r="C578" i="11"/>
  <c r="AD578" i="11" s="1"/>
  <c r="AC577" i="11"/>
  <c r="AB577" i="11"/>
  <c r="AA577" i="11"/>
  <c r="C577" i="11"/>
  <c r="AD577" i="11" s="1"/>
  <c r="AC576" i="11"/>
  <c r="AB576" i="11"/>
  <c r="AA576" i="11"/>
  <c r="C576" i="11"/>
  <c r="AD576" i="11" s="1"/>
  <c r="AC575" i="11"/>
  <c r="AB575" i="11"/>
  <c r="AA575" i="11"/>
  <c r="C575" i="11"/>
  <c r="AD575" i="11" s="1"/>
  <c r="AC574" i="11"/>
  <c r="AB574" i="11"/>
  <c r="AA574" i="11"/>
  <c r="C574" i="11"/>
  <c r="AD574" i="11" s="1"/>
  <c r="AC573" i="11"/>
  <c r="AB573" i="11"/>
  <c r="AA573" i="11"/>
  <c r="C573" i="11"/>
  <c r="AD573" i="11" s="1"/>
  <c r="AC572" i="11"/>
  <c r="AB572" i="11"/>
  <c r="AA572" i="11"/>
  <c r="C572" i="11"/>
  <c r="AD572" i="11" s="1"/>
  <c r="AC571" i="11"/>
  <c r="AB571" i="11"/>
  <c r="AA571" i="11"/>
  <c r="C571" i="11"/>
  <c r="AD571" i="11" s="1"/>
  <c r="AC570" i="11"/>
  <c r="AB570" i="11"/>
  <c r="AA570" i="11"/>
  <c r="C570" i="11"/>
  <c r="AD570" i="11" s="1"/>
  <c r="AC569" i="11"/>
  <c r="AB569" i="11"/>
  <c r="AA569" i="11"/>
  <c r="C569" i="11"/>
  <c r="AD569" i="11" s="1"/>
  <c r="AC568" i="11"/>
  <c r="AB568" i="11"/>
  <c r="AA568" i="11"/>
  <c r="C568" i="11"/>
  <c r="AD568" i="11" s="1"/>
  <c r="AC567" i="11"/>
  <c r="AB567" i="11"/>
  <c r="AA567" i="11"/>
  <c r="C567" i="11"/>
  <c r="AD567" i="11" s="1"/>
  <c r="AC566" i="11"/>
  <c r="AB566" i="11"/>
  <c r="AA566" i="11"/>
  <c r="C566" i="11"/>
  <c r="AD566" i="11" s="1"/>
  <c r="AC565" i="11"/>
  <c r="AB565" i="11"/>
  <c r="AA565" i="11"/>
  <c r="C565" i="11"/>
  <c r="AD565" i="11" s="1"/>
  <c r="AC564" i="11"/>
  <c r="AB564" i="11"/>
  <c r="AA564" i="11"/>
  <c r="C564" i="11"/>
  <c r="AD564" i="11" s="1"/>
  <c r="AC563" i="11"/>
  <c r="AB563" i="11"/>
  <c r="AA563" i="11"/>
  <c r="C563" i="11"/>
  <c r="AD563" i="11" s="1"/>
  <c r="AC562" i="11"/>
  <c r="AB562" i="11"/>
  <c r="AA562" i="11"/>
  <c r="C562" i="11"/>
  <c r="AD562" i="11" s="1"/>
  <c r="AC561" i="11"/>
  <c r="AB561" i="11"/>
  <c r="AA561" i="11"/>
  <c r="C561" i="11"/>
  <c r="AD561" i="11" s="1"/>
  <c r="AC560" i="11"/>
  <c r="AB560" i="11"/>
  <c r="AA560" i="11"/>
  <c r="C560" i="11"/>
  <c r="AD560" i="11" s="1"/>
  <c r="AC559" i="11"/>
  <c r="AB559" i="11"/>
  <c r="AA559" i="11"/>
  <c r="C559" i="11"/>
  <c r="AD559" i="11" s="1"/>
  <c r="AC558" i="11"/>
  <c r="AB558" i="11"/>
  <c r="AA558" i="11"/>
  <c r="C558" i="11"/>
  <c r="AD558" i="11" s="1"/>
  <c r="AC557" i="11"/>
  <c r="AB557" i="11"/>
  <c r="AA557" i="11"/>
  <c r="C557" i="11"/>
  <c r="AD557" i="11" s="1"/>
  <c r="AC556" i="11"/>
  <c r="AB556" i="11"/>
  <c r="AA556" i="11"/>
  <c r="C556" i="11"/>
  <c r="AD556" i="11" s="1"/>
  <c r="AC555" i="11"/>
  <c r="AB555" i="11"/>
  <c r="AA555" i="11"/>
  <c r="C555" i="11"/>
  <c r="AD555" i="11" s="1"/>
  <c r="AC554" i="11"/>
  <c r="AB554" i="11"/>
  <c r="AA554" i="11"/>
  <c r="C554" i="11"/>
  <c r="AD554" i="11" s="1"/>
  <c r="AC553" i="11"/>
  <c r="AB553" i="11"/>
  <c r="AA553" i="11"/>
  <c r="C553" i="11"/>
  <c r="AD553" i="11" s="1"/>
  <c r="AC552" i="11"/>
  <c r="AB552" i="11"/>
  <c r="AA552" i="11"/>
  <c r="C552" i="11"/>
  <c r="AD552" i="11" s="1"/>
  <c r="AC551" i="11"/>
  <c r="AB551" i="11"/>
  <c r="AA551" i="11"/>
  <c r="C551" i="11"/>
  <c r="AD551" i="11" s="1"/>
  <c r="AC550" i="11"/>
  <c r="AB550" i="11"/>
  <c r="AA550" i="11"/>
  <c r="C550" i="11"/>
  <c r="AD550" i="11" s="1"/>
  <c r="AC549" i="11"/>
  <c r="AB549" i="11"/>
  <c r="AA549" i="11"/>
  <c r="C549" i="11"/>
  <c r="AD549" i="11" s="1"/>
  <c r="AC548" i="11"/>
  <c r="AB548" i="11"/>
  <c r="AA548" i="11"/>
  <c r="C548" i="11"/>
  <c r="AD548" i="11" s="1"/>
  <c r="AC547" i="11"/>
  <c r="AB547" i="11"/>
  <c r="AA547" i="11"/>
  <c r="C547" i="11"/>
  <c r="AD547" i="11" s="1"/>
  <c r="AC546" i="11"/>
  <c r="AB546" i="11"/>
  <c r="AA546" i="11"/>
  <c r="C546" i="11"/>
  <c r="AD546" i="11" s="1"/>
  <c r="AC545" i="11"/>
  <c r="AB545" i="11"/>
  <c r="AA545" i="11"/>
  <c r="C545" i="11"/>
  <c r="AD545" i="11" s="1"/>
  <c r="AC544" i="11"/>
  <c r="AB544" i="11"/>
  <c r="AA544" i="11"/>
  <c r="C544" i="11"/>
  <c r="AD544" i="11" s="1"/>
  <c r="AC543" i="11"/>
  <c r="AB543" i="11"/>
  <c r="AA543" i="11"/>
  <c r="C543" i="11"/>
  <c r="AD543" i="11" s="1"/>
  <c r="AC542" i="11"/>
  <c r="AB542" i="11"/>
  <c r="AA542" i="11"/>
  <c r="C542" i="11"/>
  <c r="AD542" i="11" s="1"/>
  <c r="AC541" i="11"/>
  <c r="AB541" i="11"/>
  <c r="AA541" i="11"/>
  <c r="C541" i="11"/>
  <c r="AD541" i="11" s="1"/>
  <c r="AD540" i="11"/>
  <c r="AC540" i="11"/>
  <c r="AB540" i="11"/>
  <c r="AA540" i="11"/>
  <c r="C540" i="11"/>
  <c r="AC539" i="11"/>
  <c r="AB539" i="11"/>
  <c r="AA539" i="11"/>
  <c r="C539" i="11"/>
  <c r="AD539" i="11" s="1"/>
  <c r="AC538" i="11"/>
  <c r="AB538" i="11"/>
  <c r="AA538" i="11"/>
  <c r="C538" i="11"/>
  <c r="AD538" i="11" s="1"/>
  <c r="AC537" i="11"/>
  <c r="AB537" i="11"/>
  <c r="AA537" i="11"/>
  <c r="C537" i="11"/>
  <c r="AD537" i="11" s="1"/>
  <c r="AC536" i="11"/>
  <c r="AB536" i="11"/>
  <c r="AA536" i="11"/>
  <c r="C536" i="11"/>
  <c r="AD536" i="11" s="1"/>
  <c r="AC535" i="11"/>
  <c r="AB535" i="11"/>
  <c r="AA535" i="11"/>
  <c r="C535" i="11"/>
  <c r="AD535" i="11" s="1"/>
  <c r="AC534" i="11"/>
  <c r="AB534" i="11"/>
  <c r="AA534" i="11"/>
  <c r="C534" i="11"/>
  <c r="AD534" i="11" s="1"/>
  <c r="AC533" i="11"/>
  <c r="AB533" i="11"/>
  <c r="AA533" i="11"/>
  <c r="C533" i="11"/>
  <c r="AD533" i="11" s="1"/>
  <c r="AC532" i="11"/>
  <c r="AB532" i="11"/>
  <c r="AA532" i="11"/>
  <c r="C532" i="11"/>
  <c r="AD532" i="11" s="1"/>
  <c r="AC531" i="11"/>
  <c r="AB531" i="11"/>
  <c r="AA531" i="11"/>
  <c r="C531" i="11"/>
  <c r="AD531" i="11" s="1"/>
  <c r="AC530" i="11"/>
  <c r="AB530" i="11"/>
  <c r="AA530" i="11"/>
  <c r="C530" i="11"/>
  <c r="AD530" i="11" s="1"/>
  <c r="AC529" i="11"/>
  <c r="AB529" i="11"/>
  <c r="AA529" i="11"/>
  <c r="C529" i="11"/>
  <c r="AD529" i="11" s="1"/>
  <c r="AC528" i="11"/>
  <c r="AB528" i="11"/>
  <c r="AA528" i="11"/>
  <c r="C528" i="11"/>
  <c r="AD528" i="11" s="1"/>
  <c r="AC527" i="11"/>
  <c r="AB527" i="11"/>
  <c r="AA527" i="11"/>
  <c r="C527" i="11"/>
  <c r="AD527" i="11" s="1"/>
  <c r="AC526" i="11"/>
  <c r="AB526" i="11"/>
  <c r="AA526" i="11"/>
  <c r="C526" i="11"/>
  <c r="AD526" i="11" s="1"/>
  <c r="AC525" i="11"/>
  <c r="AB525" i="11"/>
  <c r="AA525" i="11"/>
  <c r="C525" i="11"/>
  <c r="AD525" i="11" s="1"/>
  <c r="AC524" i="11"/>
  <c r="AB524" i="11"/>
  <c r="AA524" i="11"/>
  <c r="C524" i="11"/>
  <c r="AD524" i="11" s="1"/>
  <c r="AC523" i="11"/>
  <c r="AB523" i="11"/>
  <c r="AA523" i="11"/>
  <c r="C523" i="11"/>
  <c r="AD523" i="11" s="1"/>
  <c r="AC522" i="11"/>
  <c r="AB522" i="11"/>
  <c r="AA522" i="11"/>
  <c r="C522" i="11"/>
  <c r="AD522" i="11" s="1"/>
  <c r="AC521" i="11"/>
  <c r="AB521" i="11"/>
  <c r="AA521" i="11"/>
  <c r="C521" i="11"/>
  <c r="AD521" i="11" s="1"/>
  <c r="AC520" i="11"/>
  <c r="AB520" i="11"/>
  <c r="AA520" i="11"/>
  <c r="C520" i="11"/>
  <c r="AD520" i="11" s="1"/>
  <c r="AC519" i="11"/>
  <c r="AB519" i="11"/>
  <c r="AA519" i="11"/>
  <c r="C519" i="11"/>
  <c r="AD519" i="11" s="1"/>
  <c r="AC518" i="11"/>
  <c r="AB518" i="11"/>
  <c r="AA518" i="11"/>
  <c r="C518" i="11"/>
  <c r="AD518" i="11" s="1"/>
  <c r="AC517" i="11"/>
  <c r="AB517" i="11"/>
  <c r="AA517" i="11"/>
  <c r="C517" i="11"/>
  <c r="AD517" i="11" s="1"/>
  <c r="AC516" i="11"/>
  <c r="AB516" i="11"/>
  <c r="AA516" i="11"/>
  <c r="C516" i="11"/>
  <c r="AD516" i="11" s="1"/>
  <c r="AC515" i="11"/>
  <c r="AB515" i="11"/>
  <c r="AA515" i="11"/>
  <c r="C515" i="11"/>
  <c r="AD515" i="11" s="1"/>
  <c r="AC514" i="11"/>
  <c r="AB514" i="11"/>
  <c r="AA514" i="11"/>
  <c r="C514" i="11"/>
  <c r="AD514" i="11" s="1"/>
  <c r="AC513" i="11"/>
  <c r="AB513" i="11"/>
  <c r="AA513" i="11"/>
  <c r="C513" i="11"/>
  <c r="AD513" i="11" s="1"/>
  <c r="AC512" i="11"/>
  <c r="AB512" i="11"/>
  <c r="AA512" i="11"/>
  <c r="C512" i="11"/>
  <c r="AD512" i="11" s="1"/>
  <c r="AC511" i="11"/>
  <c r="AB511" i="11"/>
  <c r="AA511" i="11"/>
  <c r="C511" i="11"/>
  <c r="AD511" i="11" s="1"/>
  <c r="AC510" i="11"/>
  <c r="AB510" i="11"/>
  <c r="AA510" i="11"/>
  <c r="C510" i="11"/>
  <c r="AD510" i="11" s="1"/>
  <c r="AC509" i="11"/>
  <c r="AB509" i="11"/>
  <c r="AA509" i="11"/>
  <c r="C509" i="11"/>
  <c r="AD509" i="11" s="1"/>
  <c r="AC508" i="11"/>
  <c r="AB508" i="11"/>
  <c r="AA508" i="11"/>
  <c r="C508" i="11"/>
  <c r="AD508" i="11" s="1"/>
  <c r="AC507" i="11"/>
  <c r="AB507" i="11"/>
  <c r="AA507" i="11"/>
  <c r="C507" i="11"/>
  <c r="AD507" i="11" s="1"/>
  <c r="AC506" i="11"/>
  <c r="AB506" i="11"/>
  <c r="AA506" i="11"/>
  <c r="C506" i="11"/>
  <c r="AD506" i="11" s="1"/>
  <c r="AC505" i="11"/>
  <c r="AB505" i="11"/>
  <c r="AA505" i="11"/>
  <c r="C505" i="11"/>
  <c r="AD505" i="11" s="1"/>
  <c r="AC504" i="11"/>
  <c r="AB504" i="11"/>
  <c r="AA504" i="11"/>
  <c r="C504" i="11"/>
  <c r="AD504" i="11" s="1"/>
  <c r="AC503" i="11"/>
  <c r="AB503" i="11"/>
  <c r="AA503" i="11"/>
  <c r="C503" i="11"/>
  <c r="AD503" i="11" s="1"/>
  <c r="AC502" i="11"/>
  <c r="AB502" i="11"/>
  <c r="AA502" i="11"/>
  <c r="C502" i="11"/>
  <c r="AD502" i="11" s="1"/>
  <c r="AC501" i="11"/>
  <c r="AB501" i="11"/>
  <c r="AA501" i="11"/>
  <c r="C501" i="11"/>
  <c r="AD501" i="11" s="1"/>
  <c r="AC500" i="11"/>
  <c r="AB500" i="11"/>
  <c r="AA500" i="11"/>
  <c r="C500" i="11"/>
  <c r="AD500" i="11" s="1"/>
  <c r="AC499" i="11"/>
  <c r="AB499" i="11"/>
  <c r="AA499" i="11"/>
  <c r="C499" i="11"/>
  <c r="AD499" i="11" s="1"/>
  <c r="AC498" i="11"/>
  <c r="AB498" i="11"/>
  <c r="AA498" i="11"/>
  <c r="C498" i="11"/>
  <c r="AD498" i="11" s="1"/>
  <c r="AC497" i="11"/>
  <c r="AB497" i="11"/>
  <c r="AA497" i="11"/>
  <c r="C497" i="11"/>
  <c r="AD497" i="11" s="1"/>
  <c r="AC496" i="11"/>
  <c r="AB496" i="11"/>
  <c r="AA496" i="11"/>
  <c r="C496" i="11"/>
  <c r="AD496" i="11" s="1"/>
  <c r="AC495" i="11"/>
  <c r="AB495" i="11"/>
  <c r="AA495" i="11"/>
  <c r="C495" i="11"/>
  <c r="AD495" i="11" s="1"/>
  <c r="AC494" i="11"/>
  <c r="AB494" i="11"/>
  <c r="AA494" i="11"/>
  <c r="C494" i="11"/>
  <c r="AD494" i="11" s="1"/>
  <c r="AC493" i="11"/>
  <c r="AB493" i="11"/>
  <c r="AA493" i="11"/>
  <c r="C493" i="11"/>
  <c r="AD493" i="11" s="1"/>
  <c r="AC492" i="11"/>
  <c r="AB492" i="11"/>
  <c r="AA492" i="11"/>
  <c r="C492" i="11"/>
  <c r="AD492" i="11" s="1"/>
  <c r="AC491" i="11"/>
  <c r="AB491" i="11"/>
  <c r="AA491" i="11"/>
  <c r="C491" i="11"/>
  <c r="AD491" i="11" s="1"/>
  <c r="AC490" i="11"/>
  <c r="AB490" i="11"/>
  <c r="AA490" i="11"/>
  <c r="C490" i="11"/>
  <c r="AD490" i="11" s="1"/>
  <c r="AC489" i="11"/>
  <c r="AB489" i="11"/>
  <c r="AA489" i="11"/>
  <c r="C489" i="11"/>
  <c r="AD489" i="11" s="1"/>
  <c r="AC488" i="11"/>
  <c r="AB488" i="11"/>
  <c r="AA488" i="11"/>
  <c r="C488" i="11"/>
  <c r="AD488" i="11" s="1"/>
  <c r="AC487" i="11"/>
  <c r="AB487" i="11"/>
  <c r="AA487" i="11"/>
  <c r="C487" i="11"/>
  <c r="AD487" i="11" s="1"/>
  <c r="AC486" i="11"/>
  <c r="AB486" i="11"/>
  <c r="AA486" i="11"/>
  <c r="C486" i="11"/>
  <c r="AD486" i="11" s="1"/>
  <c r="AC485" i="11"/>
  <c r="AB485" i="11"/>
  <c r="AA485" i="11"/>
  <c r="C485" i="11"/>
  <c r="AD485" i="11" s="1"/>
  <c r="AC484" i="11"/>
  <c r="AB484" i="11"/>
  <c r="AA484" i="11"/>
  <c r="C484" i="11"/>
  <c r="AD484" i="11" s="1"/>
  <c r="AC483" i="11"/>
  <c r="AB483" i="11"/>
  <c r="AA483" i="11"/>
  <c r="C483" i="11"/>
  <c r="AD483" i="11" s="1"/>
  <c r="AC482" i="11"/>
  <c r="AB482" i="11"/>
  <c r="AA482" i="11"/>
  <c r="C482" i="11"/>
  <c r="AD482" i="11" s="1"/>
  <c r="AD481" i="11"/>
  <c r="AC481" i="11"/>
  <c r="AB481" i="11"/>
  <c r="AA481" i="11"/>
  <c r="C481" i="11"/>
  <c r="AC480" i="11"/>
  <c r="AB480" i="11"/>
  <c r="AA480" i="11"/>
  <c r="C480" i="11"/>
  <c r="AD480" i="11" s="1"/>
  <c r="AC479" i="11"/>
  <c r="AB479" i="11"/>
  <c r="AA479" i="11"/>
  <c r="C479" i="11"/>
  <c r="AD479" i="11" s="1"/>
  <c r="AC478" i="11"/>
  <c r="AB478" i="11"/>
  <c r="AA478" i="11"/>
  <c r="C478" i="11"/>
  <c r="AD478" i="11" s="1"/>
  <c r="AC477" i="11"/>
  <c r="AB477" i="11"/>
  <c r="AA477" i="11"/>
  <c r="C477" i="11"/>
  <c r="AD477" i="11" s="1"/>
  <c r="AC476" i="11"/>
  <c r="AB476" i="11"/>
  <c r="AA476" i="11"/>
  <c r="C476" i="11"/>
  <c r="AD476" i="11" s="1"/>
  <c r="AC475" i="11"/>
  <c r="AB475" i="11"/>
  <c r="AA475" i="11"/>
  <c r="C475" i="11"/>
  <c r="AD475" i="11" s="1"/>
  <c r="AC474" i="11"/>
  <c r="AB474" i="11"/>
  <c r="AA474" i="11"/>
  <c r="C474" i="11"/>
  <c r="AD474" i="11" s="1"/>
  <c r="AC473" i="11"/>
  <c r="AB473" i="11"/>
  <c r="AA473" i="11"/>
  <c r="C473" i="11"/>
  <c r="AD473" i="11" s="1"/>
  <c r="AC472" i="11"/>
  <c r="AB472" i="11"/>
  <c r="AA472" i="11"/>
  <c r="C472" i="11"/>
  <c r="AD472" i="11" s="1"/>
  <c r="AC471" i="11"/>
  <c r="AB471" i="11"/>
  <c r="AA471" i="11"/>
  <c r="C471" i="11"/>
  <c r="AD471" i="11" s="1"/>
  <c r="AC470" i="11"/>
  <c r="AB470" i="11"/>
  <c r="AA470" i="11"/>
  <c r="C470" i="11"/>
  <c r="AD470" i="11" s="1"/>
  <c r="AC469" i="11"/>
  <c r="AB469" i="11"/>
  <c r="AA469" i="11"/>
  <c r="C469" i="11"/>
  <c r="AD469" i="11" s="1"/>
  <c r="AC468" i="11"/>
  <c r="AB468" i="11"/>
  <c r="AA468" i="11"/>
  <c r="C468" i="11"/>
  <c r="AD468" i="11" s="1"/>
  <c r="AC467" i="11"/>
  <c r="AB467" i="11"/>
  <c r="AA467" i="11"/>
  <c r="C467" i="11"/>
  <c r="AD467" i="11" s="1"/>
  <c r="AC466" i="11"/>
  <c r="AB466" i="11"/>
  <c r="AA466" i="11"/>
  <c r="C466" i="11"/>
  <c r="AD466" i="11" s="1"/>
  <c r="AC465" i="11"/>
  <c r="AB465" i="11"/>
  <c r="AA465" i="11"/>
  <c r="C465" i="11"/>
  <c r="AD465" i="11" s="1"/>
  <c r="AC464" i="11"/>
  <c r="AB464" i="11"/>
  <c r="AA464" i="11"/>
  <c r="C464" i="11"/>
  <c r="AD464" i="11" s="1"/>
  <c r="AC463" i="11"/>
  <c r="AB463" i="11"/>
  <c r="AA463" i="11"/>
  <c r="C463" i="11"/>
  <c r="AD463" i="11" s="1"/>
  <c r="AC462" i="11"/>
  <c r="AB462" i="11"/>
  <c r="AA462" i="11"/>
  <c r="C462" i="11"/>
  <c r="AD462" i="11" s="1"/>
  <c r="AC461" i="11"/>
  <c r="AB461" i="11"/>
  <c r="AA461" i="11"/>
  <c r="C461" i="11"/>
  <c r="AD461" i="11" s="1"/>
  <c r="AC460" i="11"/>
  <c r="AB460" i="11"/>
  <c r="AA460" i="11"/>
  <c r="C460" i="11"/>
  <c r="AD460" i="11" s="1"/>
  <c r="AC459" i="11"/>
  <c r="AB459" i="11"/>
  <c r="AA459" i="11"/>
  <c r="C459" i="11"/>
  <c r="AD459" i="11" s="1"/>
  <c r="AC458" i="11"/>
  <c r="AB458" i="11"/>
  <c r="AA458" i="11"/>
  <c r="C458" i="11"/>
  <c r="AD458" i="11" s="1"/>
  <c r="AC457" i="11"/>
  <c r="AB457" i="11"/>
  <c r="AA457" i="11"/>
  <c r="C457" i="11"/>
  <c r="AD457" i="11" s="1"/>
  <c r="AC456" i="11"/>
  <c r="AB456" i="11"/>
  <c r="AA456" i="11"/>
  <c r="C456" i="11"/>
  <c r="AD456" i="11" s="1"/>
  <c r="AC455" i="11"/>
  <c r="AB455" i="11"/>
  <c r="AA455" i="11"/>
  <c r="C455" i="11"/>
  <c r="AD455" i="11" s="1"/>
  <c r="AC454" i="11"/>
  <c r="AB454" i="11"/>
  <c r="AA454" i="11"/>
  <c r="C454" i="11"/>
  <c r="AD454" i="11" s="1"/>
  <c r="AC453" i="11"/>
  <c r="AB453" i="11"/>
  <c r="AA453" i="11"/>
  <c r="C453" i="11"/>
  <c r="AD453" i="11" s="1"/>
  <c r="AC452" i="11"/>
  <c r="AB452" i="11"/>
  <c r="AA452" i="11"/>
  <c r="C452" i="11"/>
  <c r="AD452" i="11" s="1"/>
  <c r="AC451" i="11"/>
  <c r="AB451" i="11"/>
  <c r="AA451" i="11"/>
  <c r="C451" i="11"/>
  <c r="AD451" i="11" s="1"/>
  <c r="AC450" i="11"/>
  <c r="AB450" i="11"/>
  <c r="AA450" i="11"/>
  <c r="C450" i="11"/>
  <c r="AD450" i="11" s="1"/>
  <c r="AC449" i="11"/>
  <c r="AB449" i="11"/>
  <c r="AA449" i="11"/>
  <c r="C449" i="11"/>
  <c r="AD449" i="11" s="1"/>
  <c r="AC448" i="11"/>
  <c r="AB448" i="11"/>
  <c r="AA448" i="11"/>
  <c r="C448" i="11"/>
  <c r="AD448" i="11" s="1"/>
  <c r="AC447" i="11"/>
  <c r="AB447" i="11"/>
  <c r="AA447" i="11"/>
  <c r="C447" i="11"/>
  <c r="AD447" i="11" s="1"/>
  <c r="AC446" i="11"/>
  <c r="AB446" i="11"/>
  <c r="AA446" i="11"/>
  <c r="C446" i="11"/>
  <c r="AD446" i="11" s="1"/>
  <c r="AC445" i="11"/>
  <c r="AB445" i="11"/>
  <c r="AA445" i="11"/>
  <c r="C445" i="11"/>
  <c r="AD445" i="11" s="1"/>
  <c r="AC444" i="11"/>
  <c r="AB444" i="11"/>
  <c r="AA444" i="11"/>
  <c r="C444" i="11"/>
  <c r="AD444" i="11" s="1"/>
  <c r="AC443" i="11"/>
  <c r="AB443" i="11"/>
  <c r="AA443" i="11"/>
  <c r="C443" i="11"/>
  <c r="AD443" i="11" s="1"/>
  <c r="AC442" i="11"/>
  <c r="AB442" i="11"/>
  <c r="AA442" i="11"/>
  <c r="C442" i="11"/>
  <c r="AD442" i="11" s="1"/>
  <c r="AC441" i="11"/>
  <c r="AB441" i="11"/>
  <c r="AA441" i="11"/>
  <c r="C441" i="11"/>
  <c r="AD441" i="11" s="1"/>
  <c r="AC440" i="11"/>
  <c r="AB440" i="11"/>
  <c r="AA440" i="11"/>
  <c r="C440" i="11"/>
  <c r="AD440" i="11" s="1"/>
  <c r="AC439" i="11"/>
  <c r="AB439" i="11"/>
  <c r="AA439" i="11"/>
  <c r="C439" i="11"/>
  <c r="AD439" i="11" s="1"/>
  <c r="AC438" i="11"/>
  <c r="AB438" i="11"/>
  <c r="AA438" i="11"/>
  <c r="C438" i="11"/>
  <c r="AD438" i="11" s="1"/>
  <c r="AC437" i="11"/>
  <c r="AB437" i="11"/>
  <c r="AA437" i="11"/>
  <c r="C437" i="11"/>
  <c r="AD437" i="11" s="1"/>
  <c r="AC436" i="11"/>
  <c r="AB436" i="11"/>
  <c r="AA436" i="11"/>
  <c r="C436" i="11"/>
  <c r="AD436" i="11" s="1"/>
  <c r="AC435" i="11"/>
  <c r="AB435" i="11"/>
  <c r="AA435" i="11"/>
  <c r="C435" i="11"/>
  <c r="AD435" i="11" s="1"/>
  <c r="AC434" i="11"/>
  <c r="AB434" i="11"/>
  <c r="AA434" i="11"/>
  <c r="C434" i="11"/>
  <c r="AD434" i="11" s="1"/>
  <c r="AC433" i="11"/>
  <c r="AB433" i="11"/>
  <c r="AA433" i="11"/>
  <c r="C433" i="11"/>
  <c r="AD433" i="11" s="1"/>
  <c r="AC432" i="11"/>
  <c r="AB432" i="11"/>
  <c r="AA432" i="11"/>
  <c r="C432" i="11"/>
  <c r="AD432" i="11" s="1"/>
  <c r="AC431" i="11"/>
  <c r="AB431" i="11"/>
  <c r="AA431" i="11"/>
  <c r="C431" i="11"/>
  <c r="AD431" i="11" s="1"/>
  <c r="AC430" i="11"/>
  <c r="AB430" i="11"/>
  <c r="AA430" i="11"/>
  <c r="C430" i="11"/>
  <c r="AD430" i="11" s="1"/>
  <c r="AC429" i="11"/>
  <c r="AB429" i="11"/>
  <c r="AA429" i="11"/>
  <c r="C429" i="11"/>
  <c r="AD429" i="11" s="1"/>
  <c r="AC428" i="11"/>
  <c r="AB428" i="11"/>
  <c r="AA428" i="11"/>
  <c r="C428" i="11"/>
  <c r="AD428" i="11" s="1"/>
  <c r="AC427" i="11"/>
  <c r="AB427" i="11"/>
  <c r="AA427" i="11"/>
  <c r="C427" i="11"/>
  <c r="AD427" i="11" s="1"/>
  <c r="AC426" i="11"/>
  <c r="AB426" i="11"/>
  <c r="AA426" i="11"/>
  <c r="C426" i="11"/>
  <c r="AD426" i="11" s="1"/>
  <c r="AC425" i="11"/>
  <c r="AB425" i="11"/>
  <c r="AA425" i="11"/>
  <c r="C425" i="11"/>
  <c r="AD425" i="11" s="1"/>
  <c r="AC424" i="11"/>
  <c r="AB424" i="11"/>
  <c r="AA424" i="11"/>
  <c r="C424" i="11"/>
  <c r="AD424" i="11" s="1"/>
  <c r="AC423" i="11"/>
  <c r="AB423" i="11"/>
  <c r="AA423" i="11"/>
  <c r="C423" i="11"/>
  <c r="AD423" i="11" s="1"/>
  <c r="AC422" i="11"/>
  <c r="AB422" i="11"/>
  <c r="AA422" i="11"/>
  <c r="C422" i="11"/>
  <c r="AD422" i="11" s="1"/>
  <c r="AC421" i="11"/>
  <c r="AB421" i="11"/>
  <c r="AA421" i="11"/>
  <c r="C421" i="11"/>
  <c r="AD421" i="11" s="1"/>
  <c r="AC420" i="11"/>
  <c r="AB420" i="11"/>
  <c r="AA420" i="11"/>
  <c r="C420" i="11"/>
  <c r="AD420" i="11" s="1"/>
  <c r="AC419" i="11"/>
  <c r="AB419" i="11"/>
  <c r="AA419" i="11"/>
  <c r="C419" i="11"/>
  <c r="AD419" i="11" s="1"/>
  <c r="AC418" i="11"/>
  <c r="AB418" i="11"/>
  <c r="AA418" i="11"/>
  <c r="C418" i="11"/>
  <c r="AD418" i="11" s="1"/>
  <c r="AC417" i="11"/>
  <c r="AB417" i="11"/>
  <c r="AA417" i="11"/>
  <c r="C417" i="11"/>
  <c r="AD417" i="11" s="1"/>
  <c r="AC416" i="11"/>
  <c r="AB416" i="11"/>
  <c r="AA416" i="11"/>
  <c r="C416" i="11"/>
  <c r="AD416" i="11" s="1"/>
  <c r="AC415" i="11"/>
  <c r="AB415" i="11"/>
  <c r="AA415" i="11"/>
  <c r="C415" i="11"/>
  <c r="AD415" i="11" s="1"/>
  <c r="AC414" i="11"/>
  <c r="AB414" i="11"/>
  <c r="AA414" i="11"/>
  <c r="C414" i="11"/>
  <c r="AD414" i="11" s="1"/>
  <c r="AC413" i="11"/>
  <c r="AB413" i="11"/>
  <c r="AA413" i="11"/>
  <c r="C413" i="11"/>
  <c r="AD413" i="11" s="1"/>
  <c r="AC412" i="11"/>
  <c r="AB412" i="11"/>
  <c r="AA412" i="11"/>
  <c r="C412" i="11"/>
  <c r="AD412" i="11" s="1"/>
  <c r="AC411" i="11"/>
  <c r="AB411" i="11"/>
  <c r="AA411" i="11"/>
  <c r="C411" i="11"/>
  <c r="AD411" i="11" s="1"/>
  <c r="AC410" i="11"/>
  <c r="AB410" i="11"/>
  <c r="AA410" i="11"/>
  <c r="C410" i="11"/>
  <c r="AD410" i="11" s="1"/>
  <c r="AC409" i="11"/>
  <c r="AB409" i="11"/>
  <c r="AA409" i="11"/>
  <c r="C409" i="11"/>
  <c r="AD409" i="11" s="1"/>
  <c r="AC408" i="11"/>
  <c r="AB408" i="11"/>
  <c r="AA408" i="11"/>
  <c r="C408" i="11"/>
  <c r="AD408" i="11" s="1"/>
  <c r="AC407" i="11"/>
  <c r="AB407" i="11"/>
  <c r="AA407" i="11"/>
  <c r="C407" i="11"/>
  <c r="AD407" i="11" s="1"/>
  <c r="AC406" i="11"/>
  <c r="AB406" i="11"/>
  <c r="AA406" i="11"/>
  <c r="C406" i="11"/>
  <c r="AD406" i="11" s="1"/>
  <c r="AC405" i="11"/>
  <c r="AB405" i="11"/>
  <c r="AA405" i="11"/>
  <c r="C405" i="11"/>
  <c r="AD405" i="11" s="1"/>
  <c r="AC404" i="11"/>
  <c r="AB404" i="11"/>
  <c r="AA404" i="11"/>
  <c r="C404" i="11"/>
  <c r="AD404" i="11" s="1"/>
  <c r="AC403" i="11"/>
  <c r="AB403" i="11"/>
  <c r="AA403" i="11"/>
  <c r="C403" i="11"/>
  <c r="AD403" i="11" s="1"/>
  <c r="AC402" i="11"/>
  <c r="AB402" i="11"/>
  <c r="AA402" i="11"/>
  <c r="C402" i="11"/>
  <c r="AD402" i="11" s="1"/>
  <c r="AC401" i="11"/>
  <c r="AB401" i="11"/>
  <c r="AA401" i="11"/>
  <c r="C401" i="11"/>
  <c r="AD401" i="11" s="1"/>
  <c r="AC400" i="11"/>
  <c r="AB400" i="11"/>
  <c r="AA400" i="11"/>
  <c r="C400" i="11"/>
  <c r="AD400" i="11" s="1"/>
  <c r="AC399" i="11"/>
  <c r="AB399" i="11"/>
  <c r="AA399" i="11"/>
  <c r="C399" i="11"/>
  <c r="AD399" i="11" s="1"/>
  <c r="AC398" i="11"/>
  <c r="AB398" i="11"/>
  <c r="AA398" i="11"/>
  <c r="C398" i="11"/>
  <c r="AD398" i="11" s="1"/>
  <c r="AC397" i="11"/>
  <c r="AB397" i="11"/>
  <c r="AA397" i="11"/>
  <c r="C397" i="11"/>
  <c r="AD397" i="11" s="1"/>
  <c r="AC396" i="11"/>
  <c r="AB396" i="11"/>
  <c r="AA396" i="11"/>
  <c r="C396" i="11"/>
  <c r="AD396" i="11" s="1"/>
  <c r="AC395" i="11"/>
  <c r="AB395" i="11"/>
  <c r="AA395" i="11"/>
  <c r="C395" i="11"/>
  <c r="AD395" i="11" s="1"/>
  <c r="AC394" i="11"/>
  <c r="AB394" i="11"/>
  <c r="AA394" i="11"/>
  <c r="C394" i="11"/>
  <c r="AD394" i="11" s="1"/>
  <c r="AC393" i="11"/>
  <c r="AB393" i="11"/>
  <c r="AA393" i="11"/>
  <c r="C393" i="11"/>
  <c r="AD393" i="11" s="1"/>
  <c r="AC392" i="11"/>
  <c r="AB392" i="11"/>
  <c r="AA392" i="11"/>
  <c r="C392" i="11"/>
  <c r="AD392" i="11" s="1"/>
  <c r="AC391" i="11"/>
  <c r="AB391" i="11"/>
  <c r="AA391" i="11"/>
  <c r="C391" i="11"/>
  <c r="AD391" i="11" s="1"/>
  <c r="AC390" i="11"/>
  <c r="AB390" i="11"/>
  <c r="AA390" i="11"/>
  <c r="C390" i="11"/>
  <c r="AD390" i="11" s="1"/>
  <c r="AC389" i="11"/>
  <c r="AB389" i="11"/>
  <c r="AA389" i="11"/>
  <c r="C389" i="11"/>
  <c r="AD389" i="11" s="1"/>
  <c r="AC388" i="11"/>
  <c r="AB388" i="11"/>
  <c r="AA388" i="11"/>
  <c r="C388" i="11"/>
  <c r="AD388" i="11" s="1"/>
  <c r="AC387" i="11"/>
  <c r="AB387" i="11"/>
  <c r="AA387" i="11"/>
  <c r="C387" i="11"/>
  <c r="AD387" i="11" s="1"/>
  <c r="AC386" i="11"/>
  <c r="AB386" i="11"/>
  <c r="AA386" i="11"/>
  <c r="C386" i="11"/>
  <c r="AD386" i="11" s="1"/>
  <c r="AC385" i="11"/>
  <c r="AB385" i="11"/>
  <c r="AA385" i="11"/>
  <c r="C385" i="11"/>
  <c r="AD385" i="11" s="1"/>
  <c r="AC384" i="11"/>
  <c r="AB384" i="11"/>
  <c r="AA384" i="11"/>
  <c r="C384" i="11"/>
  <c r="AD384" i="11" s="1"/>
  <c r="AC383" i="11"/>
  <c r="AB383" i="11"/>
  <c r="AA383" i="11"/>
  <c r="C383" i="11"/>
  <c r="AD383" i="11" s="1"/>
  <c r="AC382" i="11"/>
  <c r="AB382" i="11"/>
  <c r="AA382" i="11"/>
  <c r="C382" i="11"/>
  <c r="AD382" i="11" s="1"/>
  <c r="AC381" i="11"/>
  <c r="AB381" i="11"/>
  <c r="AA381" i="11"/>
  <c r="C381" i="11"/>
  <c r="AD381" i="11" s="1"/>
  <c r="AC380" i="11"/>
  <c r="AB380" i="11"/>
  <c r="AA380" i="11"/>
  <c r="C380" i="11"/>
  <c r="AD380" i="11" s="1"/>
  <c r="AC379" i="11"/>
  <c r="AB379" i="11"/>
  <c r="AA379" i="11"/>
  <c r="C379" i="11"/>
  <c r="AD379" i="11" s="1"/>
  <c r="AC378" i="11"/>
  <c r="AB378" i="11"/>
  <c r="AA378" i="11"/>
  <c r="C378" i="11"/>
  <c r="AD378" i="11" s="1"/>
  <c r="AC377" i="11"/>
  <c r="AB377" i="11"/>
  <c r="AA377" i="11"/>
  <c r="C377" i="11"/>
  <c r="AD377" i="11" s="1"/>
  <c r="AC376" i="11"/>
  <c r="AB376" i="11"/>
  <c r="AA376" i="11"/>
  <c r="C376" i="11"/>
  <c r="AD376" i="11" s="1"/>
  <c r="AC375" i="11"/>
  <c r="AB375" i="11"/>
  <c r="AA375" i="11"/>
  <c r="C375" i="11"/>
  <c r="AD375" i="11" s="1"/>
  <c r="AC374" i="11"/>
  <c r="AB374" i="11"/>
  <c r="AA374" i="11"/>
  <c r="C374" i="11"/>
  <c r="AD374" i="11" s="1"/>
  <c r="AC373" i="11"/>
  <c r="AB373" i="11"/>
  <c r="AA373" i="11"/>
  <c r="C373" i="11"/>
  <c r="AD373" i="11" s="1"/>
  <c r="AC372" i="11"/>
  <c r="AB372" i="11"/>
  <c r="AA372" i="11"/>
  <c r="C372" i="11"/>
  <c r="AD372" i="11" s="1"/>
  <c r="AC371" i="11"/>
  <c r="AB371" i="11"/>
  <c r="AA371" i="11"/>
  <c r="C371" i="11"/>
  <c r="AD371" i="11" s="1"/>
  <c r="AC370" i="11"/>
  <c r="AB370" i="11"/>
  <c r="AA370" i="11"/>
  <c r="C370" i="11"/>
  <c r="AD370" i="11" s="1"/>
  <c r="AC369" i="11"/>
  <c r="AB369" i="11"/>
  <c r="AA369" i="11"/>
  <c r="C369" i="11"/>
  <c r="AD369" i="11" s="1"/>
  <c r="AC368" i="11"/>
  <c r="AB368" i="11"/>
  <c r="AA368" i="11"/>
  <c r="C368" i="11"/>
  <c r="AD368" i="11" s="1"/>
  <c r="AC367" i="11"/>
  <c r="AB367" i="11"/>
  <c r="AA367" i="11"/>
  <c r="C367" i="11"/>
  <c r="AD367" i="11" s="1"/>
  <c r="AC366" i="11"/>
  <c r="AB366" i="11"/>
  <c r="AA366" i="11"/>
  <c r="C366" i="11"/>
  <c r="AD366" i="11" s="1"/>
  <c r="AC365" i="11"/>
  <c r="AB365" i="11"/>
  <c r="AA365" i="11"/>
  <c r="C365" i="11"/>
  <c r="AD365" i="11" s="1"/>
  <c r="AC364" i="11"/>
  <c r="AB364" i="11"/>
  <c r="AA364" i="11"/>
  <c r="C364" i="11"/>
  <c r="AD364" i="11" s="1"/>
  <c r="AC363" i="11"/>
  <c r="AB363" i="11"/>
  <c r="AA363" i="11"/>
  <c r="C363" i="11"/>
  <c r="AD363" i="11" s="1"/>
  <c r="AC362" i="11"/>
  <c r="AB362" i="11"/>
  <c r="AA362" i="11"/>
  <c r="C362" i="11"/>
  <c r="AD362" i="11" s="1"/>
  <c r="AC361" i="11"/>
  <c r="AB361" i="11"/>
  <c r="AA361" i="11"/>
  <c r="C361" i="11"/>
  <c r="AD361" i="11" s="1"/>
  <c r="AC360" i="11"/>
  <c r="AB360" i="11"/>
  <c r="AA360" i="11"/>
  <c r="C360" i="11"/>
  <c r="AD360" i="11" s="1"/>
  <c r="AC359" i="11"/>
  <c r="AB359" i="11"/>
  <c r="AA359" i="11"/>
  <c r="C359" i="11"/>
  <c r="AD359" i="11" s="1"/>
  <c r="AC358" i="11"/>
  <c r="AB358" i="11"/>
  <c r="AA358" i="11"/>
  <c r="C358" i="11"/>
  <c r="AD358" i="11" s="1"/>
  <c r="AC357" i="11"/>
  <c r="AB357" i="11"/>
  <c r="AA357" i="11"/>
  <c r="C357" i="11"/>
  <c r="AD357" i="11" s="1"/>
  <c r="AC356" i="11"/>
  <c r="AB356" i="11"/>
  <c r="AA356" i="11"/>
  <c r="C356" i="11"/>
  <c r="AD356" i="11" s="1"/>
  <c r="AC355" i="11"/>
  <c r="AB355" i="11"/>
  <c r="AA355" i="11"/>
  <c r="C355" i="11"/>
  <c r="AD355" i="11" s="1"/>
  <c r="AC354" i="11"/>
  <c r="AB354" i="11"/>
  <c r="AA354" i="11"/>
  <c r="C354" i="11"/>
  <c r="AD354" i="11" s="1"/>
  <c r="AC353" i="11"/>
  <c r="AB353" i="11"/>
  <c r="AA353" i="11"/>
  <c r="C353" i="11"/>
  <c r="AD353" i="11" s="1"/>
  <c r="AC352" i="11"/>
  <c r="AB352" i="11"/>
  <c r="AA352" i="11"/>
  <c r="C352" i="11"/>
  <c r="AD352" i="11" s="1"/>
  <c r="AC351" i="11"/>
  <c r="AB351" i="11"/>
  <c r="AA351" i="11"/>
  <c r="C351" i="11"/>
  <c r="AD351" i="11" s="1"/>
  <c r="AC350" i="11"/>
  <c r="AB350" i="11"/>
  <c r="AA350" i="11"/>
  <c r="C350" i="11"/>
  <c r="AD350" i="11" s="1"/>
  <c r="AC349" i="11"/>
  <c r="AB349" i="11"/>
  <c r="AA349" i="11"/>
  <c r="C349" i="11"/>
  <c r="AD349" i="11" s="1"/>
  <c r="AC348" i="11"/>
  <c r="AB348" i="11"/>
  <c r="AA348" i="11"/>
  <c r="C348" i="11"/>
  <c r="AD348" i="11" s="1"/>
  <c r="AC347" i="11"/>
  <c r="AB347" i="11"/>
  <c r="AA347" i="11"/>
  <c r="C347" i="11"/>
  <c r="AD347" i="11" s="1"/>
  <c r="AC346" i="11"/>
  <c r="AB346" i="11"/>
  <c r="AA346" i="11"/>
  <c r="C346" i="11"/>
  <c r="AD346" i="11" s="1"/>
  <c r="AC345" i="11"/>
  <c r="AB345" i="11"/>
  <c r="AA345" i="11"/>
  <c r="C345" i="11"/>
  <c r="AD345" i="11" s="1"/>
  <c r="AC344" i="11"/>
  <c r="AB344" i="11"/>
  <c r="AA344" i="11"/>
  <c r="C344" i="11"/>
  <c r="AD344" i="11" s="1"/>
  <c r="AC343" i="11"/>
  <c r="AB343" i="11"/>
  <c r="AA343" i="11"/>
  <c r="C343" i="11"/>
  <c r="AD343" i="11" s="1"/>
  <c r="AC342" i="11"/>
  <c r="AB342" i="11"/>
  <c r="AA342" i="11"/>
  <c r="C342" i="11"/>
  <c r="AD342" i="11" s="1"/>
  <c r="AC341" i="11"/>
  <c r="AB341" i="11"/>
  <c r="AA341" i="11"/>
  <c r="C341" i="11"/>
  <c r="AD341" i="11" s="1"/>
  <c r="AC340" i="11"/>
  <c r="AB340" i="11"/>
  <c r="AA340" i="11"/>
  <c r="C340" i="11"/>
  <c r="AD340" i="11" s="1"/>
  <c r="AC339" i="11"/>
  <c r="AB339" i="11"/>
  <c r="AA339" i="11"/>
  <c r="C339" i="11"/>
  <c r="AD339" i="11" s="1"/>
  <c r="AC338" i="11"/>
  <c r="AB338" i="11"/>
  <c r="AA338" i="11"/>
  <c r="C338" i="11"/>
  <c r="AD338" i="11" s="1"/>
  <c r="AC337" i="11"/>
  <c r="AB337" i="11"/>
  <c r="AA337" i="11"/>
  <c r="C337" i="11"/>
  <c r="AD337" i="11" s="1"/>
  <c r="AD336" i="11"/>
  <c r="AC336" i="11"/>
  <c r="AB336" i="11"/>
  <c r="AA336" i="11"/>
  <c r="C336" i="11"/>
  <c r="AC335" i="11"/>
  <c r="AB335" i="11"/>
  <c r="AA335" i="11"/>
  <c r="C335" i="11"/>
  <c r="AD335" i="11" s="1"/>
  <c r="AC334" i="11"/>
  <c r="AB334" i="11"/>
  <c r="AA334" i="11"/>
  <c r="C334" i="11"/>
  <c r="AD334" i="11" s="1"/>
  <c r="AC333" i="11"/>
  <c r="AB333" i="11"/>
  <c r="AA333" i="11"/>
  <c r="C333" i="11"/>
  <c r="AD333" i="11" s="1"/>
  <c r="AC332" i="11"/>
  <c r="AB332" i="11"/>
  <c r="AA332" i="11"/>
  <c r="C332" i="11"/>
  <c r="AD332" i="11" s="1"/>
  <c r="AC331" i="11"/>
  <c r="AB331" i="11"/>
  <c r="AA331" i="11"/>
  <c r="C331" i="11"/>
  <c r="AD331" i="11" s="1"/>
  <c r="AC330" i="11"/>
  <c r="AB330" i="11"/>
  <c r="AA330" i="11"/>
  <c r="C330" i="11"/>
  <c r="AD330" i="11" s="1"/>
  <c r="AC329" i="11"/>
  <c r="AB329" i="11"/>
  <c r="AA329" i="11"/>
  <c r="C329" i="11"/>
  <c r="AD329" i="11" s="1"/>
  <c r="AC328" i="11"/>
  <c r="AB328" i="11"/>
  <c r="AA328" i="11"/>
  <c r="C328" i="11"/>
  <c r="AD328" i="11" s="1"/>
  <c r="AC327" i="11"/>
  <c r="AB327" i="11"/>
  <c r="AA327" i="11"/>
  <c r="C327" i="11"/>
  <c r="AD327" i="11" s="1"/>
  <c r="AC326" i="11"/>
  <c r="AB326" i="11"/>
  <c r="AA326" i="11"/>
  <c r="C326" i="11"/>
  <c r="AD326" i="11" s="1"/>
  <c r="AC325" i="11"/>
  <c r="AB325" i="11"/>
  <c r="AA325" i="11"/>
  <c r="C325" i="11"/>
  <c r="AD325" i="11" s="1"/>
  <c r="AC324" i="11"/>
  <c r="AB324" i="11"/>
  <c r="AA324" i="11"/>
  <c r="C324" i="11"/>
  <c r="AD324" i="11" s="1"/>
  <c r="AC323" i="11"/>
  <c r="AB323" i="11"/>
  <c r="AA323" i="11"/>
  <c r="C323" i="11"/>
  <c r="AD323" i="11" s="1"/>
  <c r="AC322" i="11"/>
  <c r="AB322" i="11"/>
  <c r="AA322" i="11"/>
  <c r="C322" i="11"/>
  <c r="AD322" i="11" s="1"/>
  <c r="AC321" i="11"/>
  <c r="AB321" i="11"/>
  <c r="AA321" i="11"/>
  <c r="C321" i="11"/>
  <c r="AD321" i="11" s="1"/>
  <c r="AC320" i="11"/>
  <c r="AB320" i="11"/>
  <c r="AA320" i="11"/>
  <c r="C320" i="11"/>
  <c r="AD320" i="11" s="1"/>
  <c r="AC319" i="11"/>
  <c r="AB319" i="11"/>
  <c r="AA319" i="11"/>
  <c r="C319" i="11"/>
  <c r="AD319" i="11" s="1"/>
  <c r="AC318" i="11"/>
  <c r="AB318" i="11"/>
  <c r="AA318" i="11"/>
  <c r="C318" i="11"/>
  <c r="AD318" i="11" s="1"/>
  <c r="AC317" i="11"/>
  <c r="AB317" i="11"/>
  <c r="AA317" i="11"/>
  <c r="C317" i="11"/>
  <c r="AD317" i="11" s="1"/>
  <c r="AC316" i="11"/>
  <c r="AB316" i="11"/>
  <c r="AA316" i="11"/>
  <c r="C316" i="11"/>
  <c r="AD316" i="11" s="1"/>
  <c r="AC315" i="11"/>
  <c r="AB315" i="11"/>
  <c r="AA315" i="11"/>
  <c r="C315" i="11"/>
  <c r="AD315" i="11" s="1"/>
  <c r="AC314" i="11"/>
  <c r="AB314" i="11"/>
  <c r="AA314" i="11"/>
  <c r="C314" i="11"/>
  <c r="AD314" i="11" s="1"/>
  <c r="AC313" i="11"/>
  <c r="AB313" i="11"/>
  <c r="AA313" i="11"/>
  <c r="C313" i="11"/>
  <c r="AD313" i="11" s="1"/>
  <c r="AC312" i="11"/>
  <c r="AB312" i="11"/>
  <c r="AA312" i="11"/>
  <c r="C312" i="11"/>
  <c r="AD312" i="11" s="1"/>
  <c r="AC311" i="11"/>
  <c r="AB311" i="11"/>
  <c r="AA311" i="11"/>
  <c r="C311" i="11"/>
  <c r="AD311" i="11" s="1"/>
  <c r="AC310" i="11"/>
  <c r="AB310" i="11"/>
  <c r="AA310" i="11"/>
  <c r="C310" i="11"/>
  <c r="AD310" i="11" s="1"/>
  <c r="AC309" i="11"/>
  <c r="AB309" i="11"/>
  <c r="AA309" i="11"/>
  <c r="C309" i="11"/>
  <c r="AD309" i="11" s="1"/>
  <c r="AC308" i="11"/>
  <c r="AB308" i="11"/>
  <c r="AA308" i="11"/>
  <c r="C308" i="11"/>
  <c r="AD308" i="11" s="1"/>
  <c r="AC307" i="11"/>
  <c r="AB307" i="11"/>
  <c r="AA307" i="11"/>
  <c r="C307" i="11"/>
  <c r="AD307" i="11" s="1"/>
  <c r="AC306" i="11"/>
  <c r="AB306" i="11"/>
  <c r="AA306" i="11"/>
  <c r="C306" i="11"/>
  <c r="AD306" i="11" s="1"/>
  <c r="AC305" i="11"/>
  <c r="AB305" i="11"/>
  <c r="AA305" i="11"/>
  <c r="C305" i="11"/>
  <c r="AD305" i="11" s="1"/>
  <c r="AC304" i="11"/>
  <c r="AB304" i="11"/>
  <c r="AA304" i="11"/>
  <c r="C304" i="11"/>
  <c r="AD304" i="11" s="1"/>
  <c r="AC303" i="11"/>
  <c r="AB303" i="11"/>
  <c r="AA303" i="11"/>
  <c r="C303" i="11"/>
  <c r="AD303" i="11" s="1"/>
  <c r="AC302" i="11"/>
  <c r="AB302" i="11"/>
  <c r="AA302" i="11"/>
  <c r="C302" i="11"/>
  <c r="AD302" i="11" s="1"/>
  <c r="AC301" i="11"/>
  <c r="AB301" i="11"/>
  <c r="AA301" i="11"/>
  <c r="C301" i="11"/>
  <c r="AD301" i="11" s="1"/>
  <c r="AC300" i="11"/>
  <c r="AB300" i="11"/>
  <c r="AA300" i="11"/>
  <c r="C300" i="11"/>
  <c r="AD300" i="11" s="1"/>
  <c r="AC299" i="11"/>
  <c r="AB299" i="11"/>
  <c r="AA299" i="11"/>
  <c r="C299" i="11"/>
  <c r="AD299" i="11" s="1"/>
  <c r="AD298" i="11"/>
  <c r="AC298" i="11"/>
  <c r="AB298" i="11"/>
  <c r="AA298" i="11"/>
  <c r="C298" i="11"/>
  <c r="AC297" i="11"/>
  <c r="AB297" i="11"/>
  <c r="AA297" i="11"/>
  <c r="C297" i="11"/>
  <c r="AD297" i="11" s="1"/>
  <c r="AC296" i="11"/>
  <c r="AB296" i="11"/>
  <c r="AA296" i="11"/>
  <c r="C296" i="11"/>
  <c r="AD296" i="11" s="1"/>
  <c r="AC295" i="11"/>
  <c r="AB295" i="11"/>
  <c r="AA295" i="11"/>
  <c r="C295" i="11"/>
  <c r="AD295" i="11" s="1"/>
  <c r="AC294" i="11"/>
  <c r="AB294" i="11"/>
  <c r="AA294" i="11"/>
  <c r="C294" i="11"/>
  <c r="AD294" i="11" s="1"/>
  <c r="AC293" i="11"/>
  <c r="AB293" i="11"/>
  <c r="AA293" i="11"/>
  <c r="C293" i="11"/>
  <c r="AD293" i="11" s="1"/>
  <c r="AC292" i="11"/>
  <c r="AB292" i="11"/>
  <c r="AA292" i="11"/>
  <c r="C292" i="11"/>
  <c r="AD292" i="11" s="1"/>
  <c r="AC291" i="11"/>
  <c r="AB291" i="11"/>
  <c r="AA291" i="11"/>
  <c r="C291" i="11"/>
  <c r="AD291" i="11" s="1"/>
  <c r="AC290" i="11"/>
  <c r="AB290" i="11"/>
  <c r="AA290" i="11"/>
  <c r="C290" i="11"/>
  <c r="AD290" i="11" s="1"/>
  <c r="AC289" i="11"/>
  <c r="AB289" i="11"/>
  <c r="AA289" i="11"/>
  <c r="C289" i="11"/>
  <c r="AD289" i="11" s="1"/>
  <c r="AC288" i="11"/>
  <c r="AB288" i="11"/>
  <c r="AA288" i="11"/>
  <c r="C288" i="11"/>
  <c r="AD288" i="11" s="1"/>
  <c r="AC287" i="11"/>
  <c r="AB287" i="11"/>
  <c r="AA287" i="11"/>
  <c r="C287" i="11"/>
  <c r="AD287" i="11" s="1"/>
  <c r="AC286" i="11"/>
  <c r="AB286" i="11"/>
  <c r="AA286" i="11"/>
  <c r="C286" i="11"/>
  <c r="AD286" i="11" s="1"/>
  <c r="AC285" i="11"/>
  <c r="AB285" i="11"/>
  <c r="AA285" i="11"/>
  <c r="C285" i="11"/>
  <c r="AD285" i="11" s="1"/>
  <c r="AC284" i="11"/>
  <c r="AB284" i="11"/>
  <c r="AA284" i="11"/>
  <c r="C284" i="11"/>
  <c r="AD284" i="11" s="1"/>
  <c r="AC283" i="11"/>
  <c r="AB283" i="11"/>
  <c r="AA283" i="11"/>
  <c r="C283" i="11"/>
  <c r="AD283" i="11" s="1"/>
  <c r="AC282" i="11"/>
  <c r="AB282" i="11"/>
  <c r="AA282" i="11"/>
  <c r="C282" i="11"/>
  <c r="AD282" i="11" s="1"/>
  <c r="AC281" i="11"/>
  <c r="AB281" i="11"/>
  <c r="AA281" i="11"/>
  <c r="C281" i="11"/>
  <c r="AD281" i="11" s="1"/>
  <c r="AC280" i="11"/>
  <c r="AB280" i="11"/>
  <c r="AA280" i="11"/>
  <c r="C280" i="11"/>
  <c r="AD280" i="11" s="1"/>
  <c r="AC279" i="11"/>
  <c r="AB279" i="11"/>
  <c r="AA279" i="11"/>
  <c r="C279" i="11"/>
  <c r="AD279" i="11" s="1"/>
  <c r="AC278" i="11"/>
  <c r="AB278" i="11"/>
  <c r="AA278" i="11"/>
  <c r="C278" i="11"/>
  <c r="AD278" i="11" s="1"/>
  <c r="AC277" i="11"/>
  <c r="AB277" i="11"/>
  <c r="AA277" i="11"/>
  <c r="C277" i="11"/>
  <c r="AD277" i="11" s="1"/>
  <c r="AC276" i="11"/>
  <c r="AB276" i="11"/>
  <c r="AA276" i="11"/>
  <c r="C276" i="11"/>
  <c r="AD276" i="11" s="1"/>
  <c r="AC275" i="11"/>
  <c r="AB275" i="11"/>
  <c r="AA275" i="11"/>
  <c r="C275" i="11"/>
  <c r="AD275" i="11" s="1"/>
  <c r="AC274" i="11"/>
  <c r="AB274" i="11"/>
  <c r="AA274" i="11"/>
  <c r="C274" i="11"/>
  <c r="AD274" i="11" s="1"/>
  <c r="AC273" i="11"/>
  <c r="AB273" i="11"/>
  <c r="AA273" i="11"/>
  <c r="C273" i="11"/>
  <c r="AD273" i="11" s="1"/>
  <c r="AC272" i="11"/>
  <c r="AB272" i="11"/>
  <c r="AA272" i="11"/>
  <c r="C272" i="11"/>
  <c r="AD272" i="11" s="1"/>
  <c r="AC271" i="11"/>
  <c r="AB271" i="11"/>
  <c r="AA271" i="11"/>
  <c r="C271" i="11"/>
  <c r="AD271" i="11" s="1"/>
  <c r="AC270" i="11"/>
  <c r="AB270" i="11"/>
  <c r="AA270" i="11"/>
  <c r="C270" i="11"/>
  <c r="AD270" i="11" s="1"/>
  <c r="AC269" i="11"/>
  <c r="AB269" i="11"/>
  <c r="AA269" i="11"/>
  <c r="C269" i="11"/>
  <c r="AD269" i="11" s="1"/>
  <c r="AC268" i="11"/>
  <c r="AB268" i="11"/>
  <c r="AA268" i="11"/>
  <c r="C268" i="11"/>
  <c r="AD268" i="11" s="1"/>
  <c r="AC267" i="11"/>
  <c r="AB267" i="11"/>
  <c r="AA267" i="11"/>
  <c r="C267" i="11"/>
  <c r="AD267" i="11" s="1"/>
  <c r="AC266" i="11"/>
  <c r="AB266" i="11"/>
  <c r="AA266" i="11"/>
  <c r="C266" i="11"/>
  <c r="AD266" i="11" s="1"/>
  <c r="AC265" i="11"/>
  <c r="AB265" i="11"/>
  <c r="AA265" i="11"/>
  <c r="C265" i="11"/>
  <c r="AD265" i="11" s="1"/>
  <c r="AC264" i="11"/>
  <c r="AB264" i="11"/>
  <c r="AA264" i="11"/>
  <c r="C264" i="11"/>
  <c r="AD264" i="11" s="1"/>
  <c r="AC263" i="11"/>
  <c r="AB263" i="11"/>
  <c r="AA263" i="11"/>
  <c r="C263" i="11"/>
  <c r="AD263" i="11" s="1"/>
  <c r="AC262" i="11"/>
  <c r="AB262" i="11"/>
  <c r="AA262" i="11"/>
  <c r="C262" i="11"/>
  <c r="AD262" i="11" s="1"/>
  <c r="AC261" i="11"/>
  <c r="AB261" i="11"/>
  <c r="AA261" i="11"/>
  <c r="C261" i="11"/>
  <c r="AD261" i="11" s="1"/>
  <c r="AC260" i="11"/>
  <c r="AB260" i="11"/>
  <c r="AA260" i="11"/>
  <c r="C260" i="11"/>
  <c r="AD260" i="11" s="1"/>
  <c r="AC259" i="11"/>
  <c r="AB259" i="11"/>
  <c r="AA259" i="11"/>
  <c r="C259" i="11"/>
  <c r="AD259" i="11" s="1"/>
  <c r="AC258" i="11"/>
  <c r="AB258" i="11"/>
  <c r="AA258" i="11"/>
  <c r="C258" i="11"/>
  <c r="AD258" i="11" s="1"/>
  <c r="AC257" i="11"/>
  <c r="AB257" i="11"/>
  <c r="AA257" i="11"/>
  <c r="C257" i="11"/>
  <c r="AD257" i="11" s="1"/>
  <c r="AC256" i="11"/>
  <c r="AB256" i="11"/>
  <c r="AA256" i="11"/>
  <c r="C256" i="11"/>
  <c r="AD256" i="11" s="1"/>
  <c r="AC255" i="11"/>
  <c r="AB255" i="11"/>
  <c r="AA255" i="11"/>
  <c r="C255" i="11"/>
  <c r="AD255" i="11" s="1"/>
  <c r="AC254" i="11"/>
  <c r="AB254" i="11"/>
  <c r="AA254" i="11"/>
  <c r="C254" i="11"/>
  <c r="AD254" i="11" s="1"/>
  <c r="AC253" i="11"/>
  <c r="AB253" i="11"/>
  <c r="AA253" i="11"/>
  <c r="C253" i="11"/>
  <c r="AD253" i="11" s="1"/>
  <c r="AC252" i="11"/>
  <c r="AB252" i="11"/>
  <c r="AA252" i="11"/>
  <c r="C252" i="11"/>
  <c r="AD252" i="11" s="1"/>
  <c r="AC251" i="11"/>
  <c r="AB251" i="11"/>
  <c r="AA251" i="11"/>
  <c r="C251" i="11"/>
  <c r="AD251" i="11" s="1"/>
  <c r="AC250" i="11"/>
  <c r="AB250" i="11"/>
  <c r="AA250" i="11"/>
  <c r="C250" i="11"/>
  <c r="AD250" i="11" s="1"/>
  <c r="AC249" i="11"/>
  <c r="AB249" i="11"/>
  <c r="AA249" i="11"/>
  <c r="C249" i="11"/>
  <c r="AD249" i="11" s="1"/>
  <c r="AC248" i="11"/>
  <c r="AB248" i="11"/>
  <c r="AA248" i="11"/>
  <c r="C248" i="11"/>
  <c r="AD248" i="11" s="1"/>
  <c r="AC247" i="11"/>
  <c r="AB247" i="11"/>
  <c r="AA247" i="11"/>
  <c r="C247" i="11"/>
  <c r="AD247" i="11" s="1"/>
  <c r="AC246" i="11"/>
  <c r="AB246" i="11"/>
  <c r="AA246" i="11"/>
  <c r="C246" i="11"/>
  <c r="AD246" i="11" s="1"/>
  <c r="AC245" i="11"/>
  <c r="AB245" i="11"/>
  <c r="AA245" i="11"/>
  <c r="C245" i="11"/>
  <c r="AD245" i="11" s="1"/>
  <c r="AC244" i="11"/>
  <c r="AB244" i="11"/>
  <c r="AA244" i="11"/>
  <c r="C244" i="11"/>
  <c r="AD244" i="11" s="1"/>
  <c r="AC243" i="11"/>
  <c r="AB243" i="11"/>
  <c r="AA243" i="11"/>
  <c r="C243" i="11"/>
  <c r="AD243" i="11" s="1"/>
  <c r="AC242" i="11"/>
  <c r="AB242" i="11"/>
  <c r="AA242" i="11"/>
  <c r="C242" i="11"/>
  <c r="AD242" i="11" s="1"/>
  <c r="AC241" i="11"/>
  <c r="AB241" i="11"/>
  <c r="AA241" i="11"/>
  <c r="C241" i="11"/>
  <c r="AD241" i="11" s="1"/>
  <c r="AC240" i="11"/>
  <c r="AB240" i="11"/>
  <c r="AA240" i="11"/>
  <c r="C240" i="11"/>
  <c r="AD240" i="11" s="1"/>
  <c r="AC239" i="11"/>
  <c r="AB239" i="11"/>
  <c r="AA239" i="11"/>
  <c r="C239" i="11"/>
  <c r="AD239" i="11" s="1"/>
  <c r="AC238" i="11"/>
  <c r="AB238" i="11"/>
  <c r="AA238" i="11"/>
  <c r="C238" i="11"/>
  <c r="AD238" i="11" s="1"/>
  <c r="AC237" i="11"/>
  <c r="AB237" i="11"/>
  <c r="AA237" i="11"/>
  <c r="C237" i="11"/>
  <c r="AD237" i="11" s="1"/>
  <c r="AC236" i="11"/>
  <c r="AB236" i="11"/>
  <c r="AA236" i="11"/>
  <c r="C236" i="11"/>
  <c r="AD236" i="11" s="1"/>
  <c r="AC235" i="11"/>
  <c r="AB235" i="11"/>
  <c r="AA235" i="11"/>
  <c r="C235" i="11"/>
  <c r="AD235" i="11" s="1"/>
  <c r="AC234" i="11"/>
  <c r="AB234" i="11"/>
  <c r="AA234" i="11"/>
  <c r="C234" i="11"/>
  <c r="AD234" i="11" s="1"/>
  <c r="AC233" i="11"/>
  <c r="AB233" i="11"/>
  <c r="AA233" i="11"/>
  <c r="C233" i="11"/>
  <c r="AD233" i="11" s="1"/>
  <c r="AC232" i="11"/>
  <c r="AB232" i="11"/>
  <c r="AA232" i="11"/>
  <c r="C232" i="11"/>
  <c r="AD232" i="11" s="1"/>
  <c r="AC231" i="11"/>
  <c r="AB231" i="11"/>
  <c r="AA231" i="11"/>
  <c r="C231" i="11"/>
  <c r="AD231" i="11" s="1"/>
  <c r="AC230" i="11"/>
  <c r="AB230" i="11"/>
  <c r="AA230" i="11"/>
  <c r="C230" i="11"/>
  <c r="AD230" i="11" s="1"/>
  <c r="AC229" i="11"/>
  <c r="AB229" i="11"/>
  <c r="AA229" i="11"/>
  <c r="C229" i="11"/>
  <c r="AD229" i="11" s="1"/>
  <c r="AC228" i="11"/>
  <c r="AB228" i="11"/>
  <c r="AA228" i="11"/>
  <c r="C228" i="11"/>
  <c r="AD228" i="11" s="1"/>
  <c r="AC227" i="11"/>
  <c r="AB227" i="11"/>
  <c r="AA227" i="11"/>
  <c r="C227" i="11"/>
  <c r="AD227" i="11" s="1"/>
  <c r="AC226" i="11"/>
  <c r="AB226" i="11"/>
  <c r="AA226" i="11"/>
  <c r="C226" i="11"/>
  <c r="AD226" i="11" s="1"/>
  <c r="AC225" i="11"/>
  <c r="AB225" i="11"/>
  <c r="AA225" i="11"/>
  <c r="C225" i="11"/>
  <c r="AD225" i="11" s="1"/>
  <c r="AC224" i="11"/>
  <c r="AB224" i="11"/>
  <c r="AA224" i="11"/>
  <c r="C224" i="11"/>
  <c r="AD224" i="11" s="1"/>
  <c r="AC223" i="11"/>
  <c r="AB223" i="11"/>
  <c r="AA223" i="11"/>
  <c r="C223" i="11"/>
  <c r="AD223" i="11" s="1"/>
  <c r="AC222" i="11"/>
  <c r="AB222" i="11"/>
  <c r="AA222" i="11"/>
  <c r="C222" i="11"/>
  <c r="AD222" i="11" s="1"/>
  <c r="AC221" i="11"/>
  <c r="AB221" i="11"/>
  <c r="AA221" i="11"/>
  <c r="C221" i="11"/>
  <c r="AD221" i="11" s="1"/>
  <c r="AC220" i="11"/>
  <c r="AB220" i="11"/>
  <c r="AA220" i="11"/>
  <c r="C220" i="11"/>
  <c r="AD220" i="11" s="1"/>
  <c r="AC219" i="11"/>
  <c r="AB219" i="11"/>
  <c r="AA219" i="11"/>
  <c r="C219" i="11"/>
  <c r="AD219" i="11" s="1"/>
  <c r="AC218" i="11"/>
  <c r="AB218" i="11"/>
  <c r="AA218" i="11"/>
  <c r="C218" i="11"/>
  <c r="AD218" i="11" s="1"/>
  <c r="AC217" i="11"/>
  <c r="AB217" i="11"/>
  <c r="AA217" i="11"/>
  <c r="C217" i="11"/>
  <c r="AD217" i="11" s="1"/>
  <c r="AC216" i="11"/>
  <c r="AB216" i="11"/>
  <c r="AA216" i="11"/>
  <c r="C216" i="11"/>
  <c r="AD216" i="11" s="1"/>
  <c r="AC215" i="11"/>
  <c r="AB215" i="11"/>
  <c r="AA215" i="11"/>
  <c r="C215" i="11"/>
  <c r="AD215" i="11" s="1"/>
  <c r="AC214" i="11"/>
  <c r="AB214" i="11"/>
  <c r="AA214" i="11"/>
  <c r="C214" i="11"/>
  <c r="AD214" i="11" s="1"/>
  <c r="AC213" i="11"/>
  <c r="AB213" i="11"/>
  <c r="AA213" i="11"/>
  <c r="C213" i="11"/>
  <c r="AD213" i="11" s="1"/>
  <c r="AC212" i="11"/>
  <c r="AB212" i="11"/>
  <c r="AA212" i="11"/>
  <c r="C212" i="11"/>
  <c r="AD212" i="11" s="1"/>
  <c r="AC211" i="11"/>
  <c r="AB211" i="11"/>
  <c r="AA211" i="11"/>
  <c r="C211" i="11"/>
  <c r="AD211" i="11" s="1"/>
  <c r="AC210" i="11"/>
  <c r="AB210" i="11"/>
  <c r="AA210" i="11"/>
  <c r="C210" i="11"/>
  <c r="AD210" i="11" s="1"/>
  <c r="AC209" i="11"/>
  <c r="AB209" i="11"/>
  <c r="AA209" i="11"/>
  <c r="C209" i="11"/>
  <c r="AD209" i="11" s="1"/>
  <c r="AC208" i="11"/>
  <c r="AB208" i="11"/>
  <c r="AA208" i="11"/>
  <c r="C208" i="11"/>
  <c r="AD208" i="11" s="1"/>
  <c r="AC207" i="11"/>
  <c r="AB207" i="11"/>
  <c r="AA207" i="11"/>
  <c r="C207" i="11"/>
  <c r="AD207" i="11" s="1"/>
  <c r="AC206" i="11"/>
  <c r="AB206" i="11"/>
  <c r="AA206" i="11"/>
  <c r="C206" i="11"/>
  <c r="AD206" i="11" s="1"/>
  <c r="AC205" i="11"/>
  <c r="AB205" i="11"/>
  <c r="AA205" i="11"/>
  <c r="C205" i="11"/>
  <c r="AD205" i="11" s="1"/>
  <c r="AC204" i="11"/>
  <c r="AB204" i="11"/>
  <c r="AA204" i="11"/>
  <c r="C204" i="11"/>
  <c r="AD204" i="11" s="1"/>
  <c r="AC203" i="11"/>
  <c r="AB203" i="11"/>
  <c r="AA203" i="11"/>
  <c r="C203" i="11"/>
  <c r="AD203" i="11" s="1"/>
  <c r="AC202" i="11"/>
  <c r="AB202" i="11"/>
  <c r="AA202" i="11"/>
  <c r="C202" i="11"/>
  <c r="AD202" i="11" s="1"/>
  <c r="AC201" i="11"/>
  <c r="AB201" i="11"/>
  <c r="AA201" i="11"/>
  <c r="C201" i="11"/>
  <c r="AD201" i="11" s="1"/>
  <c r="AC200" i="11"/>
  <c r="AB200" i="11"/>
  <c r="AA200" i="11"/>
  <c r="C200" i="11"/>
  <c r="AD200" i="11" s="1"/>
  <c r="AC199" i="11"/>
  <c r="AB199" i="11"/>
  <c r="AA199" i="11"/>
  <c r="C199" i="11"/>
  <c r="AD199" i="11" s="1"/>
  <c r="AC198" i="11"/>
  <c r="AB198" i="11"/>
  <c r="AA198" i="11"/>
  <c r="C198" i="11"/>
  <c r="AD198" i="11" s="1"/>
  <c r="AC197" i="11"/>
  <c r="AB197" i="11"/>
  <c r="AA197" i="11"/>
  <c r="C197" i="11"/>
  <c r="AD197" i="11" s="1"/>
  <c r="AC196" i="11"/>
  <c r="AB196" i="11"/>
  <c r="AA196" i="11"/>
  <c r="C196" i="11"/>
  <c r="AD196" i="11" s="1"/>
  <c r="AC195" i="11"/>
  <c r="AB195" i="11"/>
  <c r="AA195" i="11"/>
  <c r="C195" i="11"/>
  <c r="AD195" i="11" s="1"/>
  <c r="AC194" i="11"/>
  <c r="AB194" i="11"/>
  <c r="AA194" i="11"/>
  <c r="C194" i="11"/>
  <c r="AD194" i="11" s="1"/>
  <c r="AC193" i="11"/>
  <c r="AB193" i="11"/>
  <c r="AA193" i="11"/>
  <c r="C193" i="11"/>
  <c r="AD193" i="11" s="1"/>
  <c r="AC192" i="11"/>
  <c r="AB192" i="11"/>
  <c r="AA192" i="11"/>
  <c r="C192" i="11"/>
  <c r="AD192" i="11" s="1"/>
  <c r="AC191" i="11"/>
  <c r="AB191" i="11"/>
  <c r="AA191" i="11"/>
  <c r="C191" i="11"/>
  <c r="AD191" i="11" s="1"/>
  <c r="AC190" i="11"/>
  <c r="AB190" i="11"/>
  <c r="AA190" i="11"/>
  <c r="C190" i="11"/>
  <c r="AD190" i="11" s="1"/>
  <c r="AC189" i="11"/>
  <c r="AB189" i="11"/>
  <c r="AA189" i="11"/>
  <c r="C189" i="11"/>
  <c r="AD189" i="11" s="1"/>
  <c r="AC188" i="11"/>
  <c r="AB188" i="11"/>
  <c r="AA188" i="11"/>
  <c r="C188" i="11"/>
  <c r="AD188" i="11" s="1"/>
  <c r="AC187" i="11"/>
  <c r="AB187" i="11"/>
  <c r="AA187" i="11"/>
  <c r="C187" i="11"/>
  <c r="AD187" i="11" s="1"/>
  <c r="AC186" i="11"/>
  <c r="AB186" i="11"/>
  <c r="AA186" i="11"/>
  <c r="C186" i="11"/>
  <c r="AD186" i="11" s="1"/>
  <c r="AD185" i="11"/>
  <c r="AC185" i="11"/>
  <c r="AB185" i="11"/>
  <c r="AA185" i="11"/>
  <c r="C185" i="11"/>
  <c r="AC184" i="11"/>
  <c r="AB184" i="11"/>
  <c r="AA184" i="11"/>
  <c r="C184" i="11"/>
  <c r="AD184" i="11" s="1"/>
  <c r="AC183" i="11"/>
  <c r="AB183" i="11"/>
  <c r="AA183" i="11"/>
  <c r="C183" i="11"/>
  <c r="AD183" i="11" s="1"/>
  <c r="AC182" i="11"/>
  <c r="AB182" i="11"/>
  <c r="AA182" i="11"/>
  <c r="C182" i="11"/>
  <c r="AD182" i="11" s="1"/>
  <c r="AC181" i="11"/>
  <c r="AB181" i="11"/>
  <c r="AA181" i="11"/>
  <c r="C181" i="11"/>
  <c r="AD181" i="11" s="1"/>
  <c r="AC180" i="11"/>
  <c r="AB180" i="11"/>
  <c r="AA180" i="11"/>
  <c r="C180" i="11"/>
  <c r="AD180" i="11" s="1"/>
  <c r="AC179" i="11"/>
  <c r="AB179" i="11"/>
  <c r="AA179" i="11"/>
  <c r="C179" i="11"/>
  <c r="AD179" i="11" s="1"/>
  <c r="AC178" i="11"/>
  <c r="AB178" i="11"/>
  <c r="AA178" i="11"/>
  <c r="C178" i="11"/>
  <c r="AD178" i="11" s="1"/>
  <c r="AC177" i="11"/>
  <c r="AB177" i="11"/>
  <c r="AA177" i="11"/>
  <c r="C177" i="11"/>
  <c r="AD177" i="11" s="1"/>
  <c r="AC176" i="11"/>
  <c r="AB176" i="11"/>
  <c r="AA176" i="11"/>
  <c r="C176" i="11"/>
  <c r="AD176" i="11" s="1"/>
  <c r="AC175" i="11"/>
  <c r="AB175" i="11"/>
  <c r="AA175" i="11"/>
  <c r="C175" i="11"/>
  <c r="AD175" i="11" s="1"/>
  <c r="AC174" i="11"/>
  <c r="AB174" i="11"/>
  <c r="AA174" i="11"/>
  <c r="C174" i="11"/>
  <c r="AD174" i="11" s="1"/>
  <c r="AC173" i="11"/>
  <c r="AB173" i="11"/>
  <c r="AA173" i="11"/>
  <c r="C173" i="11"/>
  <c r="AD173" i="11" s="1"/>
  <c r="AC172" i="11"/>
  <c r="AB172" i="11"/>
  <c r="AA172" i="11"/>
  <c r="C172" i="11"/>
  <c r="AD172" i="11" s="1"/>
  <c r="AC171" i="11"/>
  <c r="AB171" i="11"/>
  <c r="AA171" i="11"/>
  <c r="C171" i="11"/>
  <c r="AD171" i="11" s="1"/>
  <c r="AC170" i="11"/>
  <c r="AB170" i="11"/>
  <c r="AA170" i="11"/>
  <c r="C170" i="11"/>
  <c r="AD170" i="11" s="1"/>
  <c r="AC169" i="11"/>
  <c r="AB169" i="11"/>
  <c r="AA169" i="11"/>
  <c r="C169" i="11"/>
  <c r="AD169" i="11" s="1"/>
  <c r="AC168" i="11"/>
  <c r="AB168" i="11"/>
  <c r="AA168" i="11"/>
  <c r="C168" i="11"/>
  <c r="AD168" i="11" s="1"/>
  <c r="AC167" i="11"/>
  <c r="AB167" i="11"/>
  <c r="AA167" i="11"/>
  <c r="C167" i="11"/>
  <c r="AD167" i="11" s="1"/>
  <c r="AC166" i="11"/>
  <c r="AB166" i="11"/>
  <c r="AA166" i="11"/>
  <c r="C166" i="11"/>
  <c r="AD166" i="11" s="1"/>
  <c r="AC165" i="11"/>
  <c r="AB165" i="11"/>
  <c r="AA165" i="11"/>
  <c r="C165" i="11"/>
  <c r="AD165" i="11" s="1"/>
  <c r="AC164" i="11"/>
  <c r="AB164" i="11"/>
  <c r="AA164" i="11"/>
  <c r="C164" i="11"/>
  <c r="AD164" i="11" s="1"/>
  <c r="AC163" i="11"/>
  <c r="AB163" i="11"/>
  <c r="AA163" i="11"/>
  <c r="C163" i="11"/>
  <c r="AD163" i="11" s="1"/>
  <c r="AC162" i="11"/>
  <c r="AB162" i="11"/>
  <c r="AA162" i="11"/>
  <c r="C162" i="11"/>
  <c r="AD162" i="11" s="1"/>
  <c r="AC161" i="11"/>
  <c r="AB161" i="11"/>
  <c r="AA161" i="11"/>
  <c r="C161" i="11"/>
  <c r="AD161" i="11" s="1"/>
  <c r="AC160" i="11"/>
  <c r="AB160" i="11"/>
  <c r="AA160" i="11"/>
  <c r="C160" i="11"/>
  <c r="AD160" i="11" s="1"/>
  <c r="AC159" i="11"/>
  <c r="AB159" i="11"/>
  <c r="AA159" i="11"/>
  <c r="C159" i="11"/>
  <c r="AD159" i="11" s="1"/>
  <c r="AC158" i="11"/>
  <c r="AB158" i="11"/>
  <c r="AA158" i="11"/>
  <c r="C158" i="11"/>
  <c r="AD158" i="11" s="1"/>
  <c r="AC157" i="11"/>
  <c r="AB157" i="11"/>
  <c r="AA157" i="11"/>
  <c r="C157" i="11"/>
  <c r="AD157" i="11" s="1"/>
  <c r="AC156" i="11"/>
  <c r="AB156" i="11"/>
  <c r="AA156" i="11"/>
  <c r="C156" i="11"/>
  <c r="AD156" i="11" s="1"/>
  <c r="AC155" i="11"/>
  <c r="AB155" i="11"/>
  <c r="AA155" i="11"/>
  <c r="C155" i="11"/>
  <c r="AD155" i="11" s="1"/>
  <c r="AC154" i="11"/>
  <c r="AB154" i="11"/>
  <c r="AA154" i="11"/>
  <c r="C154" i="11"/>
  <c r="AD154" i="11" s="1"/>
  <c r="AC153" i="11"/>
  <c r="AB153" i="11"/>
  <c r="AA153" i="11"/>
  <c r="C153" i="11"/>
  <c r="AD153" i="11" s="1"/>
  <c r="AC152" i="11"/>
  <c r="AB152" i="11"/>
  <c r="AA152" i="11"/>
  <c r="C152" i="11"/>
  <c r="AD152" i="11" s="1"/>
  <c r="AC151" i="11"/>
  <c r="AB151" i="11"/>
  <c r="AA151" i="11"/>
  <c r="C151" i="11"/>
  <c r="AD151" i="11" s="1"/>
  <c r="AC150" i="11"/>
  <c r="AB150" i="11"/>
  <c r="AA150" i="11"/>
  <c r="C150" i="11"/>
  <c r="AD150" i="11" s="1"/>
  <c r="AC149" i="11"/>
  <c r="AB149" i="11"/>
  <c r="AA149" i="11"/>
  <c r="C149" i="11"/>
  <c r="AD149" i="11" s="1"/>
  <c r="AC148" i="11"/>
  <c r="AB148" i="11"/>
  <c r="AA148" i="11"/>
  <c r="C148" i="11"/>
  <c r="AD148" i="11" s="1"/>
  <c r="AC147" i="11"/>
  <c r="AB147" i="11"/>
  <c r="AA147" i="11"/>
  <c r="C147" i="11"/>
  <c r="AD147" i="11" s="1"/>
  <c r="AC146" i="11"/>
  <c r="AB146" i="11"/>
  <c r="AA146" i="11"/>
  <c r="C146" i="11"/>
  <c r="AD146" i="11" s="1"/>
  <c r="AC145" i="11"/>
  <c r="AB145" i="11"/>
  <c r="AA145" i="11"/>
  <c r="C145" i="11"/>
  <c r="AD145" i="11" s="1"/>
  <c r="AC144" i="11"/>
  <c r="AB144" i="11"/>
  <c r="AA144" i="11"/>
  <c r="C144" i="11"/>
  <c r="AD144" i="11" s="1"/>
  <c r="AC143" i="11"/>
  <c r="AB143" i="11"/>
  <c r="AA143" i="11"/>
  <c r="C143" i="11"/>
  <c r="AD143" i="11" s="1"/>
  <c r="AC142" i="11"/>
  <c r="AB142" i="11"/>
  <c r="AA142" i="11"/>
  <c r="C142" i="11"/>
  <c r="AD142" i="11" s="1"/>
  <c r="AC141" i="11"/>
  <c r="AB141" i="11"/>
  <c r="AA141" i="11"/>
  <c r="C141" i="11"/>
  <c r="AD141" i="11" s="1"/>
  <c r="AC140" i="11"/>
  <c r="AB140" i="11"/>
  <c r="AA140" i="11"/>
  <c r="C140" i="11"/>
  <c r="AD140" i="11" s="1"/>
  <c r="AC139" i="11"/>
  <c r="AB139" i="11"/>
  <c r="AA139" i="11"/>
  <c r="C139" i="11"/>
  <c r="AD139" i="11" s="1"/>
  <c r="AC138" i="11"/>
  <c r="AB138" i="11"/>
  <c r="AA138" i="11"/>
  <c r="C138" i="11"/>
  <c r="AD138" i="11" s="1"/>
  <c r="AC137" i="11"/>
  <c r="AB137" i="11"/>
  <c r="AA137" i="11"/>
  <c r="C137" i="11"/>
  <c r="AD137" i="11" s="1"/>
  <c r="AC136" i="11"/>
  <c r="AB136" i="11"/>
  <c r="AA136" i="11"/>
  <c r="C136" i="11"/>
  <c r="AD136" i="11" s="1"/>
  <c r="AC135" i="11"/>
  <c r="AB135" i="11"/>
  <c r="AA135" i="11"/>
  <c r="C135" i="11"/>
  <c r="AD135" i="11" s="1"/>
  <c r="AC134" i="11"/>
  <c r="AB134" i="11"/>
  <c r="AA134" i="11"/>
  <c r="C134" i="11"/>
  <c r="AD134" i="11" s="1"/>
  <c r="AC133" i="11"/>
  <c r="AB133" i="11"/>
  <c r="AA133" i="11"/>
  <c r="C133" i="11"/>
  <c r="AD133" i="11" s="1"/>
  <c r="AC132" i="11"/>
  <c r="AB132" i="11"/>
  <c r="AA132" i="11"/>
  <c r="C132" i="11"/>
  <c r="AD132" i="11" s="1"/>
  <c r="AD131" i="11"/>
  <c r="AC131" i="11"/>
  <c r="AB131" i="11"/>
  <c r="AA131" i="11"/>
  <c r="C131" i="11"/>
  <c r="AC130" i="11"/>
  <c r="AB130" i="11"/>
  <c r="AA130" i="11"/>
  <c r="C130" i="11"/>
  <c r="AD130" i="11" s="1"/>
  <c r="AC129" i="11"/>
  <c r="AB129" i="11"/>
  <c r="AA129" i="11"/>
  <c r="C129" i="11"/>
  <c r="AD129" i="11" s="1"/>
  <c r="AC128" i="11"/>
  <c r="AB128" i="11"/>
  <c r="AA128" i="11"/>
  <c r="C128" i="11"/>
  <c r="AD128" i="11" s="1"/>
  <c r="AC127" i="11"/>
  <c r="AB127" i="11"/>
  <c r="AA127" i="11"/>
  <c r="C127" i="11"/>
  <c r="AD127" i="11" s="1"/>
  <c r="AC126" i="11"/>
  <c r="AB126" i="11"/>
  <c r="AA126" i="11"/>
  <c r="C126" i="11"/>
  <c r="AD126" i="11" s="1"/>
  <c r="AC125" i="11"/>
  <c r="AB125" i="11"/>
  <c r="AA125" i="11"/>
  <c r="C125" i="11"/>
  <c r="AD125" i="11" s="1"/>
  <c r="AC124" i="11"/>
  <c r="AB124" i="11"/>
  <c r="AA124" i="11"/>
  <c r="C124" i="11"/>
  <c r="AD124" i="11" s="1"/>
  <c r="AC123" i="11"/>
  <c r="AB123" i="11"/>
  <c r="AA123" i="11"/>
  <c r="C123" i="11"/>
  <c r="AD123" i="11" s="1"/>
  <c r="AC122" i="11"/>
  <c r="AB122" i="11"/>
  <c r="AA122" i="11"/>
  <c r="C122" i="11"/>
  <c r="AD122" i="11" s="1"/>
  <c r="AC121" i="11"/>
  <c r="AB121" i="11"/>
  <c r="AA121" i="11"/>
  <c r="C121" i="11"/>
  <c r="AD121" i="11" s="1"/>
  <c r="AC120" i="11"/>
  <c r="AB120" i="11"/>
  <c r="AA120" i="11"/>
  <c r="C120" i="11"/>
  <c r="AD120" i="11" s="1"/>
  <c r="AC119" i="11"/>
  <c r="AB119" i="11"/>
  <c r="AA119" i="11"/>
  <c r="C119" i="11"/>
  <c r="AD119" i="11" s="1"/>
  <c r="AC118" i="11"/>
  <c r="AB118" i="11"/>
  <c r="AA118" i="11"/>
  <c r="C118" i="11"/>
  <c r="AD118" i="11" s="1"/>
  <c r="AC117" i="11"/>
  <c r="AB117" i="11"/>
  <c r="AA117" i="11"/>
  <c r="C117" i="11"/>
  <c r="AD117" i="11" s="1"/>
  <c r="AC116" i="11"/>
  <c r="AB116" i="11"/>
  <c r="AA116" i="11"/>
  <c r="C116" i="11"/>
  <c r="AD116" i="11" s="1"/>
  <c r="AC115" i="11"/>
  <c r="AB115" i="11"/>
  <c r="AA115" i="11"/>
  <c r="C115" i="11"/>
  <c r="AD115" i="11" s="1"/>
  <c r="AC114" i="11"/>
  <c r="AB114" i="11"/>
  <c r="AA114" i="11"/>
  <c r="C114" i="11"/>
  <c r="AD114" i="11" s="1"/>
  <c r="AC113" i="11"/>
  <c r="AB113" i="11"/>
  <c r="AA113" i="11"/>
  <c r="C113" i="11"/>
  <c r="AD113" i="11" s="1"/>
  <c r="AC112" i="11"/>
  <c r="AB112" i="11"/>
  <c r="AA112" i="11"/>
  <c r="C112" i="11"/>
  <c r="AD112" i="11" s="1"/>
  <c r="AC111" i="11"/>
  <c r="AB111" i="11"/>
  <c r="AA111" i="11"/>
  <c r="C111" i="11"/>
  <c r="AD111" i="11" s="1"/>
  <c r="AC110" i="11"/>
  <c r="AB110" i="11"/>
  <c r="AA110" i="11"/>
  <c r="C110" i="11"/>
  <c r="AD110" i="11" s="1"/>
  <c r="AC109" i="11"/>
  <c r="AB109" i="11"/>
  <c r="AA109" i="11"/>
  <c r="C109" i="11"/>
  <c r="AD109" i="11" s="1"/>
  <c r="AC108" i="11"/>
  <c r="AB108" i="11"/>
  <c r="AA108" i="11"/>
  <c r="C108" i="11"/>
  <c r="AD108" i="11" s="1"/>
  <c r="AC107" i="11"/>
  <c r="AB107" i="11"/>
  <c r="AA107" i="11"/>
  <c r="C107" i="11"/>
  <c r="AD107" i="11" s="1"/>
  <c r="AC106" i="11"/>
  <c r="AB106" i="11"/>
  <c r="AA106" i="11"/>
  <c r="C106" i="11"/>
  <c r="AD106" i="11" s="1"/>
  <c r="AC105" i="11"/>
  <c r="AB105" i="11"/>
  <c r="AA105" i="11"/>
  <c r="C105" i="11"/>
  <c r="AD105" i="11" s="1"/>
  <c r="AC104" i="11"/>
  <c r="AB104" i="11"/>
  <c r="AA104" i="11"/>
  <c r="C104" i="11"/>
  <c r="AD104" i="11" s="1"/>
  <c r="AC103" i="11"/>
  <c r="AB103" i="11"/>
  <c r="AA103" i="11"/>
  <c r="C103" i="11"/>
  <c r="AD103" i="11" s="1"/>
  <c r="AD102" i="11"/>
  <c r="AC102" i="11"/>
  <c r="AB102" i="11"/>
  <c r="AA102" i="11"/>
  <c r="C102" i="11"/>
  <c r="AC101" i="11"/>
  <c r="AB101" i="11"/>
  <c r="AA101" i="11"/>
  <c r="C101" i="11"/>
  <c r="AD101" i="11" s="1"/>
  <c r="AC100" i="11"/>
  <c r="AB100" i="11"/>
  <c r="AA100" i="11"/>
  <c r="C100" i="11"/>
  <c r="AD100" i="11" s="1"/>
  <c r="AC99" i="11"/>
  <c r="AB99" i="11"/>
  <c r="AA99" i="11"/>
  <c r="C99" i="11"/>
  <c r="AD99" i="11" s="1"/>
  <c r="AC98" i="11"/>
  <c r="AB98" i="11"/>
  <c r="AA98" i="11"/>
  <c r="C98" i="11"/>
  <c r="AD98" i="11" s="1"/>
  <c r="AC97" i="11"/>
  <c r="AB97" i="11"/>
  <c r="AA97" i="11"/>
  <c r="C97" i="11"/>
  <c r="AD97" i="11" s="1"/>
  <c r="AC96" i="11"/>
  <c r="AB96" i="11"/>
  <c r="AA96" i="11"/>
  <c r="C96" i="11"/>
  <c r="AD96" i="11" s="1"/>
  <c r="AC95" i="11"/>
  <c r="AB95" i="11"/>
  <c r="AA95" i="11"/>
  <c r="C95" i="11"/>
  <c r="AD95" i="11" s="1"/>
  <c r="AC94" i="11"/>
  <c r="AB94" i="11"/>
  <c r="AA94" i="11"/>
  <c r="C94" i="11"/>
  <c r="AD94" i="11" s="1"/>
  <c r="AC93" i="11"/>
  <c r="AB93" i="11"/>
  <c r="AA93" i="11"/>
  <c r="C93" i="11"/>
  <c r="AD93" i="11" s="1"/>
  <c r="AC92" i="11"/>
  <c r="AB92" i="11"/>
  <c r="AA92" i="11"/>
  <c r="C92" i="11"/>
  <c r="AD92" i="11" s="1"/>
  <c r="AC91" i="11"/>
  <c r="AB91" i="11"/>
  <c r="AA91" i="11"/>
  <c r="C91" i="11"/>
  <c r="AD91" i="11" s="1"/>
  <c r="AC90" i="11"/>
  <c r="AB90" i="11"/>
  <c r="AA90" i="11"/>
  <c r="C90" i="11"/>
  <c r="AD90" i="11" s="1"/>
  <c r="AC89" i="11"/>
  <c r="AB89" i="11"/>
  <c r="AA89" i="11"/>
  <c r="C89" i="11"/>
  <c r="AD89" i="11" s="1"/>
  <c r="AC88" i="11"/>
  <c r="AB88" i="11"/>
  <c r="AA88" i="11"/>
  <c r="C88" i="11"/>
  <c r="AD88" i="11" s="1"/>
  <c r="AC87" i="11"/>
  <c r="AB87" i="11"/>
  <c r="AA87" i="11"/>
  <c r="C87" i="11"/>
  <c r="AD87" i="11" s="1"/>
  <c r="AC86" i="11"/>
  <c r="AB86" i="11"/>
  <c r="AA86" i="11"/>
  <c r="C86" i="11"/>
  <c r="AD86" i="11" s="1"/>
  <c r="AC85" i="11"/>
  <c r="AB85" i="11"/>
  <c r="AA85" i="11"/>
  <c r="C85" i="11"/>
  <c r="AD85" i="11" s="1"/>
  <c r="AC84" i="11"/>
  <c r="AB84" i="11"/>
  <c r="AA84" i="11"/>
  <c r="C84" i="11"/>
  <c r="AD84" i="11" s="1"/>
  <c r="AC83" i="11"/>
  <c r="AB83" i="11"/>
  <c r="AA83" i="11"/>
  <c r="C83" i="11"/>
  <c r="AD83" i="11" s="1"/>
  <c r="AC82" i="11"/>
  <c r="AB82" i="11"/>
  <c r="AA82" i="11"/>
  <c r="C82" i="11"/>
  <c r="AD82" i="11" s="1"/>
  <c r="AC81" i="11"/>
  <c r="AB81" i="11"/>
  <c r="AA81" i="11"/>
  <c r="C81" i="11"/>
  <c r="AD81" i="11" s="1"/>
  <c r="AC80" i="11"/>
  <c r="AB80" i="11"/>
  <c r="AA80" i="11"/>
  <c r="C80" i="11"/>
  <c r="AD80" i="11" s="1"/>
  <c r="AC79" i="11"/>
  <c r="AB79" i="11"/>
  <c r="AA79" i="11"/>
  <c r="C79" i="11"/>
  <c r="AD79" i="11" s="1"/>
  <c r="AC78" i="11"/>
  <c r="AB78" i="11"/>
  <c r="AA78" i="11"/>
  <c r="C78" i="11"/>
  <c r="AD78" i="11" s="1"/>
  <c r="AC77" i="11"/>
  <c r="AB77" i="11"/>
  <c r="AA77" i="11"/>
  <c r="C77" i="11"/>
  <c r="AD77" i="11" s="1"/>
  <c r="AC76" i="11"/>
  <c r="AB76" i="11"/>
  <c r="AA76" i="11"/>
  <c r="C76" i="11"/>
  <c r="AD76" i="11" s="1"/>
  <c r="AC75" i="11"/>
  <c r="AB75" i="11"/>
  <c r="AA75" i="11"/>
  <c r="C75" i="11"/>
  <c r="AD75" i="11" s="1"/>
  <c r="AC74" i="11"/>
  <c r="AB74" i="11"/>
  <c r="AA74" i="11"/>
  <c r="C74" i="11"/>
  <c r="AD74" i="11" s="1"/>
  <c r="AC73" i="11"/>
  <c r="AB73" i="11"/>
  <c r="AA73" i="11"/>
  <c r="C73" i="11"/>
  <c r="AD73" i="11" s="1"/>
  <c r="AC72" i="11"/>
  <c r="AB72" i="11"/>
  <c r="AA72" i="11"/>
  <c r="C72" i="11"/>
  <c r="AD72" i="11" s="1"/>
  <c r="AC71" i="11"/>
  <c r="AB71" i="11"/>
  <c r="AA71" i="11"/>
  <c r="C71" i="11"/>
  <c r="AD71" i="11" s="1"/>
  <c r="AC70" i="11"/>
  <c r="AB70" i="11"/>
  <c r="AA70" i="11"/>
  <c r="C70" i="11"/>
  <c r="AD70" i="11" s="1"/>
  <c r="AC69" i="11"/>
  <c r="AB69" i="11"/>
  <c r="AA69" i="11"/>
  <c r="C69" i="11"/>
  <c r="AD69" i="11" s="1"/>
  <c r="AC68" i="11"/>
  <c r="AB68" i="11"/>
  <c r="AA68" i="11"/>
  <c r="C68" i="11"/>
  <c r="AD68" i="11" s="1"/>
  <c r="AC67" i="11"/>
  <c r="AB67" i="11"/>
  <c r="AA67" i="11"/>
  <c r="C67" i="11"/>
  <c r="AD67" i="11" s="1"/>
  <c r="AC66" i="11"/>
  <c r="AB66" i="11"/>
  <c r="AA66" i="11"/>
  <c r="C66" i="11"/>
  <c r="AD66" i="11" s="1"/>
  <c r="AC65" i="11"/>
  <c r="AB65" i="11"/>
  <c r="AA65" i="11"/>
  <c r="C65" i="11"/>
  <c r="AD65" i="11" s="1"/>
  <c r="AC64" i="11"/>
  <c r="AB64" i="11"/>
  <c r="AA64" i="11"/>
  <c r="C64" i="11"/>
  <c r="AD64" i="11" s="1"/>
  <c r="AC63" i="11"/>
  <c r="AB63" i="11"/>
  <c r="AA63" i="11"/>
  <c r="C63" i="11"/>
  <c r="AD63" i="11" s="1"/>
  <c r="AC62" i="11"/>
  <c r="AB62" i="11"/>
  <c r="AA62" i="11"/>
  <c r="C62" i="11"/>
  <c r="AD62" i="11" s="1"/>
  <c r="AC61" i="11"/>
  <c r="AB61" i="11"/>
  <c r="AA61" i="11"/>
  <c r="C61" i="11"/>
  <c r="AD61" i="11" s="1"/>
  <c r="AC60" i="11"/>
  <c r="AB60" i="11"/>
  <c r="AA60" i="11"/>
  <c r="C60" i="11"/>
  <c r="AD60" i="11" s="1"/>
  <c r="AC59" i="11"/>
  <c r="AB59" i="11"/>
  <c r="AA59" i="11"/>
  <c r="C59" i="11"/>
  <c r="AD59" i="11" s="1"/>
  <c r="AC58" i="11"/>
  <c r="AB58" i="11"/>
  <c r="AA58" i="11"/>
  <c r="C58" i="11"/>
  <c r="AD58" i="11" s="1"/>
  <c r="AC57" i="11"/>
  <c r="AB57" i="11"/>
  <c r="AA57" i="11"/>
  <c r="C57" i="11"/>
  <c r="AD57" i="11" s="1"/>
  <c r="AC56" i="11"/>
  <c r="AB56" i="11"/>
  <c r="AA56" i="11"/>
  <c r="C56" i="11"/>
  <c r="AD56" i="11" s="1"/>
  <c r="AC55" i="11"/>
  <c r="AB55" i="11"/>
  <c r="AA55" i="11"/>
  <c r="C55" i="11"/>
  <c r="AD55" i="11" s="1"/>
  <c r="AC54" i="11"/>
  <c r="AB54" i="11"/>
  <c r="AA54" i="11"/>
  <c r="C54" i="11"/>
  <c r="AD54" i="11" s="1"/>
  <c r="AC53" i="11"/>
  <c r="AB53" i="11"/>
  <c r="AA53" i="11"/>
  <c r="C53" i="11"/>
  <c r="AD53" i="11" s="1"/>
  <c r="AD52" i="11"/>
  <c r="AC52" i="11"/>
  <c r="AB52" i="11"/>
  <c r="AA52" i="11"/>
  <c r="C52" i="11"/>
  <c r="AC51" i="11"/>
  <c r="AB51" i="11"/>
  <c r="AA51" i="11"/>
  <c r="C51" i="11"/>
  <c r="AD51" i="11" s="1"/>
  <c r="AC50" i="11"/>
  <c r="AB50" i="11"/>
  <c r="AA50" i="11"/>
  <c r="C50" i="11"/>
  <c r="AD50" i="11" s="1"/>
  <c r="AC49" i="11"/>
  <c r="AB49" i="11"/>
  <c r="AA49" i="11"/>
  <c r="C49" i="11"/>
  <c r="AD49" i="11" s="1"/>
  <c r="AC48" i="11"/>
  <c r="AB48" i="11"/>
  <c r="AA48" i="11"/>
  <c r="C48" i="11"/>
  <c r="AD48" i="11" s="1"/>
  <c r="AC47" i="11"/>
  <c r="AB47" i="11"/>
  <c r="AA47" i="11"/>
  <c r="C47" i="11"/>
  <c r="AD47" i="11" s="1"/>
  <c r="AC46" i="11"/>
  <c r="AB46" i="11"/>
  <c r="AA46" i="11"/>
  <c r="C46" i="11"/>
  <c r="AD46" i="11" s="1"/>
  <c r="AC45" i="11"/>
  <c r="AB45" i="11"/>
  <c r="AA45" i="11"/>
  <c r="C45" i="11"/>
  <c r="AD45" i="11" s="1"/>
  <c r="AC44" i="11"/>
  <c r="AB44" i="11"/>
  <c r="AA44" i="11"/>
  <c r="C44" i="11"/>
  <c r="AD44" i="11" s="1"/>
  <c r="AC43" i="11"/>
  <c r="AB43" i="11"/>
  <c r="AA43" i="11"/>
  <c r="C43" i="11"/>
  <c r="AD43" i="11" s="1"/>
  <c r="AC42" i="11"/>
  <c r="AB42" i="11"/>
  <c r="AA42" i="11"/>
  <c r="C42" i="11"/>
  <c r="AD42" i="11" s="1"/>
  <c r="AC41" i="11"/>
  <c r="AB41" i="11"/>
  <c r="AA41" i="11"/>
  <c r="C41" i="11"/>
  <c r="AD41" i="11" s="1"/>
  <c r="AC40" i="11"/>
  <c r="AB40" i="11"/>
  <c r="AA40" i="11"/>
  <c r="C40" i="11"/>
  <c r="AD40" i="11" s="1"/>
  <c r="AC39" i="11"/>
  <c r="AB39" i="11"/>
  <c r="AA39" i="11"/>
  <c r="C39" i="11"/>
  <c r="AD39" i="11" s="1"/>
  <c r="AC38" i="11"/>
  <c r="AB38" i="11"/>
  <c r="AA38" i="11"/>
  <c r="C38" i="11"/>
  <c r="AD38" i="11" s="1"/>
  <c r="AC37" i="11"/>
  <c r="AB37" i="11"/>
  <c r="AA37" i="11"/>
  <c r="C37" i="11"/>
  <c r="AD37" i="11" s="1"/>
  <c r="AC36" i="11"/>
  <c r="AB36" i="11"/>
  <c r="AA36" i="11"/>
  <c r="C36" i="11"/>
  <c r="AD36" i="11" s="1"/>
  <c r="AC35" i="11"/>
  <c r="AB35" i="11"/>
  <c r="AA35" i="11"/>
  <c r="C35" i="11"/>
  <c r="AD35" i="11" s="1"/>
  <c r="AC34" i="11"/>
  <c r="AB34" i="11"/>
  <c r="AA34" i="11"/>
  <c r="C34" i="11"/>
  <c r="AD34" i="11" s="1"/>
  <c r="AC33" i="11"/>
  <c r="AB33" i="11"/>
  <c r="AA33" i="11"/>
  <c r="C33" i="11"/>
  <c r="AD33" i="11" s="1"/>
  <c r="AC32" i="11"/>
  <c r="AB32" i="11"/>
  <c r="AA32" i="11"/>
  <c r="C32" i="11"/>
  <c r="AD32" i="11" s="1"/>
  <c r="AC31" i="11"/>
  <c r="AB31" i="11"/>
  <c r="AA31" i="11"/>
  <c r="C31" i="11"/>
  <c r="AD31" i="11" s="1"/>
  <c r="AC30" i="11"/>
  <c r="AB30" i="11"/>
  <c r="AA30" i="11"/>
  <c r="C30" i="11"/>
  <c r="AD30" i="11" s="1"/>
  <c r="AC29" i="11"/>
  <c r="AB29" i="11"/>
  <c r="AA29" i="11"/>
  <c r="C29" i="11"/>
  <c r="AD29" i="11" s="1"/>
  <c r="AC28" i="11"/>
  <c r="AB28" i="11"/>
  <c r="AA28" i="11"/>
  <c r="C28" i="11"/>
  <c r="AD28" i="11" s="1"/>
  <c r="AC27" i="11"/>
  <c r="AB27" i="11"/>
  <c r="AA27" i="11"/>
  <c r="C27" i="11"/>
  <c r="AD27" i="11" s="1"/>
  <c r="AC26" i="11"/>
  <c r="AB26" i="11"/>
  <c r="AA26" i="11"/>
  <c r="C26" i="11"/>
  <c r="AD26" i="11" s="1"/>
  <c r="AC25" i="11"/>
  <c r="AB25" i="11"/>
  <c r="AA25" i="11"/>
  <c r="C25" i="11"/>
  <c r="AD25" i="11" s="1"/>
  <c r="AC24" i="11"/>
  <c r="AB24" i="11"/>
  <c r="AA24" i="11"/>
  <c r="C24" i="11"/>
  <c r="AD24" i="11" s="1"/>
  <c r="AC23" i="11"/>
  <c r="AB23" i="11"/>
  <c r="AA23" i="11"/>
  <c r="C23" i="11"/>
  <c r="AD23" i="11" s="1"/>
  <c r="AC22" i="11"/>
  <c r="AB22" i="11"/>
  <c r="AA22" i="11"/>
  <c r="C22" i="11"/>
  <c r="AD22" i="11" s="1"/>
  <c r="AC21" i="11"/>
  <c r="AB21" i="11"/>
  <c r="AA21" i="11"/>
  <c r="C21" i="11"/>
  <c r="AD21" i="11" s="1"/>
  <c r="AC20" i="11"/>
  <c r="AB20" i="11"/>
  <c r="AA20" i="11"/>
  <c r="C20" i="11"/>
  <c r="AD20" i="11" s="1"/>
  <c r="AC19" i="11"/>
  <c r="AB19" i="11"/>
  <c r="AA19" i="11"/>
  <c r="C19" i="11"/>
  <c r="AD19" i="11" s="1"/>
  <c r="AC18" i="11"/>
  <c r="AB18" i="11"/>
  <c r="AA18" i="11"/>
  <c r="C18" i="11"/>
  <c r="AD18" i="11" s="1"/>
  <c r="AC17" i="11"/>
  <c r="AB17" i="11"/>
  <c r="AA17" i="11"/>
  <c r="C17" i="11"/>
  <c r="AD17" i="11" s="1"/>
  <c r="AC16" i="11"/>
  <c r="AB16" i="11"/>
  <c r="AA16" i="11"/>
  <c r="C16" i="11"/>
  <c r="AD16" i="11" s="1"/>
  <c r="AC15" i="11"/>
  <c r="AB15" i="11"/>
  <c r="AA15" i="11"/>
  <c r="C15" i="11"/>
  <c r="AD15" i="11" s="1"/>
  <c r="AC14" i="11"/>
  <c r="AB14" i="11"/>
  <c r="AA14" i="11"/>
  <c r="C14" i="11"/>
  <c r="AD14" i="11" s="1"/>
  <c r="AC13" i="11"/>
  <c r="AB13" i="11"/>
  <c r="AA13" i="11"/>
  <c r="C13" i="11"/>
  <c r="AD13" i="11" s="1"/>
  <c r="AC12" i="11"/>
  <c r="AB12" i="11"/>
  <c r="AA12" i="11"/>
  <c r="C12" i="11"/>
  <c r="AD12" i="11" s="1"/>
  <c r="AC11" i="11"/>
  <c r="AB11" i="11"/>
  <c r="AA11" i="11"/>
  <c r="C11" i="11"/>
  <c r="AD11" i="11" s="1"/>
  <c r="AC10" i="11"/>
  <c r="AB10" i="11"/>
  <c r="AA10" i="11"/>
  <c r="C10" i="11"/>
  <c r="AD10" i="11" s="1"/>
  <c r="AC9" i="11"/>
  <c r="AB9" i="11"/>
  <c r="AA9" i="11"/>
  <c r="C9" i="11"/>
  <c r="AD9" i="11" s="1"/>
  <c r="AC8" i="11"/>
  <c r="AB8" i="11"/>
  <c r="AA8" i="11"/>
  <c r="C8" i="11"/>
  <c r="AD8" i="11" s="1"/>
  <c r="AC7" i="11"/>
  <c r="AB7" i="11"/>
  <c r="AA7" i="11"/>
  <c r="C7" i="11"/>
  <c r="AD7" i="11" s="1"/>
  <c r="AC6" i="11"/>
  <c r="AB6" i="11"/>
  <c r="AA6" i="11"/>
  <c r="C6" i="11"/>
  <c r="AD6" i="11" s="1"/>
  <c r="AC5" i="11"/>
  <c r="AB5" i="11"/>
  <c r="AA5" i="11"/>
  <c r="C5" i="11"/>
  <c r="AD5" i="11" s="1"/>
  <c r="H13" i="13" l="1"/>
  <c r="G13" i="13"/>
  <c r="F13" i="13"/>
  <c r="E13" i="13"/>
  <c r="D13" i="13"/>
  <c r="C13" i="13"/>
  <c r="B13" i="13"/>
  <c r="G7" i="13" l="1"/>
  <c r="F7" i="13"/>
  <c r="E7" i="13"/>
  <c r="G6" i="13"/>
  <c r="F6" i="13"/>
  <c r="E6" i="13"/>
  <c r="G4" i="13"/>
  <c r="F4" i="13"/>
  <c r="E4" i="13"/>
  <c r="G3" i="13"/>
  <c r="F3" i="13"/>
  <c r="E3" i="13"/>
  <c r="J5" i="13" l="1"/>
  <c r="I5" i="13"/>
  <c r="I3" i="13"/>
  <c r="J3" i="13"/>
</calcChain>
</file>

<file path=xl/connections.xml><?xml version="1.0" encoding="utf-8"?>
<connections xmlns="http://schemas.openxmlformats.org/spreadsheetml/2006/main">
  <connection id="1" name="tnc40.2014-11-13 08-58-11" type="4" refreshedVersion="0" background="1">
    <webPr xml="1" sourceData="1" url="450999.2019-03-22 10-27-36.summary" htmlTables="1" htmlFormat="all"/>
  </connection>
</connections>
</file>

<file path=xl/sharedStrings.xml><?xml version="1.0" encoding="utf-8"?>
<sst xmlns="http://schemas.openxmlformats.org/spreadsheetml/2006/main" count="1701" uniqueCount="1550">
  <si>
    <t>Part Number</t>
  </si>
  <si>
    <t>Order Number</t>
  </si>
  <si>
    <t>Serial Number</t>
  </si>
  <si>
    <t>TIME SUMMARY</t>
  </si>
  <si>
    <t>Ready</t>
  </si>
  <si>
    <t>Stopped</t>
  </si>
  <si>
    <t>Marker</t>
  </si>
  <si>
    <t>Compact</t>
  </si>
  <si>
    <t>Measure</t>
  </si>
  <si>
    <t>Total</t>
  </si>
  <si>
    <t>Others</t>
  </si>
  <si>
    <t>Laying Part</t>
  </si>
  <si>
    <t>Laying scrap</t>
  </si>
  <si>
    <t>Laying Flaw</t>
  </si>
  <si>
    <t>Panex Cut</t>
  </si>
  <si>
    <t>Laser Contour</t>
  </si>
  <si>
    <t>Panex Points</t>
  </si>
  <si>
    <t>Off Part</t>
  </si>
  <si>
    <t>EXPENSE OF MATERIAL SUMMARY</t>
  </si>
  <si>
    <t>Roll #1</t>
  </si>
  <si>
    <t>Roll #2</t>
  </si>
  <si>
    <t>Roll #3</t>
  </si>
  <si>
    <t>Roll #4</t>
  </si>
  <si>
    <t>ROLLS</t>
  </si>
  <si>
    <t>description</t>
  </si>
  <si>
    <t>Date &amp; time</t>
  </si>
  <si>
    <t>Lot number</t>
  </si>
  <si>
    <t>Roll Number</t>
  </si>
  <si>
    <t>PART HISTORY</t>
  </si>
  <si>
    <t>MANUAL EVENTS</t>
  </si>
  <si>
    <t>Label</t>
  </si>
  <si>
    <t>Seq</t>
  </si>
  <si>
    <t>Value</t>
  </si>
  <si>
    <t>OVERRIDE</t>
  </si>
  <si>
    <t>Start</t>
  </si>
  <si>
    <t>End</t>
  </si>
  <si>
    <t>HEATER</t>
  </si>
  <si>
    <t>length</t>
  </si>
  <si>
    <t>width</t>
  </si>
  <si>
    <t>Work Center</t>
  </si>
  <si>
    <t>Machine Type</t>
  </si>
  <si>
    <t>Part File</t>
  </si>
  <si>
    <t>ALARMS</t>
  </si>
  <si>
    <t>date_time</t>
  </si>
  <si>
    <t>id</t>
  </si>
  <si>
    <t>Sequence</t>
  </si>
  <si>
    <t>Ply</t>
  </si>
  <si>
    <t>Course</t>
  </si>
  <si>
    <t>Designed</t>
  </si>
  <si>
    <t>Index</t>
  </si>
  <si>
    <t>NC_routine</t>
  </si>
  <si>
    <t>Alarm</t>
  </si>
  <si>
    <t>BIG STOPS</t>
  </si>
  <si>
    <t>Needed</t>
  </si>
  <si>
    <t>Code</t>
  </si>
  <si>
    <t>Running</t>
  </si>
  <si>
    <t>Time Summary</t>
  </si>
  <si>
    <r>
      <t>Material summary (m</t>
    </r>
    <r>
      <rPr>
        <b/>
        <vertAlign val="superscript"/>
        <sz val="11"/>
        <color rgb="FF0070C0"/>
        <rFont val="Calibri"/>
        <family val="2"/>
        <scheme val="minor"/>
      </rPr>
      <t>2</t>
    </r>
    <r>
      <rPr>
        <b/>
        <sz val="11"/>
        <color rgb="FF0070C0"/>
        <rFont val="Calibri"/>
        <family val="2"/>
        <scheme val="minor"/>
      </rPr>
      <t>)</t>
    </r>
  </si>
  <si>
    <t>Part material designed</t>
  </si>
  <si>
    <t>Material needed</t>
  </si>
  <si>
    <t>Real meterial used</t>
  </si>
  <si>
    <t>PRODUCTIVITY</t>
  </si>
  <si>
    <t>Orientation</t>
  </si>
  <si>
    <t>Orverride</t>
  </si>
  <si>
    <t>On Tool</t>
  </si>
  <si>
    <t>Layup</t>
  </si>
  <si>
    <t>PI 7648</t>
  </si>
  <si>
    <t>ATL 3D MULTI TAPE</t>
  </si>
  <si>
    <t>00:00:00</t>
  </si>
  <si>
    <t>0</t>
  </si>
  <si>
    <t>-</t>
  </si>
  <si>
    <t>1</t>
  </si>
  <si>
    <t>90</t>
  </si>
  <si>
    <t>End alarm</t>
  </si>
  <si>
    <t>OFF</t>
  </si>
  <si>
    <t>Date début</t>
  </si>
  <si>
    <t>Date fin</t>
  </si>
  <si>
    <t>Jour</t>
  </si>
  <si>
    <t>Mois</t>
  </si>
  <si>
    <t>Année</t>
  </si>
  <si>
    <t>Heure début</t>
  </si>
  <si>
    <t>Début</t>
  </si>
  <si>
    <t>Fin</t>
  </si>
  <si>
    <t>Heure fin</t>
  </si>
  <si>
    <t>Heure</t>
  </si>
  <si>
    <t>Minute</t>
  </si>
  <si>
    <t>Seconde</t>
  </si>
  <si>
    <t>PRODUCTIVITY SUMMARY</t>
  </si>
  <si>
    <t>Override productivity</t>
  </si>
  <si>
    <t>Laying Scrap</t>
  </si>
  <si>
    <t>Date de début</t>
  </si>
  <si>
    <t>Matière excessive</t>
  </si>
  <si>
    <t>450001-1</t>
  </si>
  <si>
    <t>5 22:22:22</t>
  </si>
  <si>
    <t>5 20:57:35</t>
  </si>
  <si>
    <t>10 21:18:36</t>
  </si>
  <si>
    <t>11 14:09:02</t>
  </si>
  <si>
    <t>11 00:59:39</t>
  </si>
  <si>
    <t>7 12:54:59</t>
  </si>
  <si>
    <t>7 20:46:47</t>
  </si>
  <si>
    <t>2 09:16:44</t>
  </si>
  <si>
    <t>2 09:50:55</t>
  </si>
  <si>
    <t>3 23:13:12</t>
  </si>
  <si>
    <t>3 01:54:30</t>
  </si>
  <si>
    <t>2 19:37:27</t>
  </si>
  <si>
    <t>2 23:36:07</t>
  </si>
  <si>
    <t>2 01:53:56</t>
  </si>
  <si>
    <t>14 15:56:38</t>
  </si>
  <si>
    <t>16 21:40:40</t>
  </si>
  <si>
    <t>1 00:01:28</t>
  </si>
  <si>
    <t>2 11:52:58</t>
  </si>
  <si>
    <t>3 19:01:03</t>
  </si>
  <si>
    <t>3 17:17:42</t>
  </si>
  <si>
    <t>3 19:00:03</t>
  </si>
  <si>
    <t>4 19:54:11</t>
  </si>
  <si>
    <t>5 19:41:39</t>
  </si>
  <si>
    <t>3 11:43:19</t>
  </si>
  <si>
    <t>4 21:30:58</t>
  </si>
  <si>
    <t>1 00:56:20</t>
  </si>
  <si>
    <t>1 02:46:52</t>
  </si>
  <si>
    <t>2 13:36:12</t>
  </si>
  <si>
    <t>2 17:28:20</t>
  </si>
  <si>
    <t>5 18:04:04</t>
  </si>
  <si>
    <t>5 00:56:20</t>
  </si>
  <si>
    <t>1 02:02:13</t>
  </si>
  <si>
    <t>2 17:52:31</t>
  </si>
  <si>
    <t>2 21:08:49</t>
  </si>
  <si>
    <t>4 03:56:12</t>
  </si>
  <si>
    <t>2 15:43:58</t>
  </si>
  <si>
    <t>6 20:54:45</t>
  </si>
  <si>
    <t>7 22:09:55</t>
  </si>
  <si>
    <t>7 01:47:36</t>
  </si>
  <si>
    <t>8 20:22:46</t>
  </si>
  <si>
    <t>8 22:11:31</t>
  </si>
  <si>
    <t>5 15:45:15</t>
  </si>
  <si>
    <t>5 21:17:53</t>
  </si>
  <si>
    <t>7 23:28:02</t>
  </si>
  <si>
    <t>8 23:42:47</t>
  </si>
  <si>
    <t>5 18:41:39</t>
  </si>
  <si>
    <t>5 21:48:13</t>
  </si>
  <si>
    <t>4 13:46:49</t>
  </si>
  <si>
    <t>4 15:26:52</t>
  </si>
  <si>
    <t>3 20:05:41</t>
  </si>
  <si>
    <t>3 21:05:33</t>
  </si>
  <si>
    <t>3 18:10:57</t>
  </si>
  <si>
    <t>3 19:59:00</t>
  </si>
  <si>
    <t>1 03:54:55</t>
  </si>
  <si>
    <t>2 00:14:57</t>
  </si>
  <si>
    <t>3 03:21:07</t>
  </si>
  <si>
    <t>3 04:56:08</t>
  </si>
  <si>
    <t>6 14:10:08</t>
  </si>
  <si>
    <t>6 01:12:27</t>
  </si>
  <si>
    <t>1 01:15:12</t>
  </si>
  <si>
    <t>3 15:21:13</t>
  </si>
  <si>
    <t>3 20:12:20</t>
  </si>
  <si>
    <t>1 01:49:38</t>
  </si>
  <si>
    <t>4 13:25:53</t>
  </si>
  <si>
    <t>4 19:04:19</t>
  </si>
  <si>
    <t>1 00:15:53</t>
  </si>
  <si>
    <t>3 06:22:57</t>
  </si>
  <si>
    <t>4 21:44:45</t>
  </si>
  <si>
    <t>450023 SANS ROTO</t>
  </si>
  <si>
    <t>3 15:41:51</t>
  </si>
  <si>
    <t>3 20:43:06</t>
  </si>
  <si>
    <t>4 18:37:51</t>
  </si>
  <si>
    <t>4 23:02:52</t>
  </si>
  <si>
    <t>4 12:35:09</t>
  </si>
  <si>
    <t>4 18:50:53</t>
  </si>
  <si>
    <t>3 11:28:43</t>
  </si>
  <si>
    <t>4 21:44:37</t>
  </si>
  <si>
    <t>4 13:31:12</t>
  </si>
  <si>
    <t>4 20:57:43</t>
  </si>
  <si>
    <t>12 23:41:26</t>
  </si>
  <si>
    <t>13 17:17:03</t>
  </si>
  <si>
    <t>1 06:57:41</t>
  </si>
  <si>
    <t>2 22:30:22</t>
  </si>
  <si>
    <t>1 03:09:31</t>
  </si>
  <si>
    <t>4 12:02:00</t>
  </si>
  <si>
    <t>4 21:24:18</t>
  </si>
  <si>
    <t>1 01:38:47</t>
  </si>
  <si>
    <t>1 02:18:14</t>
  </si>
  <si>
    <t>7 16:36:04</t>
  </si>
  <si>
    <t>7 19:23:23</t>
  </si>
  <si>
    <t>4 19:32:32</t>
  </si>
  <si>
    <t>4 20:38:17</t>
  </si>
  <si>
    <t>2 14:17:59</t>
  </si>
  <si>
    <t>2 15:12:09</t>
  </si>
  <si>
    <t>3 15:55:42</t>
  </si>
  <si>
    <t>3 18:53:52</t>
  </si>
  <si>
    <t>14 02:48:03</t>
  </si>
  <si>
    <t>14 03:22:54</t>
  </si>
  <si>
    <t>4 18:42:36</t>
  </si>
  <si>
    <t>4 23:53:18</t>
  </si>
  <si>
    <t>3 17:05:19</t>
  </si>
  <si>
    <t>3 17:55:08</t>
  </si>
  <si>
    <t>3 19:48:25</t>
  </si>
  <si>
    <t>3 21:02:24</t>
  </si>
  <si>
    <t>1 04:46:08</t>
  </si>
  <si>
    <t>1 02:52:54</t>
  </si>
  <si>
    <t>1 03:21:43</t>
  </si>
  <si>
    <t>5 02:29:55</t>
  </si>
  <si>
    <t>6 01:51:29</t>
  </si>
  <si>
    <t>2 16:09:12</t>
  </si>
  <si>
    <t>2 17:53:21</t>
  </si>
  <si>
    <t>6 17:32:04</t>
  </si>
  <si>
    <t>6 18:53:51</t>
  </si>
  <si>
    <t>1 00:27:34</t>
  </si>
  <si>
    <t>3 19:40:09</t>
  </si>
  <si>
    <t>3 23:23:21</t>
  </si>
  <si>
    <t>2 23:12:56</t>
  </si>
  <si>
    <t>3 18:48:11</t>
  </si>
  <si>
    <t>5 21:33:15</t>
  </si>
  <si>
    <t>5 01:03:43</t>
  </si>
  <si>
    <t>2 18:34:54</t>
  </si>
  <si>
    <t>2 21:57:15</t>
  </si>
  <si>
    <t>3 20:19:03</t>
  </si>
  <si>
    <t>3 00:05:12</t>
  </si>
  <si>
    <t>5 23:19:40</t>
  </si>
  <si>
    <t>5 01:38:49</t>
  </si>
  <si>
    <t>3 03:09:49</t>
  </si>
  <si>
    <t>4 14:51:11</t>
  </si>
  <si>
    <t>6 17:11:44</t>
  </si>
  <si>
    <t>6 19:59:31</t>
  </si>
  <si>
    <t>5 20:09:11</t>
  </si>
  <si>
    <t>5 22:14:29</t>
  </si>
  <si>
    <t>3 21:06:33</t>
  </si>
  <si>
    <t>3 23:10:08</t>
  </si>
  <si>
    <t>8 11:00:33</t>
  </si>
  <si>
    <t>9 18:04:07</t>
  </si>
  <si>
    <t>6 20:05:29</t>
  </si>
  <si>
    <t>6 00:01:29</t>
  </si>
  <si>
    <t>3 20:10:08</t>
  </si>
  <si>
    <t>3 23:11:01</t>
  </si>
  <si>
    <t>6 09:19:18</t>
  </si>
  <si>
    <t>7 21:19:54</t>
  </si>
  <si>
    <t>5 20:21:28</t>
  </si>
  <si>
    <t>5 00:22:02</t>
  </si>
  <si>
    <t>3 20:54:40</t>
  </si>
  <si>
    <t>3 22:43:49</t>
  </si>
  <si>
    <t>26 10:16:16</t>
  </si>
  <si>
    <t>27 22:06:33</t>
  </si>
  <si>
    <t>6 14:00:36</t>
  </si>
  <si>
    <t>6 18:48:00</t>
  </si>
  <si>
    <t>3 20:30:07</t>
  </si>
  <si>
    <t>4 21:03:58</t>
  </si>
  <si>
    <t>7 18:27:25</t>
  </si>
  <si>
    <t>6 21:29:41</t>
  </si>
  <si>
    <t>6 22:32:20</t>
  </si>
  <si>
    <t>8 19:45:04</t>
  </si>
  <si>
    <t>8 01:08:34</t>
  </si>
  <si>
    <t>3 20:20:07</t>
  </si>
  <si>
    <t>3 21:51:44</t>
  </si>
  <si>
    <t>1 01:00:23</t>
  </si>
  <si>
    <t>2 15:56:25</t>
  </si>
  <si>
    <t>2 00:41:15</t>
  </si>
  <si>
    <t>4 14:56:09</t>
  </si>
  <si>
    <t>4 15:19:58</t>
  </si>
  <si>
    <t>3 21:11:39</t>
  </si>
  <si>
    <t>3 22:49:34</t>
  </si>
  <si>
    <t>1 00:05:49</t>
  </si>
  <si>
    <t>2 17:44:24</t>
  </si>
  <si>
    <t>2 16:30:58</t>
  </si>
  <si>
    <t>3 18:54:47</t>
  </si>
  <si>
    <t>5 14:55:51</t>
  </si>
  <si>
    <t>7 20:43:54</t>
  </si>
  <si>
    <t>7 00:37:08</t>
  </si>
  <si>
    <t>3 18:01:36</t>
  </si>
  <si>
    <t>3 22:45:28</t>
  </si>
  <si>
    <t>12 19:10:39</t>
  </si>
  <si>
    <t>12 21:39:47</t>
  </si>
  <si>
    <t>1 02:26:35</t>
  </si>
  <si>
    <t>3 19:16:21</t>
  </si>
  <si>
    <t>3 00:15:07</t>
  </si>
  <si>
    <t>1 00:10:46</t>
  </si>
  <si>
    <t>4 00:03:16</t>
  </si>
  <si>
    <t>5 21:06:25</t>
  </si>
  <si>
    <t>1 02:08:33</t>
  </si>
  <si>
    <t>8 17:12:41</t>
  </si>
  <si>
    <t>8 22:00:05</t>
  </si>
  <si>
    <t>3 10:36:28</t>
  </si>
  <si>
    <t>4 15:46:33</t>
  </si>
  <si>
    <t>3 17:38:50</t>
  </si>
  <si>
    <t>3 18:15:26</t>
  </si>
  <si>
    <t>3 16:17:06</t>
  </si>
  <si>
    <t>3 01:28:59</t>
  </si>
  <si>
    <t>1 04:23:35</t>
  </si>
  <si>
    <t>1 04:30:47</t>
  </si>
  <si>
    <t>4 18:49:18</t>
  </si>
  <si>
    <t>4 23:07:20</t>
  </si>
  <si>
    <t>1 00:45:11</t>
  </si>
  <si>
    <t>4 17:29:26</t>
  </si>
  <si>
    <t>5 23:46:05</t>
  </si>
  <si>
    <t>2 18:06:08</t>
  </si>
  <si>
    <t>2 18:29:27</t>
  </si>
  <si>
    <t>4 17:35:12</t>
  </si>
  <si>
    <t>4 18:25:19</t>
  </si>
  <si>
    <t>3 13:58:27</t>
  </si>
  <si>
    <t>3 17:48:18</t>
  </si>
  <si>
    <t>2 15:37:26</t>
  </si>
  <si>
    <t>2 21:52:18</t>
  </si>
  <si>
    <t>1 02:27:26</t>
  </si>
  <si>
    <t>2 23:19:25</t>
  </si>
  <si>
    <t>1 02:17:29</t>
  </si>
  <si>
    <t>6 23:07:18</t>
  </si>
  <si>
    <t>6 05:24:03</t>
  </si>
  <si>
    <t>5 14:27:22</t>
  </si>
  <si>
    <t>5 19:17:13</t>
  </si>
  <si>
    <t>2 14:27:29</t>
  </si>
  <si>
    <t>2 21:26:15</t>
  </si>
  <si>
    <t>1 04:06:48</t>
  </si>
  <si>
    <t>4 21:06:45</t>
  </si>
  <si>
    <t>5 02:56:15</t>
  </si>
  <si>
    <t>1 00:44:30</t>
  </si>
  <si>
    <t>3 23:28:17</t>
  </si>
  <si>
    <t>3 23:53:36</t>
  </si>
  <si>
    <t>1 02:41:36</t>
  </si>
  <si>
    <t>1 00:43:19</t>
  </si>
  <si>
    <t>2 18:53:33</t>
  </si>
  <si>
    <t>2 21:41:28</t>
  </si>
  <si>
    <t>4 17:23:06</t>
  </si>
  <si>
    <t>4 20:14:52</t>
  </si>
  <si>
    <t>4 20:50:54</t>
  </si>
  <si>
    <t>4 21:31:46</t>
  </si>
  <si>
    <t>8 15:51:07</t>
  </si>
  <si>
    <t>8 21:33:30</t>
  </si>
  <si>
    <t>3 11:11:32</t>
  </si>
  <si>
    <t>4 17:22:35</t>
  </si>
  <si>
    <t>4 14:13:54</t>
  </si>
  <si>
    <t>4 17:22:49</t>
  </si>
  <si>
    <t>3 16:45:08</t>
  </si>
  <si>
    <t>3 21:13:18</t>
  </si>
  <si>
    <t>4 15:21:29</t>
  </si>
  <si>
    <t>4 02:59:53</t>
  </si>
  <si>
    <t>1 03:08:40</t>
  </si>
  <si>
    <t>4 15:10:22</t>
  </si>
  <si>
    <t>4 18:06:44</t>
  </si>
  <si>
    <t>2 17:39:26</t>
  </si>
  <si>
    <t>2 22:46:00</t>
  </si>
  <si>
    <t>5 21:34:14</t>
  </si>
  <si>
    <t>5 01:07:29</t>
  </si>
  <si>
    <t>2 17:18:32</t>
  </si>
  <si>
    <t>2 19:34:15</t>
  </si>
  <si>
    <t>1 06:33:04</t>
  </si>
  <si>
    <t>7 14:55:06</t>
  </si>
  <si>
    <t>8 00:44:28</t>
  </si>
  <si>
    <t>1 00:49:22</t>
  </si>
  <si>
    <t>1 06:19:25</t>
  </si>
  <si>
    <t>1 02:20:18</t>
  </si>
  <si>
    <t>1 04:07:24</t>
  </si>
  <si>
    <t>3 19:30:56</t>
  </si>
  <si>
    <t>3 22:21:57</t>
  </si>
  <si>
    <t>3 20:06:43</t>
  </si>
  <si>
    <t>3 21:18:23</t>
  </si>
  <si>
    <t>3 16:30:16</t>
  </si>
  <si>
    <t>1 03:10:49</t>
  </si>
  <si>
    <t>4 20:49:57</t>
  </si>
  <si>
    <t>4 04:24:46</t>
  </si>
  <si>
    <t>5 00:04:32</t>
  </si>
  <si>
    <t>3 19:21:36</t>
  </si>
  <si>
    <t>3 21:25:02</t>
  </si>
  <si>
    <t>Colonne7</t>
  </si>
  <si>
    <t>Colonne13</t>
  </si>
  <si>
    <t>Colonne18</t>
  </si>
  <si>
    <t>Numéro de programme</t>
  </si>
  <si>
    <t>PN Pièce</t>
  </si>
  <si>
    <t>Heure de début</t>
  </si>
  <si>
    <t>Date de fin</t>
  </si>
  <si>
    <t>Heure de fin</t>
  </si>
  <si>
    <t>Part material needed</t>
  </si>
  <si>
    <t>Real material used</t>
  </si>
  <si>
    <t>Override</t>
  </si>
  <si>
    <t>Semaine</t>
  </si>
  <si>
    <t>Résumé programme, date et heure</t>
  </si>
  <si>
    <t>Résumé des temps</t>
  </si>
  <si>
    <t>Résumé matière</t>
  </si>
  <si>
    <t>Résumé du temps "running"</t>
  </si>
  <si>
    <t>1 00:25:42</t>
  </si>
  <si>
    <t>19 23:51:18</t>
  </si>
  <si>
    <t>19 06:20:49</t>
  </si>
  <si>
    <t>3 19:00:22</t>
  </si>
  <si>
    <t>3 23:35:08</t>
  </si>
  <si>
    <t>2 15:31:16</t>
  </si>
  <si>
    <t>5 18:31:57</t>
  </si>
  <si>
    <t>5 01:31:30</t>
  </si>
  <si>
    <t>1 01:42:14</t>
  </si>
  <si>
    <t>1 05:10:38</t>
  </si>
  <si>
    <t>4 18:09:08</t>
  </si>
  <si>
    <t>4 18:13:56</t>
  </si>
  <si>
    <t>2 21:13:26</t>
  </si>
  <si>
    <t>3 18:15:29</t>
  </si>
  <si>
    <t>3 18:46:15</t>
  </si>
  <si>
    <t>3 22:11:59</t>
  </si>
  <si>
    <t>3 22:28:39</t>
  </si>
  <si>
    <t>1 01:14:39</t>
  </si>
  <si>
    <t>1 01:58:36</t>
  </si>
  <si>
    <t>4 19:53:14</t>
  </si>
  <si>
    <t>4 20:54:46</t>
  </si>
  <si>
    <t>6 04:26:00</t>
  </si>
  <si>
    <t>6 05:07:28</t>
  </si>
  <si>
    <t>3 21:42:26</t>
  </si>
  <si>
    <t>3 03:36:00</t>
  </si>
  <si>
    <t>3 21:59:09</t>
  </si>
  <si>
    <t>3 23:14:06</t>
  </si>
  <si>
    <t>2019/03/22 10:38:33</t>
  </si>
  <si>
    <t>2019/03/22 10:27:37</t>
  </si>
  <si>
    <t>1 00:04:13</t>
  </si>
  <si>
    <t>3 23:21:40</t>
  </si>
  <si>
    <t>3 03:12:11</t>
  </si>
  <si>
    <t>PN Concatené</t>
  </si>
  <si>
    <t>9</t>
  </si>
  <si>
    <t>2 16:46:57</t>
  </si>
  <si>
    <t>2 16:57:01</t>
  </si>
  <si>
    <t>450000.2017-01-09 09-10-00.summary</t>
  </si>
  <si>
    <t>450000.2017-01-09 16-28-38.summary</t>
  </si>
  <si>
    <t>450001-1.2017-01-09 14-16-48.summary</t>
  </si>
  <si>
    <t>450001-1.2017-02-24 15-03-04.summary</t>
  </si>
  <si>
    <t>450001.2017-01-09 08-05-04.summary</t>
  </si>
  <si>
    <t>450001.2017-01-09 11-52-53.summary</t>
  </si>
  <si>
    <t>450001.2017-01-09 15-36-45.summary</t>
  </si>
  <si>
    <t>450001.2017-01-13 09-42-08.summary</t>
  </si>
  <si>
    <t>450001.2017-03-31 10-57-52.summary</t>
  </si>
  <si>
    <t>450001.2017-04-27 15-39-46.summary</t>
  </si>
  <si>
    <t>450001.2017-08-28 14-30-54.summary</t>
  </si>
  <si>
    <t>450002.2016-12-22 12-44-04.summary</t>
  </si>
  <si>
    <t>450004.2016-12-19 14-18-39.summary</t>
  </si>
  <si>
    <t>450004.2016-12-22 15-05-52.summary</t>
  </si>
  <si>
    <t>450004.2016-12-22 15-34-36.summary</t>
  </si>
  <si>
    <t>450005.2017-01-13 13-10-22.summary</t>
  </si>
  <si>
    <t>450005.2017-02-02 15-16-07.summary</t>
  </si>
  <si>
    <t>450005.2017-02-02 15-28-18.summary</t>
  </si>
  <si>
    <t>450005.2017-02-02 15-31-16.summary</t>
  </si>
  <si>
    <t>450005.2017-02-24 14-58-50.summary</t>
  </si>
  <si>
    <t>450006.2017-01-27 11-30-31.summary</t>
  </si>
  <si>
    <t>450006.2017-02-10 09-08-02.summary</t>
  </si>
  <si>
    <t>450006.2017-02-10 10-59-16.summary</t>
  </si>
  <si>
    <t>450006.2017-07-19 14-39-58.summary</t>
  </si>
  <si>
    <t>450007.2017-01-30 17-43-16.summary</t>
  </si>
  <si>
    <t>450007.2017-04-10 08-57-26.summary</t>
  </si>
  <si>
    <t>450007.2017-04-10 09-59-45.summary</t>
  </si>
  <si>
    <t>450007.2017-04-10 13-15-50.summary</t>
  </si>
  <si>
    <t>450009.2017-03-21 13-49-09.summary</t>
  </si>
  <si>
    <t>450009.2017-03-21 14-44-41.summary</t>
  </si>
  <si>
    <t>450009.2017-03-22 14-46-10.summary</t>
  </si>
  <si>
    <t>450009.2017-03-24 18-59-04.summary</t>
  </si>
  <si>
    <t>450009.2017-03-27 14-39-17.summary</t>
  </si>
  <si>
    <t>450010.2017-10-05 15-23-42.summary</t>
  </si>
  <si>
    <t>450010.2017-10-10 09-28-50.summary</t>
  </si>
  <si>
    <t>450010.2018-03-23 11-15-35.summary</t>
  </si>
  <si>
    <t>450010.2019-04-10 10-27-44.summary</t>
  </si>
  <si>
    <t>450011.2017-10-05 13-55-00.summary</t>
  </si>
  <si>
    <t>450011.2017-10-05 16-13-39.summary</t>
  </si>
  <si>
    <t>450011.2017-10-06 15-53-13.summary</t>
  </si>
  <si>
    <t>450011.2017-10-09 10-53-17.summary</t>
  </si>
  <si>
    <t>450011.2018-03-23 07-31-29.summary</t>
  </si>
  <si>
    <t>450011.2019-04-10 06-53-19.summary</t>
  </si>
  <si>
    <t>450012.2017-10-11 14-31-50.summary</t>
  </si>
  <si>
    <t>450012.2017-10-12 10-45-12.summary</t>
  </si>
  <si>
    <t>450012.2017-10-17 09-41-04.summary</t>
  </si>
  <si>
    <t>450012.2018-03-22 10-12-23.summary</t>
  </si>
  <si>
    <t>450012.2018-03-22 12-50-06.summary</t>
  </si>
  <si>
    <t>450013.2017-10-12 10-39-09.summary</t>
  </si>
  <si>
    <t>450013.2017-10-17 07-34-07.summary</t>
  </si>
  <si>
    <t>450013.2017-10-17 14-15-32.summary</t>
  </si>
  <si>
    <t>450013.2018-03-22 09-42-36.summary</t>
  </si>
  <si>
    <t>450013.2018-03-22 11-49-56.summary</t>
  </si>
  <si>
    <t>450013.2018-03-22 14-40-05.summary</t>
  </si>
  <si>
    <t>450013.2019-04-09 08-19-18.summary</t>
  </si>
  <si>
    <t>450014.2017-10-10 11-49-45.summary</t>
  </si>
  <si>
    <t>450014.2018-03-21 14-06-04.summary</t>
  </si>
  <si>
    <t>450015.2017-10-11 10-40-30.summary</t>
  </si>
  <si>
    <t>450015.2018-03-22 08-44-48.summary</t>
  </si>
  <si>
    <t>450015.2018-09-13 11-25-27.summary</t>
  </si>
  <si>
    <t>450015.2019-04-03 11-39-29.summary</t>
  </si>
  <si>
    <t>450016.2017-03-27 15-57-22.summary</t>
  </si>
  <si>
    <t>450016.2017-03-29 09-27-54.summary</t>
  </si>
  <si>
    <t>450016.2017-03-29 14-29-38.summary</t>
  </si>
  <si>
    <t>450016.2017-07-20 10-03-53.summary</t>
  </si>
  <si>
    <t>450016.2017-08-23 13-32-11.summary</t>
  </si>
  <si>
    <t>450016.2017-09-04 11-17-42.summary</t>
  </si>
  <si>
    <t>450016.2017-09-06 12-00-02.summary</t>
  </si>
  <si>
    <t>450016.2017-09-06 12-25-14.summary</t>
  </si>
  <si>
    <t>450016.2017-09-11 11-38-32.summary</t>
  </si>
  <si>
    <t>450016.2017-09-12 09-57-40.summary</t>
  </si>
  <si>
    <t>450016.2017-09-14 16-09-40.summary</t>
  </si>
  <si>
    <t>450016.2017-10-25 10-24-43.summary</t>
  </si>
  <si>
    <t>450016.2018-02-06 07-24-45.summary</t>
  </si>
  <si>
    <t>450016.2018-03-05 07-52-43.summary</t>
  </si>
  <si>
    <t>450016.2018-09-19 10-44-14.summary</t>
  </si>
  <si>
    <t>450016.2019-05-28 13-57-04.summary</t>
  </si>
  <si>
    <t>450016.2019-05-28 15-11-21.summary</t>
  </si>
  <si>
    <t>450017.2017-03-30 06-20-49.summary</t>
  </si>
  <si>
    <t>450017.2017-03-30 10-21-26.summary</t>
  </si>
  <si>
    <t>450017.2017-07-25 11-00-15.summary</t>
  </si>
  <si>
    <t>450017.2017-09-05 11-23-14.summary</t>
  </si>
  <si>
    <t>450017.2017-09-12 08-18-08.summary</t>
  </si>
  <si>
    <t>450017.2017-10-24 08-06-26.summary</t>
  </si>
  <si>
    <t>450017.2018-02-21 10-30-23.summary</t>
  </si>
  <si>
    <t>450017.2018-03-02 08-57-42.summary</t>
  </si>
  <si>
    <t>450017.2018-03-02 10-02-36.summary</t>
  </si>
  <si>
    <t>450017.2018-09-21 10-47-12.summary</t>
  </si>
  <si>
    <t>450017.2019-05-29 10-22-26.summary</t>
  </si>
  <si>
    <t>450017.2019-05-31 10-52-47.summary</t>
  </si>
  <si>
    <t>450017.2019-08-08 06-35-42.summary</t>
  </si>
  <si>
    <t>450017.2019-08-09 12-20-13.summary</t>
  </si>
  <si>
    <t>450018.2017-03-30 07-36-00.summary</t>
  </si>
  <si>
    <t>450018.2017-03-30 09-58-54.summary</t>
  </si>
  <si>
    <t>450018.2017-05-09 08-16-28.summary</t>
  </si>
  <si>
    <t>450018.2017-05-22 09-08-47.summary</t>
  </si>
  <si>
    <t>450018.2017-06-06 14-26-27.summary</t>
  </si>
  <si>
    <t>450018.2017-07-25 13-49-14.summary</t>
  </si>
  <si>
    <t>450018.2017-09-05 13-36-16.summary</t>
  </si>
  <si>
    <t>450018.2017-09-06 13-05-43.summary</t>
  </si>
  <si>
    <t>450018.2017-09-12 15-15-44.summary</t>
  </si>
  <si>
    <t>450018.2017-09-12 16-29-26.summary</t>
  </si>
  <si>
    <t>450018.2017-10-25 14-00-08.summary</t>
  </si>
  <si>
    <t>450018.2017-10-26 07-18-43.summary</t>
  </si>
  <si>
    <t>450018.2017-11-30 11-26-47.summary</t>
  </si>
  <si>
    <t>450018.2017-12-13 07-45-32.summary</t>
  </si>
  <si>
    <t>450018.2018-01-29 09-12-50.summary</t>
  </si>
  <si>
    <t>450018.2018-02-08 08-36-01.summary</t>
  </si>
  <si>
    <t>450018.2018-02-08 11-12-51.summary</t>
  </si>
  <si>
    <t>450018.2018-03-05 10-58-57.summary</t>
  </si>
  <si>
    <t>450018.2018-09-18 13-34-56.summary</t>
  </si>
  <si>
    <t>450018.2018-10-01 14-21-36.summary</t>
  </si>
  <si>
    <t>450018.2019-05-31 11-28-05.summary</t>
  </si>
  <si>
    <t>450019.2017-07-26 10-05-56.summary</t>
  </si>
  <si>
    <t>450019.2017-08-23 14-41-09.summary</t>
  </si>
  <si>
    <t>450019.2017-09-04 14-27-41.summary</t>
  </si>
  <si>
    <t>450019.2017-09-11 08-40-11.summary</t>
  </si>
  <si>
    <t>450019.2017-09-11 11-07-33.summary</t>
  </si>
  <si>
    <t>450019.2017-09-11 11-32-06.summary</t>
  </si>
  <si>
    <t>450019.2017-09-11 11-33-49.summary</t>
  </si>
  <si>
    <t>450019.2017-09-11 11-37-33.summary</t>
  </si>
  <si>
    <t>450019.2017-09-11 11-41-48.summary</t>
  </si>
  <si>
    <t>450019.2017-10-05 14-53-15.summary</t>
  </si>
  <si>
    <t>450019.2017-10-24 14-17-00.summary</t>
  </si>
  <si>
    <t>450019.2017-10-25 07-34-43.summary</t>
  </si>
  <si>
    <t>450019.2018-02-08 11-33-32.summary</t>
  </si>
  <si>
    <t>450019.2018-03-06 11-30-21.summary</t>
  </si>
  <si>
    <t>450019.2018-09-21 07-53-04.summary</t>
  </si>
  <si>
    <t>450019.2019-05-29 07-54-43.summary</t>
  </si>
  <si>
    <t>450019.2019-05-31 10-59-44.summary</t>
  </si>
  <si>
    <t>450019.2019-08-06 11-05-45.summary</t>
  </si>
  <si>
    <t>450020.2017-08-22 13-13-28.summary</t>
  </si>
  <si>
    <t>450020.2017-09-05 13-08-19.summary</t>
  </si>
  <si>
    <t>450020.2017-09-11 12-39-40.summary</t>
  </si>
  <si>
    <t>450020.2017-10-24 08-47-02.summary</t>
  </si>
  <si>
    <t>450020.2018-02-21 11-30-38.summary</t>
  </si>
  <si>
    <t>450020.2018-03-02 09-01-57.summary</t>
  </si>
  <si>
    <t>450020.2018-03-02 10-47-08.summary</t>
  </si>
  <si>
    <t>450020.2018-09-21 11-36-48.summary</t>
  </si>
  <si>
    <t>450020.2019-05-29 10-37-49.summary</t>
  </si>
  <si>
    <t>450020.2019-08-08 07-02-41.summary</t>
  </si>
  <si>
    <t>450021.2017-08-23 08-08-47.summary</t>
  </si>
  <si>
    <t>450021.2017-08-23 11-31-27.summary</t>
  </si>
  <si>
    <t>450021.2017-08-23 14-37-08.summary</t>
  </si>
  <si>
    <t>450021.2017-09-06 07-20-01.summary</t>
  </si>
  <si>
    <t>450021.2017-09-11 13-36-59.summary</t>
  </si>
  <si>
    <t>450021.2018-02-08 09-39-44.summary</t>
  </si>
  <si>
    <t>450021.2018-03-06 07-33-37.summary</t>
  </si>
  <si>
    <t>450021.2018-09-19 08-17-32.summary</t>
  </si>
  <si>
    <t>450021.2019-05-28 10-50-50.summary</t>
  </si>
  <si>
    <t>450021.2019-08-07 06-44-28.summary</t>
  </si>
  <si>
    <t>450022.2017-06-14 11-28-46.summary</t>
  </si>
  <si>
    <t>450022.2017-06-14 14-45-16.summary</t>
  </si>
  <si>
    <t>450022.2017-06-15 16-27-45.summary</t>
  </si>
  <si>
    <t>450022.2017-06-16 08-49-05.summary</t>
  </si>
  <si>
    <t>450022.2017-06-16 09-33-11.summary</t>
  </si>
  <si>
    <t>450022.2017-06-16 09-50-42.summary</t>
  </si>
  <si>
    <t>450022.2017-06-27 13-48-09.summary</t>
  </si>
  <si>
    <t>450022.2017-06-27 14-52-04.summary</t>
  </si>
  <si>
    <t>450022.2017-07-10 10-03-32.summary</t>
  </si>
  <si>
    <t>450022.2017-07-10 10-52-29.summary</t>
  </si>
  <si>
    <t>450022.2017-07-10 11-35-13.summary</t>
  </si>
  <si>
    <t>450022.2017-07-11 11-49-13.summary</t>
  </si>
  <si>
    <t>450022.2017-07-11 14-13-44.summary</t>
  </si>
  <si>
    <t>450022.2017-07-11 14-48-39.summary</t>
  </si>
  <si>
    <t>450022.2017-07-12 08-45-37.summary</t>
  </si>
  <si>
    <t>450022.2017-07-17 17-12-08.summary</t>
  </si>
  <si>
    <t>450022.2017-09-06 13-40-22.summary</t>
  </si>
  <si>
    <t>450022.2017-09-06 14-22-45.summary</t>
  </si>
  <si>
    <t>450022.2017-09-06 14-45-00.summary</t>
  </si>
  <si>
    <t>450022.2017-09-06 17-32-22.summary</t>
  </si>
  <si>
    <t>450022.2017-09-07 08-17-58.summary</t>
  </si>
  <si>
    <t>450022.2017-09-07 09-56-05.summary</t>
  </si>
  <si>
    <t>450022.2017-09-07 11-04-12.summary</t>
  </si>
  <si>
    <t>450022.2017-09-07 12-16-22.summary</t>
  </si>
  <si>
    <t>450022.2017-09-07 13-32-40.summary</t>
  </si>
  <si>
    <t>450022.2017-09-07 16-52-23.summary</t>
  </si>
  <si>
    <t>450022.2017-09-11 10-58-14.summary</t>
  </si>
  <si>
    <t>450022.2017-09-11 11-39-02.summary</t>
  </si>
  <si>
    <t>450022.2017-09-15 08-34-11.summary</t>
  </si>
  <si>
    <t>450022.2017-09-15 15-17-49.summary</t>
  </si>
  <si>
    <t>450022.2018-05-03 10-51-10.summary</t>
  </si>
  <si>
    <t>450022.2019-01-31 14-27-50.summary</t>
  </si>
  <si>
    <t>450022.2019-02-04 13-42-15.summary</t>
  </si>
  <si>
    <t>450022.2019-07-22 10-14-07.summary</t>
  </si>
  <si>
    <t>450022.2019-07-23 09-06-53.summary</t>
  </si>
  <si>
    <t>450023.2017-06-19 16-23-11.summary</t>
  </si>
  <si>
    <t>450023.2017-06-20 08-48-02.summary</t>
  </si>
  <si>
    <t>450023.2017-06-20 11-48-48.summary</t>
  </si>
  <si>
    <t>450023.2017-06-20 16-37-17.summary</t>
  </si>
  <si>
    <t>450023.2017-06-21 07-51-05.summary</t>
  </si>
  <si>
    <t>450023.2017-06-21 08-33-50.summary</t>
  </si>
  <si>
    <t>450023.2017-06-21 09-02-12.summary</t>
  </si>
  <si>
    <t>450023.2017-06-22 08-25-54.summary</t>
  </si>
  <si>
    <t>450023.2017-06-22 08-48-11.summary</t>
  </si>
  <si>
    <t>450023.2017-06-22 15-48-31.summary</t>
  </si>
  <si>
    <t>450023.2017-06-22 16-56-11.summary</t>
  </si>
  <si>
    <t>450023.2017-06-23 14-17-44.summary</t>
  </si>
  <si>
    <t>450023.2017-06-23 14-30-44.summary</t>
  </si>
  <si>
    <t>450023.2017-06-26 11-13-53.summary</t>
  </si>
  <si>
    <t>450023.2017-06-26 15-27-22.summary</t>
  </si>
  <si>
    <t>450023.2017-07-06 10-12-03.summary</t>
  </si>
  <si>
    <t>450023.2017-07-06 11-00-39.summary</t>
  </si>
  <si>
    <t>450023.2017-07-10 10-43-10.summary</t>
  </si>
  <si>
    <t>450023.2017-07-13 10-00-51.summary</t>
  </si>
  <si>
    <t>450023.2017-07-13 14-35-03.summary</t>
  </si>
  <si>
    <t>450023.2017-07-18 10-14-08.summary</t>
  </si>
  <si>
    <t>450023.2017-09-13 10-36-44.summary</t>
  </si>
  <si>
    <t>450023.2017-09-13 11-26-21.summary</t>
  </si>
  <si>
    <t>450023.2017-09-14 11-06-03.summary</t>
  </si>
  <si>
    <t>450023.2017-09-25 08-11-21.summary</t>
  </si>
  <si>
    <t>450023.2018-03-16 11-45-20.summary</t>
  </si>
  <si>
    <t>450023.2018-03-20 09-49-51.summary</t>
  </si>
  <si>
    <t>450023.2018-05-04 11-10-00.summary</t>
  </si>
  <si>
    <t>450023.2019-02-05 13-58-08.summary</t>
  </si>
  <si>
    <t>450023.2019-03-19 08-08-01.summary</t>
  </si>
  <si>
    <t>450023.2019-07-24 06-47-46.summary</t>
  </si>
  <si>
    <t>450024.2017-06-13 11-36-50.summary</t>
  </si>
  <si>
    <t>450024.2017-06-13 13-10-02.summary</t>
  </si>
  <si>
    <t>450024.2017-07-10 14-35-54.summary</t>
  </si>
  <si>
    <t>450024.2017-07-11 11-09-39.summary</t>
  </si>
  <si>
    <t>450024.2017-07-11 16-10-09.summary</t>
  </si>
  <si>
    <t>450024.2017-07-11 16-17-26.summary</t>
  </si>
  <si>
    <t>450024.2017-07-17 21-31-32.summary</t>
  </si>
  <si>
    <t>450024.2017-07-18 09-37-21.summary</t>
  </si>
  <si>
    <t>450024.2017-09-14 14-55-54.summary</t>
  </si>
  <si>
    <t>450024.2018-03-16 07-48-47.summary</t>
  </si>
  <si>
    <t>450024.2018-05-04 08-43-42.summary</t>
  </si>
  <si>
    <t>450024.2018-11-22 15-23-26.summary</t>
  </si>
  <si>
    <t>450024.2019-02-04 12-42-40.summary</t>
  </si>
  <si>
    <t>450024.2019-03-14 08-44-28.summary</t>
  </si>
  <si>
    <t>450024.2019-07-23 13-59-06.summary</t>
  </si>
  <si>
    <t>450025.2017-06-12 11-21-13.summary</t>
  </si>
  <si>
    <t>450025.2017-06-12 13-42-34.summary</t>
  </si>
  <si>
    <t>450025.2017-06-12 16-40-36.summary</t>
  </si>
  <si>
    <t>450025.2017-06-16 10-15-39.summary</t>
  </si>
  <si>
    <t>450025.2017-06-20 08-29-24.summary</t>
  </si>
  <si>
    <t>450025.2017-06-22 08-42-10.summary</t>
  </si>
  <si>
    <t>450025.2017-06-22 08-46-22.summary</t>
  </si>
  <si>
    <t>450025.2017-07-10 15-06-27.summary</t>
  </si>
  <si>
    <t>450025.2017-07-11 08-41-08.summary</t>
  </si>
  <si>
    <t>450025.2017-07-17 18-40-22.summary</t>
  </si>
  <si>
    <t>450025.2017-07-17 22-07-51.summary</t>
  </si>
  <si>
    <t>450025.2017-07-18 08-32-02.summary</t>
  </si>
  <si>
    <t>450025.2017-07-18 08-36-12.summary</t>
  </si>
  <si>
    <t>450025.2017-07-18 15-47-38.summary</t>
  </si>
  <si>
    <t>450025.2017-07-19 07-33-02.summary</t>
  </si>
  <si>
    <t>450025.2017-09-14 13-21-45.summary</t>
  </si>
  <si>
    <t>450025.2018-05-02 13-34-55.summary</t>
  </si>
  <si>
    <t>450025.2018-11-21 13-05-11.summary</t>
  </si>
  <si>
    <t>450025.2019-02-04 09-32-09.summary</t>
  </si>
  <si>
    <t>450025.2019-03-11 15-25-02.summary</t>
  </si>
  <si>
    <t>450025.2019-07-23 10-59-04.summary</t>
  </si>
  <si>
    <t>450026.2017-06-14 12-42-32.summary</t>
  </si>
  <si>
    <t>450026.2017-06-14 14-03-11.summary</t>
  </si>
  <si>
    <t>450027.2017-07-11 10-06-07.summary</t>
  </si>
  <si>
    <t>450028.2017-07-19 13-10-16.summary</t>
  </si>
  <si>
    <t>450029.2017-08-03 14-14-11.summary</t>
  </si>
  <si>
    <t>450029.2017-08-03 16-26-59.summary</t>
  </si>
  <si>
    <t>450029.2017-08-03 18-14-06.summary</t>
  </si>
  <si>
    <t>450029.2017-08-04 08-28-15.summary</t>
  </si>
  <si>
    <t>450029.2017-08-04 12-10-02.summary</t>
  </si>
  <si>
    <t>450029.2017-08-04 12-44-13.summary</t>
  </si>
  <si>
    <t>450029.2017-10-20 10-52-11.summary</t>
  </si>
  <si>
    <t>450029.2017-10-24 16-30-20.summary</t>
  </si>
  <si>
    <t>450029.2017-12-11 08-25-48.summary</t>
  </si>
  <si>
    <t>450029.2017-12-11 14-46-27.summary</t>
  </si>
  <si>
    <t>450029.2018-02-07 11-29-03.summary</t>
  </si>
  <si>
    <t>450029.2018-02-07 14-24-47.summary</t>
  </si>
  <si>
    <t>450030.2017-08-03 10-44-31.summary</t>
  </si>
  <si>
    <t>450030.2017-08-03 14-33-25.summary</t>
  </si>
  <si>
    <t>450030.2017-08-03 15-20-09.summary</t>
  </si>
  <si>
    <t>450030.2017-08-03 15-28-04.summary</t>
  </si>
  <si>
    <t>450030.2017-08-03 15-34-10.summary</t>
  </si>
  <si>
    <t>450030.2017-08-03 16-45-56.summary</t>
  </si>
  <si>
    <t>450030.2017-08-04 12-13-03.summary</t>
  </si>
  <si>
    <t>450030.2017-08-04 14-52-46.summary</t>
  </si>
  <si>
    <t>450030.2017-10-24 07-30-29.summary</t>
  </si>
  <si>
    <t>450030.2017-10-24 09-45-27.summary</t>
  </si>
  <si>
    <t>450030.2017-10-24 11-34-37.summary</t>
  </si>
  <si>
    <t>450030.2017-10-24 17-37-02.summary</t>
  </si>
  <si>
    <t>450030.2017-10-25 14-56-42.summary</t>
  </si>
  <si>
    <t>450030.2017-12-11 10-37-42.summary</t>
  </si>
  <si>
    <t>450030.2017-12-11 12-48-15.summary</t>
  </si>
  <si>
    <t>450030.2017-12-11 12-52-51.summary</t>
  </si>
  <si>
    <t>450030.2017-12-11 15-41-12.summary</t>
  </si>
  <si>
    <t>450030.2017-12-11 16-10-22.summary</t>
  </si>
  <si>
    <t>450030.2017-12-11 16-33-22.summary</t>
  </si>
  <si>
    <t>450030.2018-02-07 12-55-38.summary</t>
  </si>
  <si>
    <t>450031.2017-08-03 16-42-56.summary</t>
  </si>
  <si>
    <t>450031.2017-08-04 09-34-17.summary</t>
  </si>
  <si>
    <t>450031.2017-08-04 11-11-59.summary</t>
  </si>
  <si>
    <t>450031.2017-08-07 10-09-52.summary</t>
  </si>
  <si>
    <t>450031.2017-08-07 11-10-02.summary</t>
  </si>
  <si>
    <t>450032.2017-08-04 15-15-59.summary</t>
  </si>
  <si>
    <t>450032.2017-08-08 09-50-33.summary</t>
  </si>
  <si>
    <t>450033.2017-09-05 07-46-41.summary</t>
  </si>
  <si>
    <t>450034.2018-04-19 08-13-59.summary</t>
  </si>
  <si>
    <t>450034.2018-06-05 14-14-05.summary</t>
  </si>
  <si>
    <t>450034.2019-01-21 07-56-42.summary</t>
  </si>
  <si>
    <t>450034.2019-03-26 10-04-49.summary</t>
  </si>
  <si>
    <t>450035.2017-11-17 13-56-43.summary</t>
  </si>
  <si>
    <t>450035.2018-04-17 13-27-52.summary</t>
  </si>
  <si>
    <t>450035.2018-04-17 14-16-43.summary</t>
  </si>
  <si>
    <t>450035.2018-06-05 12-57-21.summary</t>
  </si>
  <si>
    <t>450035.2018-06-06 07-22-11.summary</t>
  </si>
  <si>
    <t>450035.2019-01-18 08-57-02.summary</t>
  </si>
  <si>
    <t>450035.2019-03-25 19-48-41.summary</t>
  </si>
  <si>
    <t>450035.2019-03-26 09-34-58.summary</t>
  </si>
  <si>
    <t>450036.2017-11-20 07-51-52.summary</t>
  </si>
  <si>
    <t>450036.2018-06-05 13-35-56.summary</t>
  </si>
  <si>
    <t>450036.2018-06-06 07-52-00.summary</t>
  </si>
  <si>
    <t>450036.2019-01-18 10-54-17.summary</t>
  </si>
  <si>
    <t>450036.2019-03-25 20-50-05.summary</t>
  </si>
  <si>
    <t>450037.2018-04-17 08-19-39.summary</t>
  </si>
  <si>
    <t>450037.2018-04-18 07-16-58.summary</t>
  </si>
  <si>
    <t>450037.2018-06-04 10-04-26.summary</t>
  </si>
  <si>
    <t>450037.2019-01-21 10-35-57.summary</t>
  </si>
  <si>
    <t>450037.2019-03-25 10-22-43.summary</t>
  </si>
  <si>
    <t>450038.2017-09-27 16-20-44.summary</t>
  </si>
  <si>
    <t>450038.2017-09-28 11-23-30.summary</t>
  </si>
  <si>
    <t>450038.2017-09-29 09-55-48.summary</t>
  </si>
  <si>
    <t>450038.2017-11-16 13-26-34.summary</t>
  </si>
  <si>
    <t>450038.2017-11-27 09-40-25.summary</t>
  </si>
  <si>
    <t>450038.2017-11-27 14-29-19.summary</t>
  </si>
  <si>
    <t>450038.2017-11-27 14-50-09.summary</t>
  </si>
  <si>
    <t>450038.2017-11-29 08-43-34.summary</t>
  </si>
  <si>
    <t>450038.2017-11-29 11-14-38.summary</t>
  </si>
  <si>
    <t>450038.2017-11-29 13-19-41.summary</t>
  </si>
  <si>
    <t>450038.2017-11-29 13-22-26.summary</t>
  </si>
  <si>
    <t>450038.2017-11-29 14-02-28.summary</t>
  </si>
  <si>
    <t>450038.2017-11-30 13-09-50.summary</t>
  </si>
  <si>
    <t>450038.2018-04-16 07-52-05.summary</t>
  </si>
  <si>
    <t>450038.2018-06-06 09-49-02.summary</t>
  </si>
  <si>
    <t>450038.2018-06-07 08-43-15.summary</t>
  </si>
  <si>
    <t>450038.2019-01-22 13-57-40.summary</t>
  </si>
  <si>
    <t>450038.2019-03-26 11-03-36.summary</t>
  </si>
  <si>
    <t>450038.2019-08-02 08-15-41.summary</t>
  </si>
  <si>
    <t>450039.2018-04-13 08-28-42.summary</t>
  </si>
  <si>
    <t>450040.2017-09-14 10-56-22.summary</t>
  </si>
  <si>
    <t>450040.2017-09-14 14-24-10.summary</t>
  </si>
  <si>
    <t>450040.2017-09-15 12-56-19.summary</t>
  </si>
  <si>
    <t>450040.2017-09-18 11-30-11.summary</t>
  </si>
  <si>
    <t>450040.2017-11-13 13-07-29.summary</t>
  </si>
  <si>
    <t>450040.2017-11-16 07-56-01.summary</t>
  </si>
  <si>
    <t>450040.2017-11-16 09-20-13.summary</t>
  </si>
  <si>
    <t>450040.2017-11-16 10-53-57.summary</t>
  </si>
  <si>
    <t>450041.2018-03-12 14-30-41.summary</t>
  </si>
  <si>
    <t>450041.2018-07-30 07-13-28.summary</t>
  </si>
  <si>
    <t>450041.2018-09-13 11-38-17.summary</t>
  </si>
  <si>
    <t>450041.2018-09-17 13-15-10.summary</t>
  </si>
  <si>
    <t>450042.2017-10-18 14-18-07.summary</t>
  </si>
  <si>
    <t>450042.2018-07-30 08-22-38.summary</t>
  </si>
  <si>
    <t>450042.2018-09-13 14-05-01.summary</t>
  </si>
  <si>
    <t>450042.2018-09-14 07-50-41.summary</t>
  </si>
  <si>
    <t>450042.2018-09-17 14-05-35.summary</t>
  </si>
  <si>
    <t>450042.2018-09-18 07-58-08.summary</t>
  </si>
  <si>
    <t>450043.2017-10-18 11-45-33.summary</t>
  </si>
  <si>
    <t>450043.2017-10-18 13-29-54.summary</t>
  </si>
  <si>
    <t>450043.2017-10-18 13-35-08.summary</t>
  </si>
  <si>
    <t>450043.2018-03-12 20-12-42.summary</t>
  </si>
  <si>
    <t>450043.2018-09-13 10-32-30.summary</t>
  </si>
  <si>
    <t>450043.2018-09-13 13-44-58.summary</t>
  </si>
  <si>
    <t>450043.2018-09-17 11-01-02.summary</t>
  </si>
  <si>
    <t>450044.2017-10-17 14-25-00.summary</t>
  </si>
  <si>
    <t>450044.2017-10-18 10-06-12.summary</t>
  </si>
  <si>
    <t>450044.2018-03-07 10-21-14.summary</t>
  </si>
  <si>
    <t>450044.2018-09-14 08-29-52.summary</t>
  </si>
  <si>
    <t>450044.2018-09-14 10-09-05.summary</t>
  </si>
  <si>
    <t>450044.2019-04-11 09-41-39.summary</t>
  </si>
  <si>
    <t>450045.2017-10-18 07-16-09.summary</t>
  </si>
  <si>
    <t>450045.2018-03-07 13-26-56.summary</t>
  </si>
  <si>
    <t>450045.2018-05-15 10-17-51.summary</t>
  </si>
  <si>
    <t>450045.2018-09-14 10-55-50.summary</t>
  </si>
  <si>
    <t>450045.2019-04-11 10-34-33.summary</t>
  </si>
  <si>
    <t>450046.2018-04-27 11-05-37.summary</t>
  </si>
  <si>
    <t>450047.2018-04-18 13-22-45.summary</t>
  </si>
  <si>
    <t>450048.2018-04-27 11-56-05.summary</t>
  </si>
  <si>
    <t>450049.2017-09-28 16-09-33.summary</t>
  </si>
  <si>
    <t>450049.2017-10-27 07-29-37.summary</t>
  </si>
  <si>
    <t>450049.2017-10-27 08-10-19.summary</t>
  </si>
  <si>
    <t>450049.2017-11-21 12-51-22.summary</t>
  </si>
  <si>
    <t>450049.2017-11-21 13-40-54.summary</t>
  </si>
  <si>
    <t>450049.2018-01-16 11-19-05.summary</t>
  </si>
  <si>
    <t>450049.2018-03-27 10-16-51.summary</t>
  </si>
  <si>
    <t>450049.2018-03-27 11-33-45.summary</t>
  </si>
  <si>
    <t>450049.2018-03-28 08-32-28.summary</t>
  </si>
  <si>
    <t>450049.2018-03-28 09-53-50.summary</t>
  </si>
  <si>
    <t>450049.2018-06-08 07-27-25.summary</t>
  </si>
  <si>
    <t>450049.2018-06-08 10-04-12.summary</t>
  </si>
  <si>
    <t>450049.2018-07-11 09-35-09.summary</t>
  </si>
  <si>
    <t>450049.2018-07-11 10-20-04.summary</t>
  </si>
  <si>
    <t>450049.2018-10-15 07-43-59.summary</t>
  </si>
  <si>
    <t>450049.2018-10-15 08-45-47.summary</t>
  </si>
  <si>
    <t>450049.2019-01-11 07-16-14.summary</t>
  </si>
  <si>
    <t>450049.2019-01-11 08-45-13.summary</t>
  </si>
  <si>
    <t>450049.2019-03-27 11-11-42.summary</t>
  </si>
  <si>
    <t>450049.2019-03-27 11-40-57.summary</t>
  </si>
  <si>
    <t>450049.2019-06-06 06-47-54.summary</t>
  </si>
  <si>
    <t>450049.2019-06-06 08-40-39.summary</t>
  </si>
  <si>
    <t>450049.2019-07-19 11-04-00.summary</t>
  </si>
  <si>
    <t>450049.2019-08-14 17-01-54.summary</t>
  </si>
  <si>
    <t>450049.2019-08-14 17-34-33.summary</t>
  </si>
  <si>
    <t>450050.2017-10-27 07-39-16.summary</t>
  </si>
  <si>
    <t>450050.2017-11-21 12-58-55.summary</t>
  </si>
  <si>
    <t>450050.2018-01-16 07-39-43.summary</t>
  </si>
  <si>
    <t>450050.2018-01-16 10-31-52.summary</t>
  </si>
  <si>
    <t>450050.2018-03-27 10-49-32.summary</t>
  </si>
  <si>
    <t>450050.2018-03-28 08-41-18.summary</t>
  </si>
  <si>
    <t>450050.2018-06-08 07-33-00.summary</t>
  </si>
  <si>
    <t>450050.2018-06-08 08-41-37.summary</t>
  </si>
  <si>
    <t>450050.2018-07-11 09-31-06.summary</t>
  </si>
  <si>
    <t>450050.2018-07-11 09-45-44.summary</t>
  </si>
  <si>
    <t>450050.2018-10-15 07-56-05.summary</t>
  </si>
  <si>
    <t>450050.2019-01-11 08-13-36.summary</t>
  </si>
  <si>
    <t>450050.2019-03-27 11-20-34.summary</t>
  </si>
  <si>
    <t>450050.2019-06-06 08-15-40.summary</t>
  </si>
  <si>
    <t>450050.2019-07-23 08-59-36.summary</t>
  </si>
  <si>
    <t>450050.2019-08-14 17-10-47.summary</t>
  </si>
  <si>
    <t>450051.2017-10-26 08-31-57.summary</t>
  </si>
  <si>
    <t>450051.2017-10-26 09-03-49.summary</t>
  </si>
  <si>
    <t>450051.2017-10-26 09-24-03.summary</t>
  </si>
  <si>
    <t>450051.2017-10-26 11-37-24.summary</t>
  </si>
  <si>
    <t>450051.2017-10-26 11-59-17.summary</t>
  </si>
  <si>
    <t>450051.2017-11-21 07-41-22.summary</t>
  </si>
  <si>
    <t>450051.2018-01-17 07-24-05.summary</t>
  </si>
  <si>
    <t>450051.2018-01-17 13-38-25.summary</t>
  </si>
  <si>
    <t>450051.2018-01-17 14-27-50.summary</t>
  </si>
  <si>
    <t>450051.2018-02-21 13-16-46.summary</t>
  </si>
  <si>
    <t>450051.2018-03-26 11-58-55.summary</t>
  </si>
  <si>
    <t>450051.2018-03-28 10-23-12.summary</t>
  </si>
  <si>
    <t>450051.2018-03-29 10-41-42.summary</t>
  </si>
  <si>
    <t>450051.2018-03-29 16-15-21.summary</t>
  </si>
  <si>
    <t>450051.2018-04-04 17-42-02.summary</t>
  </si>
  <si>
    <t>450051.2018-05-23 10-54-05.summary</t>
  </si>
  <si>
    <t>450051.2018-06-07 09-52-45.summary</t>
  </si>
  <si>
    <t>450051.2018-07-11 07-35-17.summary</t>
  </si>
  <si>
    <t>450051.2018-07-11 08-01-14.summary</t>
  </si>
  <si>
    <t>450051.2018-07-11 10-39-57.summary</t>
  </si>
  <si>
    <t>450051.2018-10-12 08-32-57.summary</t>
  </si>
  <si>
    <t>450051.2018-10-17 13-41-12.summary</t>
  </si>
  <si>
    <t>450051.2019-01-11 11-37-07.summary</t>
  </si>
  <si>
    <t>450051.2019-03-27 12-56-08.summary</t>
  </si>
  <si>
    <t>450051.2019-06-05 08-45-59.summary</t>
  </si>
  <si>
    <t>450052.2017-10-10 08-28-47.summary</t>
  </si>
  <si>
    <t>450052.2017-10-10 08-47-34.summary</t>
  </si>
  <si>
    <t>450052.2017-10-10 11-33-06.summary</t>
  </si>
  <si>
    <t>450052.2017-10-11 10-27-44.summary</t>
  </si>
  <si>
    <t>450052.2017-10-19 10-52-20.summary</t>
  </si>
  <si>
    <t>450052.2018-03-12 21-29-19.summary</t>
  </si>
  <si>
    <t>450052.2018-03-23 12-07-38.summary</t>
  </si>
  <si>
    <t>450052.2018-03-26 07-48-15.summary</t>
  </si>
  <si>
    <t>450052.2018-07-30 13-44-31.summary</t>
  </si>
  <si>
    <t>450052.2018-09-14 09-57-21.summary</t>
  </si>
  <si>
    <t>450052.2018-09-18 07-37-23.summary</t>
  </si>
  <si>
    <t>450052.2019-04-09 13-45-41.summary</t>
  </si>
  <si>
    <t>450052.2019-04-11 06-47-22.summary</t>
  </si>
  <si>
    <t>450052.2019-04-12 08-12-12.summary</t>
  </si>
  <si>
    <t>450053.2017-10-20 08-56-10.summary</t>
  </si>
  <si>
    <t>450053.2017-12-06 08-03-44.summary</t>
  </si>
  <si>
    <t>450053.2018-02-07 09-27-00.summary</t>
  </si>
  <si>
    <t>450055.2018-01-26 08-34-41.summary</t>
  </si>
  <si>
    <t>450055.2018-01-26 10-28-21.summary</t>
  </si>
  <si>
    <t>450055.2018-03-27 13-14-39.summary</t>
  </si>
  <si>
    <t>450058.2018-01-16 08-01-55.summary</t>
  </si>
  <si>
    <t>450058.2018-04-05 15-17-48.summary</t>
  </si>
  <si>
    <t>450058.2018-06-08 07-47-36.summary</t>
  </si>
  <si>
    <t>450058.2018-07-11 12-50-54.summary</t>
  </si>
  <si>
    <t>450058.2018-09-26 13-08-09.summary</t>
  </si>
  <si>
    <t>450058.2018-09-26 14-39-54.summary</t>
  </si>
  <si>
    <t>450058.2018-10-15 09-48-39.summary</t>
  </si>
  <si>
    <t>450058.2019-01-11 09-56-09.summary</t>
  </si>
  <si>
    <t>450058.2019-03-27 17-12-03.summary</t>
  </si>
  <si>
    <t>450058.2019-06-06 09-35-51.summary</t>
  </si>
  <si>
    <t>450059.2018-02-07 15-02-20.summary</t>
  </si>
  <si>
    <t>450059.2018-02-13 09-21-48.summary</t>
  </si>
  <si>
    <t>450059.2018-02-28 08-10-37.summary</t>
  </si>
  <si>
    <t>450059.2018-04-24 13-13-54.summary</t>
  </si>
  <si>
    <t>450059.2018-08-29 12-44-48.summary</t>
  </si>
  <si>
    <t>450059.2019-05-06 07-50-21.summary</t>
  </si>
  <si>
    <t>450060.2018-03-01 07-55-28.summary</t>
  </si>
  <si>
    <t>450060.2018-07-09 06-54-01.summary</t>
  </si>
  <si>
    <t>450061.2018-04-11 10-05-49.summary</t>
  </si>
  <si>
    <t>450061.2018-04-12 14-01-02.summary</t>
  </si>
  <si>
    <t>450061.2018-04-12 14-30-26.summary</t>
  </si>
  <si>
    <t>450061.2018-07-16 10-02-20.summary</t>
  </si>
  <si>
    <t>450061.2018-07-16 12-54-51.summary</t>
  </si>
  <si>
    <t>450061.2018-09-07 15-32-30.summary</t>
  </si>
  <si>
    <t>450061.2018-09-07 16-15-27.summary</t>
  </si>
  <si>
    <t>450061.2018-10-01 08-01-29.summary</t>
  </si>
  <si>
    <t>450061.2018-10-01 09-44-52.summary</t>
  </si>
  <si>
    <t>450061.2018-10-15 14-47-22.summary</t>
  </si>
  <si>
    <t>450061.2018-10-16 06-28-11.summary</t>
  </si>
  <si>
    <t>450061.2018-10-26 07-51-34.summary</t>
  </si>
  <si>
    <t>450061.2018-10-26 08-47-07.summary</t>
  </si>
  <si>
    <t>450061.2018-11-02 08-26-06.summary</t>
  </si>
  <si>
    <t>450061.2018-11-02 10-39-59.summary</t>
  </si>
  <si>
    <t>450061.2018-11-06 09-40-21.summary</t>
  </si>
  <si>
    <t>450061.2018-11-06 10-37-22.summary</t>
  </si>
  <si>
    <t>450061.2018-11-26 12-47-45.summary</t>
  </si>
  <si>
    <t>450061.2018-11-27 06-36-46.summary</t>
  </si>
  <si>
    <t>450061.2019-01-24 10-53-30.summary</t>
  </si>
  <si>
    <t>450061.2019-01-24 13-13-59.summary</t>
  </si>
  <si>
    <t>450061.2019-02-18 11-03-38.summary</t>
  </si>
  <si>
    <t>450061.2019-02-18 13-14-23.summary</t>
  </si>
  <si>
    <t>450061.2019-02-21 13-17-53.summary</t>
  </si>
  <si>
    <t>450061.2019-02-21 14-55-43.summary</t>
  </si>
  <si>
    <t>450061.2019-02-28 18-04-03.summary</t>
  </si>
  <si>
    <t>450061.2019-03-05 16-53-55.summary</t>
  </si>
  <si>
    <t>450061.2019-03-05 17-55-46.summary</t>
  </si>
  <si>
    <t>450061.2019-04-15 14-14-00.summary</t>
  </si>
  <si>
    <t>450061.2019-04-17 08-41-34.summary</t>
  </si>
  <si>
    <t>450061.2019-06-12 08-16-02.summary</t>
  </si>
  <si>
    <t>450061.2019-06-12 08-59-54.summary</t>
  </si>
  <si>
    <t>450062.2018-04-11 11-10-45.summary</t>
  </si>
  <si>
    <t>450062.2018-07-16 11-00-00.summary</t>
  </si>
  <si>
    <t>450062.2018-09-07 15-40-18.summary</t>
  </si>
  <si>
    <t>450062.2018-10-01 08-18-53.summary</t>
  </si>
  <si>
    <t>450062.2018-10-15 14-56-18.summary</t>
  </si>
  <si>
    <t>450062.2018-10-26 08-05-54.summary</t>
  </si>
  <si>
    <t>450062.2018-11-02 09-35-47.summary</t>
  </si>
  <si>
    <t>450062.2018-11-06 09-55-41.summary</t>
  </si>
  <si>
    <t>450062.2018-11-26 13-17-04.summary</t>
  </si>
  <si>
    <t>450062.2019-01-24 11-08-38.summary</t>
  </si>
  <si>
    <t>450062.2019-02-18 11-17-20.summary</t>
  </si>
  <si>
    <t>450062.2019-02-21 13-32-36.summary</t>
  </si>
  <si>
    <t>450062.2019-02-28 18-16-43.summary</t>
  </si>
  <si>
    <t>450062.2019-03-05 17-12-28.summary</t>
  </si>
  <si>
    <t>450062.2019-04-17 07-58-25.summary</t>
  </si>
  <si>
    <t>450062.2019-06-12 08-25-01.summary</t>
  </si>
  <si>
    <t>450063.2018-04-12 15-46-35.summary</t>
  </si>
  <si>
    <t>450063.2018-04-12 16-46-27.summary</t>
  </si>
  <si>
    <t>450063.2018-04-23 08-07-18.summary</t>
  </si>
  <si>
    <t>450063.2018-04-24 08-05-02.summary</t>
  </si>
  <si>
    <t>450063.2018-04-24 10-14-51.summary</t>
  </si>
  <si>
    <t>450063.2018-04-24 10-56-56.summary</t>
  </si>
  <si>
    <t>450063.2018-05-17 08-15-07.summary</t>
  </si>
  <si>
    <t>450063.2018-05-28 08-12-43.summary</t>
  </si>
  <si>
    <t>450063.2018-07-12 10-37-56.summary</t>
  </si>
  <si>
    <t>450063.2018-07-13 10-12-04.summary</t>
  </si>
  <si>
    <t>450063.2018-08-09 09-25-30.summary</t>
  </si>
  <si>
    <t>450063.2018-08-10 10-15-12.summary</t>
  </si>
  <si>
    <t>450063.2018-09-07 10-54-42.summary</t>
  </si>
  <si>
    <t>450063.2018-09-28 07-59-33.summary</t>
  </si>
  <si>
    <t>450063.2018-10-16 07-49-15.summary</t>
  </si>
  <si>
    <t>450063.2018-10-26 10-41-44.summary</t>
  </si>
  <si>
    <t>450063.2018-11-05 09-29-34.summary</t>
  </si>
  <si>
    <t>450063.2018-11-07 10-39-19.summary</t>
  </si>
  <si>
    <t>450063.2018-11-14 10-29-21.summary</t>
  </si>
  <si>
    <t>450063.2018-11-14 17-37-08.summary</t>
  </si>
  <si>
    <t>450063.2018-11-20 10-56-29.summary</t>
  </si>
  <si>
    <t>450063.2018-11-27 10-20-21.summary</t>
  </si>
  <si>
    <t>450063.2019-01-24 14-28-14.summary</t>
  </si>
  <si>
    <t>450063.2019-02-18 14-53-16.summary</t>
  </si>
  <si>
    <t>450063.2019-02-18 20-25-37.summary</t>
  </si>
  <si>
    <t>450063.2019-02-21 15-49-42.summary</t>
  </si>
  <si>
    <t>450063.2019-02-22 11-04-42.summary</t>
  </si>
  <si>
    <t>450063.2019-02-22 16-06-08.summary</t>
  </si>
  <si>
    <t>450063.2019-03-01 10-43-11.summary</t>
  </si>
  <si>
    <t>450063.2019-03-01 14-05-46.summary</t>
  </si>
  <si>
    <t>450063.2019-03-06 11-46-54.summary</t>
  </si>
  <si>
    <t>450063.2019-03-07 16-17-42.summary</t>
  </si>
  <si>
    <t>450063.2019-05-10 08-17-28.summary</t>
  </si>
  <si>
    <t>450064.2018-07-16 13-29-46.summary</t>
  </si>
  <si>
    <t>450064.2018-07-17 07-41-56.summary</t>
  </si>
  <si>
    <t>450064.2018-10-01 13-09-02.summary</t>
  </si>
  <si>
    <t>450064.2018-10-01 14-20-23.summary</t>
  </si>
  <si>
    <t>450064.2018-10-01 14-24-05.summary</t>
  </si>
  <si>
    <t>450064.2018-10-08 11-01-54.summary</t>
  </si>
  <si>
    <t>450064.2018-10-08 12-45-57.summary</t>
  </si>
  <si>
    <t>450064.2018-10-08 14-07-38.summary</t>
  </si>
  <si>
    <t>450064.2018-10-15 12-48-49.summary</t>
  </si>
  <si>
    <t>450064.2018-10-23 14-03-16.summary</t>
  </si>
  <si>
    <t>450064.2018-10-29 10-56-52.summary</t>
  </si>
  <si>
    <t>450064.2018-10-31 10-33-47.summary</t>
  </si>
  <si>
    <t>450064.2018-11-06 11-32-03.summary</t>
  </si>
  <si>
    <t>450064.2018-11-27 07-47-08.summary</t>
  </si>
  <si>
    <t>450064.2019-01-28 06-14-47.summary</t>
  </si>
  <si>
    <t>450064.2019-02-19 18-41-42.summary</t>
  </si>
  <si>
    <t>450064.2019-02-20 07-16-40.summary</t>
  </si>
  <si>
    <t>450064.2019-02-25 14-29-47.summary</t>
  </si>
  <si>
    <t>450064.2019-03-12 09-25-02.summary</t>
  </si>
  <si>
    <t>450064.2019-05-15 10-29-39.summary</t>
  </si>
  <si>
    <t>450064.2019-06-17 08-22-03.summary</t>
  </si>
  <si>
    <t>450065.2018-04-04 16-16-50.summary</t>
  </si>
  <si>
    <t>450065.2018-04-24 09-40-58.summary</t>
  </si>
  <si>
    <t>450066.2018-09-04 08-24-04.summary</t>
  </si>
  <si>
    <t>450066.2018-09-24 13-05-08.summary</t>
  </si>
  <si>
    <t>450067.2018-09-05 10-41-38.summary</t>
  </si>
  <si>
    <t>450067.2018-09-25 13-04-41.summary</t>
  </si>
  <si>
    <t>450068.2018-09-05 13-34-50.summary</t>
  </si>
  <si>
    <t>450068.2018-09-24 10-32-24.summary</t>
  </si>
  <si>
    <t>450069.2018-05-08 08-07-43.summary</t>
  </si>
  <si>
    <t>450070.2018-09-05 15-44-36.summary</t>
  </si>
  <si>
    <t>450070.2018-09-24 07-35-48.summary</t>
  </si>
  <si>
    <t>450070.2019-01-23 13-06-51.summary</t>
  </si>
  <si>
    <t>450071.2018-09-06 10-52-18.summary</t>
  </si>
  <si>
    <t>450071.2018-09-06 12-50-27.summary</t>
  </si>
  <si>
    <t>450071.2018-09-11 13-06-05.summary</t>
  </si>
  <si>
    <t>450071.2019-01-29 08-42-14.summary</t>
  </si>
  <si>
    <t>450071.2019-01-29 11-44-37.summary</t>
  </si>
  <si>
    <t>450071.2019-01-29 16-56-13.summary</t>
  </si>
  <si>
    <t>450072.2018-05-14 13-58-48.summary</t>
  </si>
  <si>
    <t>450074.2018-05-18 07-49-53.summary</t>
  </si>
  <si>
    <t>450075.2018-06-21 09-32-42.summary</t>
  </si>
  <si>
    <t>450075.2018-06-21 11-18-59.summary</t>
  </si>
  <si>
    <t>450077.2018-06-13 08-18-42.summary</t>
  </si>
  <si>
    <t>450077.2018-07-02 10-39-48.summary</t>
  </si>
  <si>
    <t>450077.2018-08-28 09-31-39.summary</t>
  </si>
  <si>
    <t>450077.2018-08-31 11-20-47.summary</t>
  </si>
  <si>
    <t>450077.2019-02-20 11-22-02.summary</t>
  </si>
  <si>
    <t>450077.2019-04-24 09-57-24.summary</t>
  </si>
  <si>
    <t>450078.2018-06-14 08-14-21.summary</t>
  </si>
  <si>
    <t>450078.2018-07-03 09-58-19.summary</t>
  </si>
  <si>
    <t>450078.2018-08-29 10-16-10.summary</t>
  </si>
  <si>
    <t>450078.2018-08-29 13-39-17.summary</t>
  </si>
  <si>
    <t>450078.2019-02-20 11-09-08.summary</t>
  </si>
  <si>
    <t>450078.2019-02-20 11-27-36.summary</t>
  </si>
  <si>
    <t>450078.2019-02-20 11-58-20.summary</t>
  </si>
  <si>
    <t>450078.2019-02-20 19-50-51.summary</t>
  </si>
  <si>
    <t>450078.2019-04-25 12-39-01.summary</t>
  </si>
  <si>
    <t>450079.2018-06-15 07-46-50.summary</t>
  </si>
  <si>
    <t>450079.2018-06-15 10-25-00.summary</t>
  </si>
  <si>
    <t>450079.2018-07-04 10-41-39.summary</t>
  </si>
  <si>
    <t>450079.2018-09-03 11-14-25.summary</t>
  </si>
  <si>
    <t>450079.2018-11-08 10-39-13.summary</t>
  </si>
  <si>
    <t>450079.2018-11-08 11-50-56.summary</t>
  </si>
  <si>
    <t>450080.2018-06-15 08-28-59.summary</t>
  </si>
  <si>
    <t>450080.2018-07-04 12-43-40.summary</t>
  </si>
  <si>
    <t>450080.2018-09-03 13-11-00.summary</t>
  </si>
  <si>
    <t>450080.2018-11-08 11-07-17.summary</t>
  </si>
  <si>
    <t>450080.2019-04-29 08-53-55.summary</t>
  </si>
  <si>
    <t>450081.2018-06-19 07-56-46.summary</t>
  </si>
  <si>
    <t>450081.2018-07-04 14-17-37.summary</t>
  </si>
  <si>
    <t>450081.2018-07-31 11-10-31.summary</t>
  </si>
  <si>
    <t>450081.2018-09-03 14-40-51.summary</t>
  </si>
  <si>
    <t>450081.2018-10-03 11-14-03.summary</t>
  </si>
  <si>
    <t>450081.2018-12-10 11-34-59.summary</t>
  </si>
  <si>
    <t>450081.2019-02-21 08-46-17.summary</t>
  </si>
  <si>
    <t>450081.2019-03-27 08-40-33.summary</t>
  </si>
  <si>
    <t>450081.2019-04-29 10-28-29.summary</t>
  </si>
  <si>
    <t>450082.2018-06-19 10-03-17.summary</t>
  </si>
  <si>
    <t>450082.2018-06-20 09-38-24.summary</t>
  </si>
  <si>
    <t>450082.2018-07-05 09-46-49.summary</t>
  </si>
  <si>
    <t>450082.2018-09-03 18-06-52.summary</t>
  </si>
  <si>
    <t>450082.2018-09-03 21-24-45.summary</t>
  </si>
  <si>
    <t>450083.2018-06-20 10-38-24.summary</t>
  </si>
  <si>
    <t>450083.2018-07-05 13-31-26.summary</t>
  </si>
  <si>
    <t>450083.2018-09-03 19-04-31.summary</t>
  </si>
  <si>
    <t>450083.2019-02-20 20-28-40.summary</t>
  </si>
  <si>
    <t>450083.2019-04-29 14-40-18.summary</t>
  </si>
  <si>
    <t>450084.2018-06-22 09-21-47.summary</t>
  </si>
  <si>
    <t>450084.2018-06-22 10-24-54.summary</t>
  </si>
  <si>
    <t>450084.2018-06-22 11-13-34.summary</t>
  </si>
  <si>
    <t>450084.2018-06-22 11-36-59.summary</t>
  </si>
  <si>
    <t>450084.2018-06-22 11-45-41.summary</t>
  </si>
  <si>
    <t>450084.2018-06-22 11-50-26.summary</t>
  </si>
  <si>
    <t>450084.2018-06-22 11-56-48.summary</t>
  </si>
  <si>
    <t>450084.2018-06-22 12-02-24.summary</t>
  </si>
  <si>
    <t>450084.2018-06-22 12-10-38.summary</t>
  </si>
  <si>
    <t>450084.2018-06-22 12-19-42.summary</t>
  </si>
  <si>
    <t>450084.2018-06-22 12-24-44.summary</t>
  </si>
  <si>
    <t>450084.2018-06-28 07-39-54.summary</t>
  </si>
  <si>
    <t>450084.2018-07-25 09-57-42.summary</t>
  </si>
  <si>
    <t>450084.2018-07-26 13-06-37.summary</t>
  </si>
  <si>
    <t>450085.2018-06-25 09-38-03.summary</t>
  </si>
  <si>
    <t>450085.2018-06-25 13-01-46.summary</t>
  </si>
  <si>
    <t>450086.2018-06-26 06-31-52.summary</t>
  </si>
  <si>
    <t>450086.2018-06-26 08-53-46.summary</t>
  </si>
  <si>
    <t>450086.2018-07-20 06-33-50.summary</t>
  </si>
  <si>
    <t>450086.2018-07-20 08-26-02.summary</t>
  </si>
  <si>
    <t>450086.2018-07-20 08-50-12.summary</t>
  </si>
  <si>
    <t>450087.2018-07-20 06-59-09.summary</t>
  </si>
  <si>
    <t>450088.2018-06-26 07-17-17.summary</t>
  </si>
  <si>
    <t>450089.2018-06-21 13-38-08.summary</t>
  </si>
  <si>
    <t>450089.2018-07-17 12-55-32.summary</t>
  </si>
  <si>
    <t>450090.2018-06-25 10-53-07.summary</t>
  </si>
  <si>
    <t>450091.2018-07-18 10-59-35.summary</t>
  </si>
  <si>
    <t>450092.2018-08-01 08-25-59.summary</t>
  </si>
  <si>
    <t>450093.2018-09-07 07-46-23.summary</t>
  </si>
  <si>
    <t>450093.2019-01-30 16-50-50.summary</t>
  </si>
  <si>
    <t>450094.2018-08-22 07-55-00.summary</t>
  </si>
  <si>
    <t>450095.2019-02-18 08-13-30.summary</t>
  </si>
  <si>
    <t>450095.2019-02-28 06-58-30.summary</t>
  </si>
  <si>
    <t>450095.2019-02-28 08-43-39.summary</t>
  </si>
  <si>
    <t>450095.2019-02-28 14-17-49.summary</t>
  </si>
  <si>
    <t>450096.2018-09-06 06-32-46.summary</t>
  </si>
  <si>
    <t>450096.2018-09-26 07-05-33.summary</t>
  </si>
  <si>
    <t>450096.2019-01-24 08-10-18.summary</t>
  </si>
  <si>
    <t>450097.2018-10-03 08-53-29.summary</t>
  </si>
  <si>
    <t>450097.2018-10-03 11-18-22.summary</t>
  </si>
  <si>
    <t>450097.2018-10-03 11-26-51.summary</t>
  </si>
  <si>
    <t>450097.2018-10-04 08-32-05.summary</t>
  </si>
  <si>
    <t>450098.2018-09-05 17-51-51.summary</t>
  </si>
  <si>
    <t>450098.2018-09-26 10-09-01.summary</t>
  </si>
  <si>
    <t>450098.2018-10-03 11-56-10.summary</t>
  </si>
  <si>
    <t>450098.2019-01-30 16-13-56.summary</t>
  </si>
  <si>
    <t>450098.2019-01-30 16-52-32.summary</t>
  </si>
  <si>
    <t>450099.2018-09-05 20-32-13.summary</t>
  </si>
  <si>
    <t>450099.2018-09-27 06-41-01.summary</t>
  </si>
  <si>
    <t>450099.2018-09-27 08-29-50.summary</t>
  </si>
  <si>
    <t>450100.2018-09-11 07-35-25.summary</t>
  </si>
  <si>
    <t>450100.2018-09-27 13-21-32.summary</t>
  </si>
  <si>
    <t>450101.2018-09-27 07-57-53.summary</t>
  </si>
  <si>
    <t>450101.2019-01-29 17-09-43.summary</t>
  </si>
  <si>
    <t>450102.2018-10-05 12-39-57.summary</t>
  </si>
  <si>
    <t>450103.2018-10-19 10-41-57.summary</t>
  </si>
  <si>
    <t>450103.2018-10-23 07-29-16.summary</t>
  </si>
  <si>
    <t>450103.2018-12-06 14-45-02.summary</t>
  </si>
  <si>
    <t>450103.2019-05-03 08-03-07.summary</t>
  </si>
  <si>
    <t>450104.2018-10-17 12-54-35.summary</t>
  </si>
  <si>
    <t>450104.2018-10-17 13-51-35.summary</t>
  </si>
  <si>
    <t>450104.2018-10-22 11-32-47.summary</t>
  </si>
  <si>
    <t>450104.2018-11-09 09-52-28.summary</t>
  </si>
  <si>
    <t>450104.2018-12-05 08-20-27.summary</t>
  </si>
  <si>
    <t>450105.2018-10-18 08-25-47.summary</t>
  </si>
  <si>
    <t>450105.2018-10-22 13-38-36.summary</t>
  </si>
  <si>
    <t>450105.2018-12-05 14-20-22.summary</t>
  </si>
  <si>
    <t>450105.2019-08-20 15-09-03.summary</t>
  </si>
  <si>
    <t>450106.2018-10-19 07-50-15.summary</t>
  </si>
  <si>
    <t>450106.2018-10-22 14-38-21.summary</t>
  </si>
  <si>
    <t>450106.2018-12-05 11-21-56.summary</t>
  </si>
  <si>
    <t>450106.2019-05-03 10-25-18.summary</t>
  </si>
  <si>
    <t>450107.2018-10-22 08-00-21.summary</t>
  </si>
  <si>
    <t>450107.2018-10-23 10-00-05.summary</t>
  </si>
  <si>
    <t>450107.2018-12-06 12-50-26.summary</t>
  </si>
  <si>
    <t>450108.2018-10-17 10-15-51.summary</t>
  </si>
  <si>
    <t>450109.2018-10-22 11-11-38.summary</t>
  </si>
  <si>
    <t>450109.2018-10-29 14-33-59.summary</t>
  </si>
  <si>
    <t>450110.2018-10-30 10-08-05.summary</t>
  </si>
  <si>
    <t>450115.2018-12-18 09-26-24.summary</t>
  </si>
  <si>
    <t>450115.2018-12-18 17-01-40.summary</t>
  </si>
  <si>
    <t>450115.2018-12-18 17-32-43.summary</t>
  </si>
  <si>
    <t>450115.2018-12-19 09-50-43.summary</t>
  </si>
  <si>
    <t>450119.2019-03-21 06-38-24.summary</t>
  </si>
  <si>
    <t>450120.2019-03-21 11-30-55.summary</t>
  </si>
  <si>
    <t>450120.2019-03-22 10-47-36.summary</t>
  </si>
  <si>
    <t>450121.2019-02-22 10-55-06.summary</t>
  </si>
  <si>
    <t>450121.2019-02-25 10-33-41.summary</t>
  </si>
  <si>
    <t>450121.2019-02-26 15-27-09.summary</t>
  </si>
  <si>
    <t>450122.2019-02-25 10-28-46.summary</t>
  </si>
  <si>
    <t>450122.2019-02-26 07-06-45.summary</t>
  </si>
  <si>
    <t>450122.2019-04-19 06-31-25.summary</t>
  </si>
  <si>
    <t>450123.2019-02-25 10-21-33.summary</t>
  </si>
  <si>
    <t>450123.2019-02-26 10-41-35.summary</t>
  </si>
  <si>
    <t>450123.2019-04-19 08-25-53.summary</t>
  </si>
  <si>
    <t>450124.2019-04-17 09-47-23.summary</t>
  </si>
  <si>
    <t>450124.2019-06-12 10-31-20.summary</t>
  </si>
  <si>
    <t>450124.2019-06-13 14-08-07.summary</t>
  </si>
  <si>
    <t>450124.2019-07-29 09-43-59.summary</t>
  </si>
  <si>
    <t>450124.2019-07-29 16-33-12.summary</t>
  </si>
  <si>
    <t>450125.2019-04-18 14-58-01.summary</t>
  </si>
  <si>
    <t>450125.2019-06-13 09-39-28.summary</t>
  </si>
  <si>
    <t>450125.2019-07-30 13-35-07.summary</t>
  </si>
  <si>
    <t>450126.2019-03-04 15-34-45.summary</t>
  </si>
  <si>
    <t>450127.2019-03-04 20-11-33.summary</t>
  </si>
  <si>
    <t>450128.2019-05-06 10-32-56.summary</t>
  </si>
  <si>
    <t>450128.2019-05-16 08-10-38.summary</t>
  </si>
  <si>
    <t>450128.2019-05-16 14-16-21.summary</t>
  </si>
  <si>
    <t>450128.2019-05-17 08-26-47.summary</t>
  </si>
  <si>
    <t>450128.2019-05-21 11-12-01.summary</t>
  </si>
  <si>
    <t>450128.2019-05-23 13-33-23.summary</t>
  </si>
  <si>
    <t>450128.2019-06-18 10-48-13.summary</t>
  </si>
  <si>
    <t>450128.2019-08-08 12-49-06.summary</t>
  </si>
  <si>
    <t>450128.2019-08-12 17-12-56.summary</t>
  </si>
  <si>
    <t>450129.2019-05-07 10-15-08.summary</t>
  </si>
  <si>
    <t>450129.2019-05-07 13-30-51.summary</t>
  </si>
  <si>
    <t>450129.2019-05-17 10-44-36.summary</t>
  </si>
  <si>
    <t>450129.2019-05-20 09-13-25.summary</t>
  </si>
  <si>
    <t>450129.2019-05-23 08-25-34.summary</t>
  </si>
  <si>
    <t>450129.2019-05-23 10-53-53.summary</t>
  </si>
  <si>
    <t>450129.2019-05-24 11-43-50.summary</t>
  </si>
  <si>
    <t>450129.2019-06-19 10-44-58.summary</t>
  </si>
  <si>
    <t>450129.2019-08-12 07-11-53.summary</t>
  </si>
  <si>
    <t>450129.2019-08-13 08-42-24.summary</t>
  </si>
  <si>
    <t>450130.2019-08-20 06-39-57.summary</t>
  </si>
  <si>
    <t>450131.2019-08-20 10-16-18.summary</t>
  </si>
  <si>
    <t>450132.2019-04-12 09-55-31.summary</t>
  </si>
  <si>
    <t>450132.2019-04-12 10-38-00.summary</t>
  </si>
  <si>
    <t>450134.2019-05-15 08-03-34.summary</t>
  </si>
  <si>
    <t>450134.2019-05-15 09-55-25.summary</t>
  </si>
  <si>
    <t>450134.2019-07-31 06-28-25.summary</t>
  </si>
  <si>
    <t>450134.2019-07-31 08-10-00.summary</t>
  </si>
  <si>
    <t>450134.2019-08-01 06-45-57.summary</t>
  </si>
  <si>
    <t>450134.2019-08-01 07-36-33.summary</t>
  </si>
  <si>
    <t>450135.2019-05-15 08-22-42.summary</t>
  </si>
  <si>
    <t>450135.2019-07-31 07-31-11.summary</t>
  </si>
  <si>
    <t>450135.2019-08-01 06-59-05.summary</t>
  </si>
  <si>
    <t>450136.2019-08-13 17-19-26.summary</t>
  </si>
  <si>
    <t>450137.2019-08-14 07-39-17.summary</t>
  </si>
  <si>
    <t>450138.2019-08-14 12-49-49.summary</t>
  </si>
  <si>
    <t>450139.2019-08-14 10-35-26.summary</t>
  </si>
  <si>
    <t>450139.2019-08-14 11-26-32.summary</t>
  </si>
  <si>
    <t>450139.2019-08-14 15-15-42.summary</t>
  </si>
  <si>
    <t>450140.2019-06-18 08-26-08.summary</t>
  </si>
  <si>
    <t>450140.2019-08-05 11-27-53.summary</t>
  </si>
  <si>
    <t>450141.2019-06-17 10-31-43.summary</t>
  </si>
  <si>
    <t>450142.2019-08-07 10-22-07.summary</t>
  </si>
  <si>
    <t>450143.2019-08-08 07-50-58.summary</t>
  </si>
  <si>
    <t>450147.2019-07-31 13-03-21.summary</t>
  </si>
  <si>
    <t>450148.2019-07-31 10-06-34.summary</t>
  </si>
  <si>
    <t>450149.2019-07-31 11-08-58.summary</t>
  </si>
  <si>
    <t>450150.2019-08-01 08-11-27.summary</t>
  </si>
  <si>
    <t>450153.2019-08-19 08-15-16.summary</t>
  </si>
  <si>
    <t>450154.2019-08-19 15-29-10.summary</t>
  </si>
  <si>
    <t>450155.2019-07-25 09-57-17.summary</t>
  </si>
  <si>
    <t>450155.2019-07-25 15-16-25.summary</t>
  </si>
  <si>
    <t>450155.2019-07-26 08-56-14.summary</t>
  </si>
  <si>
    <t>450000.2017-01-09 08-39-48.summary</t>
  </si>
  <si>
    <t>450001.2016-12-22 15-53-27.summary</t>
  </si>
  <si>
    <t>450001.2017-01-13 07-01-30.summary</t>
  </si>
  <si>
    <t>450001.2017-06-15 12-40-24.summary</t>
  </si>
  <si>
    <t>450001.2017-06-22 08-43-55.summary</t>
  </si>
  <si>
    <t>450002.2016-12-22 09-03-09.summary</t>
  </si>
  <si>
    <t>450003.2016-12-19 11-34-39.summary</t>
  </si>
  <si>
    <t>450004.2016-12-19 14-02-52.summary</t>
  </si>
  <si>
    <t>450004.2016-12-22 14-37-19.summary</t>
  </si>
  <si>
    <t>450005.2017-01-11 15-11-59.summary</t>
  </si>
  <si>
    <t>450005.2017-01-13 11-45-46.summary</t>
  </si>
  <si>
    <t>450006.2017-01-26 15-38-59.summary</t>
  </si>
  <si>
    <t>450006.2017-02-09 10-39-13.summary</t>
  </si>
  <si>
    <t>450007.2017-04-10 08-21-07.summary</t>
  </si>
  <si>
    <t>450008.2017-01-26 15-56-30.summary</t>
  </si>
  <si>
    <t>450010.2017-02-10 10-44-51.summary</t>
  </si>
  <si>
    <t>450011.2017-08-03 15-43-45.summary</t>
  </si>
  <si>
    <t>450011.2017-10-05 15-09-24.summary</t>
  </si>
  <si>
    <t>450011.2019-04-09 13-28-49.summary</t>
  </si>
  <si>
    <t>450012.2019-04-05 10-48-20.summary</t>
  </si>
  <si>
    <t>450014.2019-04-04 08-01-28.summary</t>
  </si>
  <si>
    <t>450015.2018-03-21 09-29-58.summary</t>
  </si>
  <si>
    <t>450016.2017-03-29 14-09-32.summary</t>
  </si>
  <si>
    <t>450017.2017-09-07 17-00-34.summary</t>
  </si>
  <si>
    <t>450018.2019-05-28 08-38-38.summary</t>
  </si>
  <si>
    <t>450019.2017-03-29 15-52-07.summary</t>
  </si>
  <si>
    <t>450020.2017-09-07 17-13-17.summary</t>
  </si>
  <si>
    <t>450021.2017-10-24 10-24-36.summary</t>
  </si>
  <si>
    <t>450022.2017-06-13 09-45-39.summary</t>
  </si>
  <si>
    <t>450022.2017-06-13 10-40-10.summary</t>
  </si>
  <si>
    <t>450022.2017-06-13 14-03-57.summary</t>
  </si>
  <si>
    <t>450022.2017-06-14 14-42-24.summary</t>
  </si>
  <si>
    <t>450022.2017-06-15 08-38-42.summary</t>
  </si>
  <si>
    <t>450022.2017-06-15 12-43-24.summary</t>
  </si>
  <si>
    <t>450022.2017-06-16 11-15-56.summary</t>
  </si>
  <si>
    <t>450022.2017-06-27 08-59-29.summary</t>
  </si>
  <si>
    <t>450022.2017-06-27 12-03-49.summary</t>
  </si>
  <si>
    <t>450022.2017-07-17 09-26-43.summary</t>
  </si>
  <si>
    <t>450022.2017-08-24 13-33-03.summary</t>
  </si>
  <si>
    <t>450022.2017-09-06 08-24-53.summary</t>
  </si>
  <si>
    <t>450022.2017-09-06 12-09-37.summary</t>
  </si>
  <si>
    <t>450022.2017-09-07 17-10-59.summary</t>
  </si>
  <si>
    <t>450022.2018-03-14 09-47-23.summary</t>
  </si>
  <si>
    <t>450022.2019-03-15 10-23-14.summary</t>
  </si>
  <si>
    <t>450023 SANS ROTO.2017-06-22 08-53-51.summary</t>
  </si>
  <si>
    <t>450023.2017-06-20 10-04-11.summary</t>
  </si>
  <si>
    <t>450023.2017-06-21 13-50-42.summary</t>
  </si>
  <si>
    <t>450023.2017-06-22 12-08-33.summary</t>
  </si>
  <si>
    <t>450023.2017-06-22 14-36-07.summary</t>
  </si>
  <si>
    <t>450023.2017-06-22 15-25-15.summary</t>
  </si>
  <si>
    <t>450023.2017-07-03 16-07-29.summary</t>
  </si>
  <si>
    <t>450023.2017-07-06 09-55-17.summary</t>
  </si>
  <si>
    <t>450023.2017-07-06 10-07-59.summary</t>
  </si>
  <si>
    <t>450023.2017-07-18 08-34-23.summary</t>
  </si>
  <si>
    <t>450023.2017-09-13 09-57-25.summary</t>
  </si>
  <si>
    <t>450024.2017-07-10 12-56-16.summary</t>
  </si>
  <si>
    <t>450025.2017-06-12 13-47-13.summary</t>
  </si>
  <si>
    <t>450025.2017-06-12 16-23-12.summary</t>
  </si>
  <si>
    <t>450025.2017-06-16 09-54-42.summary</t>
  </si>
  <si>
    <t>450025.2017-09-14 08-16-44.summary</t>
  </si>
  <si>
    <t>450025.2018-03-15 11-37-02.summary</t>
  </si>
  <si>
    <t>450027.2017-07-05 14-18-22.summary</t>
  </si>
  <si>
    <t>450027.2017-07-19 11-05-01.summary</t>
  </si>
  <si>
    <t>450027.2017-09-18 12-47-58.summary</t>
  </si>
  <si>
    <t>450028.2017-07-19 07-51-23.summary</t>
  </si>
  <si>
    <t>450029.2017-08-03 09-48-45.summary</t>
  </si>
  <si>
    <t>450029.2017-08-04 09-42-28.summary</t>
  </si>
  <si>
    <t>450030.2017-08-04 08-00-01.summary</t>
  </si>
  <si>
    <t>450031.2017-08-03 16-02-31.summary</t>
  </si>
  <si>
    <t>450032.2017-08-04 15-11-46.summary</t>
  </si>
  <si>
    <t>450034.2017-11-20 10-11-11.summary</t>
  </si>
  <si>
    <t>450035.2017-11-17 08-28-23.summary</t>
  </si>
  <si>
    <t>450036.2018-04-18 09-42-56.summary</t>
  </si>
  <si>
    <t>450037.2017-09-25 15-55-00.summary</t>
  </si>
  <si>
    <t>450037.2017-09-26 11-34-33.summary</t>
  </si>
  <si>
    <t>450038.2019-06-26 09-49-41.summary</t>
  </si>
  <si>
    <t>450039.2017-09-26 07-42-44.summary</t>
  </si>
  <si>
    <t>450041.2017-10-19 09-48-11.summary</t>
  </si>
  <si>
    <t>450042.2018-03-12 16-23-35.summary</t>
  </si>
  <si>
    <t>450046.2017-09-29 08-09-28.summary</t>
  </si>
  <si>
    <t>450047.2017-09-26 10-31-04.summary</t>
  </si>
  <si>
    <t>450048.2017-09-29 07-26-13.summary</t>
  </si>
  <si>
    <t>450058.2017-12-20 09-33-10.summary</t>
  </si>
  <si>
    <t>450058.2018-03-27 13-31-43.summary</t>
  </si>
  <si>
    <t>450060.2018-02-28 10-19-25.summary</t>
  </si>
  <si>
    <t>450061.2019-03-01 10-51-53.summary</t>
  </si>
  <si>
    <t>450063.2018-05-23 17-16-02.summary</t>
  </si>
  <si>
    <t>450063.2018-07-13 11-16-52.summary</t>
  </si>
  <si>
    <t>450064.2018-04-12 07-59-19.summary</t>
  </si>
  <si>
    <t>450065.2018-03-20 10-12-08.summary</t>
  </si>
  <si>
    <t>450065.2018-04-24 11-10-15.summary</t>
  </si>
  <si>
    <t>450071.2018-08-23 14-14-26.summary</t>
  </si>
  <si>
    <t>450076.2018-06-21 07-41-45.summary</t>
  </si>
  <si>
    <t>450104.2019-08-20 15-48-21.summary</t>
  </si>
  <si>
    <t>450137-1</t>
  </si>
  <si>
    <t>450137-1.2019-08-21 11-37-44.summary</t>
  </si>
  <si>
    <t>450137-1.2019-08-21 14-24-41.summary</t>
  </si>
  <si>
    <t>450137-1.2019-08-21 14-48-22.summary</t>
  </si>
  <si>
    <t>450137-1.2019-08-21 16-40-54.summary</t>
  </si>
  <si>
    <t>450137-1.2019-08-21 16-49-00.summary</t>
  </si>
  <si>
    <t>450153.2019-08-21 16-49-55.summary</t>
  </si>
  <si>
    <t>450025.2019-08-22 08-07-11.summary</t>
  </si>
  <si>
    <t>450137-1.2019-08-21 16-51-46.summary</t>
  </si>
  <si>
    <t>450144.2019-08-22 12-52-58.summary</t>
  </si>
  <si>
    <t>450145.2019-08-22 11-21-11.summary</t>
  </si>
  <si>
    <t>450145.2019-08-22 14-39-16.summary</t>
  </si>
  <si>
    <t>450998.2019-03-22 10-38-33.summary</t>
  </si>
  <si>
    <t>450999.2019-03-22 10-23-21.summary</t>
  </si>
  <si>
    <t>450999.2019-03-22 10-27-36.summary</t>
  </si>
  <si>
    <t>450001.2016-12-22 13-43-50.summary</t>
  </si>
  <si>
    <t>450001.2017-01-12 15-27-22.summary</t>
  </si>
  <si>
    <t>450001.2017-06-14 11-21-23.summary</t>
  </si>
  <si>
    <t>450001.2017-06-22 08-43-25.summary</t>
  </si>
  <si>
    <t>450001.2018-03-28 14-31-41.summary</t>
  </si>
  <si>
    <t>450002.2016-12-21 11-51-17.summary</t>
  </si>
  <si>
    <t>450002.2016-12-21 12-01-31.summary</t>
  </si>
  <si>
    <t>450002.2016-12-21 13-35-33.summary</t>
  </si>
  <si>
    <t>450002.2016-12-21 13-37-35.summary</t>
  </si>
  <si>
    <t>450002.2016-12-21 13-44-52.summary</t>
  </si>
  <si>
    <t>450002.2016-12-21 14-08-42.summary</t>
  </si>
  <si>
    <t>450002.2016-12-21 14-27-02.summary</t>
  </si>
  <si>
    <t>450002.2016-12-21 14-53-52.summary</t>
  </si>
  <si>
    <t>450002.2016-12-21 15-12-58.summary</t>
  </si>
  <si>
    <t>450002.2016-12-21 15-14-18.summary</t>
  </si>
  <si>
    <t>450002.2016-12-22 08-57-46.summary</t>
  </si>
  <si>
    <t>450003.2016-12-19 08-07-28.summary</t>
  </si>
  <si>
    <t>450004.2016-12-19 08-07-41.summary</t>
  </si>
  <si>
    <t>450004.2016-12-19 15-30-13.summary</t>
  </si>
  <si>
    <t>450004.2016-12-22 14-35-03.summary</t>
  </si>
  <si>
    <t>450004.2016-12-23 08-24-35.summary</t>
  </si>
  <si>
    <t>450004.2016-12-23 08-51-21.summary</t>
  </si>
  <si>
    <t>450004.2017-02-02 15-31-06.summary</t>
  </si>
  <si>
    <t>450004.2017-03-27 14-37-35.summary</t>
  </si>
  <si>
    <t>450005.2017-01-12 15-27-08.summary</t>
  </si>
  <si>
    <t>450006.2017-01-26 10-08-32.summary</t>
  </si>
  <si>
    <t>450006.2017-01-26 10-33-33.summary</t>
  </si>
  <si>
    <t>450006.2017-01-26 15-03-56.summary</t>
  </si>
  <si>
    <t>450006.2017-01-30 13-25-02.summary</t>
  </si>
  <si>
    <t>450006.2017-02-02 15-10-24.summary</t>
  </si>
  <si>
    <t>450007.2017-03-24 18-52-57.summary</t>
  </si>
  <si>
    <t>450007.2018-10-03 11-23-58.summary</t>
  </si>
  <si>
    <t>450008.2017-01-26 10-09-31.summary</t>
  </si>
  <si>
    <t>450008.2017-01-26 10-34-07.summary</t>
  </si>
  <si>
    <t>450009.2017-04-27 14-14-54.summary</t>
  </si>
  <si>
    <t>450010.2017-02-10 08-14-54.summary</t>
  </si>
  <si>
    <t>450011.2017-03-24 18-53-35.summary</t>
  </si>
  <si>
    <t>450011.2017-08-03 15-42-06.summary</t>
  </si>
  <si>
    <t>450011.2017-10-05 14-54-19.summary</t>
  </si>
  <si>
    <t>450011.2018-07-11 07-57-10.summary</t>
  </si>
  <si>
    <t>450012.2018-10-05 12-39-31.summary</t>
  </si>
  <si>
    <t>450014.2018-07-26 13-06-23.summary</t>
  </si>
  <si>
    <t>450015.2018-01-29 09-12-20.summary</t>
  </si>
  <si>
    <t>450016.2017-03-29 14-06-14.summary</t>
  </si>
  <si>
    <t>450016.2017-03-29 14-06-57.summary</t>
  </si>
  <si>
    <t>450017.2017-09-07 16-58-13.summary</t>
  </si>
  <si>
    <t>450018.2019-02-18 20-25-23.summary</t>
  </si>
  <si>
    <t>450019.2017-03-27 15-56-48.summary</t>
  </si>
  <si>
    <t>450020.2017-09-07 17-10-34.summary</t>
  </si>
  <si>
    <t>450021.2017-10-24 09-35-37.summary</t>
  </si>
  <si>
    <t>450022.2017-06-12 14-35-38.summary</t>
  </si>
  <si>
    <t>450022.2017-06-12 14-38-37.summary</t>
  </si>
  <si>
    <t>450022.2017-06-12 14-40-05.summary</t>
  </si>
  <si>
    <t>450022.2017-06-12 14-57-25.summary</t>
  </si>
  <si>
    <t>450022.2017-06-12 15-51-13.summary</t>
  </si>
  <si>
    <t>450022.2017-06-12 15-52-11.summary</t>
  </si>
  <si>
    <t>450022.2017-06-12 16-06-56.summary</t>
  </si>
  <si>
    <t>450022.2017-06-12 16-22-46.summary</t>
  </si>
  <si>
    <t>450022.2017-06-13 10-33-58.summary</t>
  </si>
  <si>
    <t>450022.2017-06-13 13-42-48.summary</t>
  </si>
  <si>
    <t>450022.2017-06-13 13-43-30.summary</t>
  </si>
  <si>
    <t>450022.2017-06-13 13-56-57.summary</t>
  </si>
  <si>
    <t>450022.2017-06-13 14-00-17.summary</t>
  </si>
  <si>
    <t>450022.2017-06-14 14-34-52.summary</t>
  </si>
  <si>
    <t>450022.2017-06-14 14-35-36.summary</t>
  </si>
  <si>
    <t>450022.2017-06-15 08-34-21.summary</t>
  </si>
  <si>
    <t>450022.2017-06-15 08-35-21.summary</t>
  </si>
  <si>
    <t>450022.2017-06-15 08-37-20.summary</t>
  </si>
  <si>
    <t>450022.2017-06-15 08-38-16.summary</t>
  </si>
  <si>
    <t>450022.2017-06-15 12-39-06.summary</t>
  </si>
  <si>
    <t>450022.2017-06-16 10-14-25.summary</t>
  </si>
  <si>
    <t>450022.2017-06-19 16-12-27.summary</t>
  </si>
  <si>
    <t>450022.2017-06-20 14-09-01.summary</t>
  </si>
  <si>
    <t>450022.2017-06-20 14-28-00.summary</t>
  </si>
  <si>
    <t>450022.2017-06-27 08-45-46.summary</t>
  </si>
  <si>
    <t>450022.2017-06-27 11-54-23.summary</t>
  </si>
  <si>
    <t>450022.2017-07-17 09-25-59.summary</t>
  </si>
  <si>
    <t>450022.2017-08-24 08-37-43.summary</t>
  </si>
  <si>
    <t>450022.2017-08-24 09-01-41.summary</t>
  </si>
  <si>
    <t>450022.2017-08-24 09-19-41.summary</t>
  </si>
  <si>
    <t>450022.2017-08-24 15-34-13.summary</t>
  </si>
  <si>
    <t>450022.2017-09-06 11-36-38.summary</t>
  </si>
  <si>
    <t>450022.2017-09-07 16-56-07.summary</t>
  </si>
  <si>
    <t>450022.2017-09-07 16-58-28.summary</t>
  </si>
  <si>
    <t>450022.2018-03-14 07-39-31.summary</t>
  </si>
  <si>
    <t>450022.2019-02-22 16-05-52.summary</t>
  </si>
  <si>
    <t>450023 AVEC ROTO.2017-06-22 14-03-47.summary</t>
  </si>
  <si>
    <t>450023.2017-06-20 10-02-04.summary</t>
  </si>
  <si>
    <t>450023.2017-06-20 10-02-46.summary</t>
  </si>
  <si>
    <t>450023.2017-06-21 13-38-16.summary</t>
  </si>
  <si>
    <t>450023.2017-06-22 11-58-41.summary</t>
  </si>
  <si>
    <t>450023.2017-06-22 11-59-10.summary</t>
  </si>
  <si>
    <t>450023.2017-06-22 12-01-07.summary</t>
  </si>
  <si>
    <t>450023.2017-06-22 12-02-58.summary</t>
  </si>
  <si>
    <t>450023.2017-06-22 12-04-19.summary</t>
  </si>
  <si>
    <t>450023.2017-06-22 12-06-07.summary</t>
  </si>
  <si>
    <t>450023.2017-06-22 14-29-39.summary</t>
  </si>
  <si>
    <t>450023.2017-06-22 15-23-00.summary</t>
  </si>
  <si>
    <t>450023.2017-06-27 11-51-50.summary</t>
  </si>
  <si>
    <t>450023.2017-07-03 17-00-17.summary</t>
  </si>
  <si>
    <t>450023.2017-07-06 10-06-07.summary</t>
  </si>
  <si>
    <t>450023.2017-07-18 07-36-55.summary</t>
  </si>
  <si>
    <t>450023.2017-08-24 08-58-06.summary</t>
  </si>
  <si>
    <t>450023.2017-08-24 09-03-36.summary</t>
  </si>
  <si>
    <t>450023.2017-08-24 09-07-36.summary</t>
  </si>
  <si>
    <t>450023.2017-09-13 08-57-38.summary</t>
  </si>
  <si>
    <t>450024.2017-06-26 15-27-05.summary</t>
  </si>
  <si>
    <t>450025.2017-06-12 13-44-29.summary</t>
  </si>
  <si>
    <t>450025.2017-06-12 14-28-57.summary</t>
  </si>
  <si>
    <t>450025.2017-06-12 14-29-49.summary</t>
  </si>
  <si>
    <t>450025.2017-06-12 14-30-54.summary</t>
  </si>
  <si>
    <t>450025.2017-06-12 14-32-59.summary</t>
  </si>
  <si>
    <t>450025.2017-06-12 14-34-48.summary</t>
  </si>
  <si>
    <t>450025.2017-06-12 14-37-58.summary</t>
  </si>
  <si>
    <t>450025.2017-06-12 14-38-23.summary</t>
  </si>
  <si>
    <t>450025.2017-06-13 10-30-01.summary</t>
  </si>
  <si>
    <t>450025.2017-07-25 13-23-00.summary</t>
  </si>
  <si>
    <t>450025.2017-09-25 15-11-55.summary</t>
  </si>
  <si>
    <t>450026.2017-06-19 16-12-02.summary</t>
  </si>
  <si>
    <t>450026.2017-09-18 12-47-32.summary</t>
  </si>
  <si>
    <t>450027.2017-07-17 17-11-39.summary</t>
  </si>
  <si>
    <t>450027.2017-09-18 12-45-13.summary</t>
  </si>
  <si>
    <t>450027.2017-09-18 12-46-26.summary</t>
  </si>
  <si>
    <t>450028.2017-07-17 17-11-52.summary</t>
  </si>
  <si>
    <t>450028.2017-09-18 12-45-40.summary</t>
  </si>
  <si>
    <t>450029.2017-08-04 09-33-43.summary</t>
  </si>
  <si>
    <t>450030.2017-08-03 18-51-18.summary</t>
  </si>
  <si>
    <t>450031.2017-08-03 16-01-48.summary</t>
  </si>
  <si>
    <t>450032.2017-08-04 14-52-00.summary</t>
  </si>
  <si>
    <t>450034.2017-09-25 15-12-41.summary</t>
  </si>
  <si>
    <t>450035.2017-09-25 15-12-25.summary</t>
  </si>
  <si>
    <t>450036.2018-04-17 14-16-12.summary</t>
  </si>
  <si>
    <t>450037.2017-09-25 15-00-56.summary</t>
  </si>
  <si>
    <t>450037.2017-09-25 15-10-28.summary</t>
  </si>
  <si>
    <t>450037.2017-09-25 15-12-55.summary</t>
  </si>
  <si>
    <t>450037.2017-09-25 15-21-17.summary</t>
  </si>
  <si>
    <t>450037.2017-09-26 07-12-52.summary</t>
  </si>
  <si>
    <t>450038.2019-06-25 16-31-32.summary</t>
  </si>
  <si>
    <t>450039.2017-09-25 16-56-43.summary</t>
  </si>
  <si>
    <t>450039.2017-09-25 16-58-04.summary</t>
  </si>
  <si>
    <t>450041.2017-10-05 15-28-43.summary</t>
  </si>
  <si>
    <t>450042.2018-03-12 16-22-55.summary</t>
  </si>
  <si>
    <t>450046.2017-09-25 16-57-27.summary</t>
  </si>
  <si>
    <t>450046.2017-09-29 07-21-08.summary</t>
  </si>
  <si>
    <t>450047.2017-09-25 16-57-10.summary</t>
  </si>
  <si>
    <t>450048.2017-09-25 15-12-10.summary</t>
  </si>
  <si>
    <t>450048.2017-09-25 16-57-45.summary</t>
  </si>
  <si>
    <t>450056.2018-01-26 08-34-16.summary</t>
  </si>
  <si>
    <t>450057.2018-01-26 08-33-45.summary</t>
  </si>
  <si>
    <t>450058.2018-01-26 08-32-05.summary</t>
  </si>
  <si>
    <t>450060.2018-02-21 13-37-19.summary</t>
  </si>
  <si>
    <t>450061.2019-02-28 20-40-59.summary</t>
  </si>
  <si>
    <t>450063.2018-05-17 14-53-43.summary</t>
  </si>
  <si>
    <t>450063.2018-05-23 17-03-35.summary</t>
  </si>
  <si>
    <t>450063.2018-07-13 11-09-28.summary</t>
  </si>
  <si>
    <t>450063.2018-07-13 11-10-03.summary</t>
  </si>
  <si>
    <t>450063.2018-07-13 11-16-09.summary</t>
  </si>
  <si>
    <t>450063.2019-07-29 08-10-20.summary</t>
  </si>
  <si>
    <t>450065.2018-03-20 09-29-57.summary</t>
  </si>
  <si>
    <t>450065.2018-04-24 10-49-11.summary</t>
  </si>
  <si>
    <t>450071.2018-05-14 13-31-47.summary</t>
  </si>
  <si>
    <t>450076.2018-06-21 07-40-58.summary</t>
  </si>
  <si>
    <t>450085.2018-06-22 09-21-03.summary</t>
  </si>
  <si>
    <t>450086.2018-06-22 09-20-50.summary</t>
  </si>
  <si>
    <t>450088.2018-06-22 09-20-33.summary</t>
  </si>
  <si>
    <t>450089.2018-06-22 09-21-33.summary</t>
  </si>
  <si>
    <t>450090.2018-06-22 09-21-16.summary</t>
  </si>
  <si>
    <t>450095.2019-02-18 07-17-48.summary</t>
  </si>
  <si>
    <t>450096.2018-09-05 20-31-32.summary</t>
  </si>
  <si>
    <t>450104.2019-05-03 10-24-58.summary</t>
  </si>
  <si>
    <t>450108.2018-10-17 13-50-58.summary</t>
  </si>
  <si>
    <t>450115.2018-12-18 09-08-30.summary</t>
  </si>
  <si>
    <t>450115.2018-12-18 09-13-56.summary</t>
  </si>
  <si>
    <t>450115.2018-12-18 09-18-23.summary</t>
  </si>
  <si>
    <t>450115.2018-12-18 09-20-21.summary</t>
  </si>
  <si>
    <t>450119.2019-02-18 07-16-49.summary</t>
  </si>
  <si>
    <t>450120.2019-02-18 07-17-24.summary</t>
  </si>
  <si>
    <t>450124.2019-06-12 08-08-11.summary</t>
  </si>
  <si>
    <t>450137-1.2019-08-21 14-16-06.summary</t>
  </si>
  <si>
    <t>450137-1.2019-08-21 14-21-32.summary</t>
  </si>
  <si>
    <t>450137-1.2019-08-21 14-37-28.summary</t>
  </si>
  <si>
    <t>450144.2019-07-25 13-30-55.summary</t>
  </si>
  <si>
    <t>450144.2019-07-26 07-53-35.summary</t>
  </si>
  <si>
    <t>450150.2019-07-26 08-31-37.summary</t>
  </si>
  <si>
    <t>450150.2019-07-26 08-55-35.summary</t>
  </si>
  <si>
    <t>450150.2019-07-29 16-01-47.summary</t>
  </si>
  <si>
    <t>450153.2019-08-21 14-37-07.summary</t>
  </si>
  <si>
    <t>50</t>
  </si>
  <si>
    <t>80</t>
  </si>
  <si>
    <t>450144.2019-08-22 15-20-53.summary</t>
  </si>
  <si>
    <t>00:00:18</t>
  </si>
  <si>
    <t>24</t>
  </si>
  <si>
    <t>00:01:03</t>
  </si>
  <si>
    <t>00:00:01</t>
  </si>
  <si>
    <t>00:01:02</t>
  </si>
  <si>
    <t>40M0021193A</t>
  </si>
  <si>
    <t>00:09:35</t>
  </si>
  <si>
    <t>3 20:46:50</t>
  </si>
  <si>
    <t>3 02:07:28</t>
  </si>
  <si>
    <t>450023.2019-08-23 10-52-00.summary</t>
  </si>
  <si>
    <t>450041.2019-08-26 12-59-34.summary</t>
  </si>
  <si>
    <t>450042.2019-08-26 14-11-32.summary</t>
  </si>
  <si>
    <t>450045.2019-08-26 14-50-25.summary</t>
  </si>
  <si>
    <t>00:10:56</t>
  </si>
  <si>
    <t>D:\PROGRAMMES\450999.ZIP</t>
  </si>
  <si>
    <t>450999</t>
  </si>
  <si>
    <t>2019-03-22 10-27-25</t>
  </si>
  <si>
    <t>0.0564</t>
  </si>
  <si>
    <t>0.0529477499999984</t>
  </si>
  <si>
    <t>2.96646341463415</t>
  </si>
  <si>
    <t>3.27483870967742</t>
  </si>
  <si>
    <t>0.309512195121951</t>
  </si>
  <si>
    <t>2019/03/22 10:38:27</t>
  </si>
  <si>
    <t>2019/03/22 10:28:05</t>
  </si>
  <si>
    <t>2019/03/22 10:28:11</t>
  </si>
  <si>
    <t>2019/03/22 10:28:36</t>
  </si>
  <si>
    <t>2019/03/22 10:28:38</t>
  </si>
  <si>
    <t>2019/03/22 10:28:39</t>
  </si>
  <si>
    <t>2019/03/22 10:28:42</t>
  </si>
  <si>
    <t>2019/03/22 10:28:54</t>
  </si>
  <si>
    <t>2019/03/22 10:29:52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</si>
</sst>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8">
    <numFmt numFmtId="43" formatCode="_ * #,##0.00_ ;_ * \-#,##0.00_ ;_ * &quot;-&quot;??_ ;_ @_ "/>
    <numFmt numFmtId="164" formatCode="[hh]:mm:ss;@"/>
    <numFmt numFmtId="165" formatCode="hh:mm:ss;@"/>
    <numFmt numFmtId="166" formatCode="d/mm/yyyy;@"/>
    <numFmt numFmtId="167" formatCode="h:mm:ss;@"/>
    <numFmt numFmtId="168" formatCode="dd"/>
    <numFmt numFmtId="169" formatCode="mm"/>
    <numFmt numFmtId="170" formatCode="yyyy"/>
    <numFmt numFmtId="171" formatCode="dd/mm/yyyy;@"/>
    <numFmt numFmtId="172" formatCode="[hh]:mm:ss"/>
    <numFmt numFmtId="173" formatCode="_-* #,##0.00\ [$€-1]_-;\-* #,##0.00\ [$€-1]_-;_-* &quot;-&quot;??\ [$€-1]_-"/>
    <numFmt numFmtId="174" formatCode="_-&quot;£&quot;* #,##0_-;\-&quot;£&quot;* #,##0_-;_-&quot;£&quot;* &quot;-&quot;_-;_-@_-"/>
    <numFmt numFmtId="175" formatCode="_-&quot;£&quot;* #,##0.00_-;\-&quot;£&quot;* #,##0.00_-;_-&quot;£&quot;* &quot;-&quot;??_-;_-@_-"/>
    <numFmt numFmtId="176" formatCode="[m]:ss"/>
    <numFmt numFmtId="177" formatCode="_-* #,##0.00\ &quot;€&quot;_-;\-* #,##0.00\ &quot;€&quot;_-;_-* &quot;-&quot;??\ &quot;€&quot;_-;_-@_-"/>
    <numFmt numFmtId="178" formatCode="0.0000"/>
    <numFmt numFmtId="179" formatCode="[$-F400]h:mm:ss\ AM/PM"/>
    <numFmt numFmtId="180" formatCode="dddd"/>
  </numFmts>
  <fonts count="4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vertAlign val="superscript"/>
      <sz val="11"/>
      <color rgb="FF0070C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name val="Times New Roman"/>
      <family val="1"/>
    </font>
    <font>
      <u/>
      <sz val="11"/>
      <color theme="10"/>
      <name val="Calibri"/>
      <family val="2"/>
      <scheme val="minor"/>
    </font>
    <font>
      <u/>
      <sz val="8.25"/>
      <color theme="10"/>
      <name val="Calibri"/>
      <family val="2"/>
    </font>
    <font>
      <sz val="18"/>
      <color theme="3"/>
      <name val="Cambria"/>
      <family val="2"/>
      <scheme val="major"/>
    </font>
    <font>
      <sz val="11"/>
      <color theme="1"/>
      <name val="Arial"/>
      <family val="2"/>
    </font>
    <font>
      <sz val="11"/>
      <color rgb="FF000000"/>
      <name val="Calibri"/>
      <family val="2"/>
    </font>
    <font>
      <b/>
      <sz val="11"/>
      <color rgb="FFFF0000"/>
      <name val="Calibri"/>
      <family val="2"/>
    </font>
    <font>
      <b/>
      <sz val="18"/>
      <color theme="1"/>
      <name val="Calibri"/>
      <family val="2"/>
      <scheme val="minor"/>
    </font>
  </fonts>
  <fills count="5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theme="4" tint="0.79995117038483843"/>
        <bgColor indexed="64"/>
      </patternFill>
    </fill>
  </fills>
  <borders count="5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dotted">
        <color indexed="64"/>
      </right>
      <top style="double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double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uble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medium">
        <color indexed="64"/>
      </right>
      <top style="dotted">
        <color indexed="64"/>
      </top>
      <bottom/>
      <diagonal/>
    </border>
    <border>
      <left/>
      <right/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dashed">
        <color indexed="64"/>
      </bottom>
      <diagonal/>
    </border>
    <border>
      <left/>
      <right style="dotted">
        <color indexed="64"/>
      </right>
      <top style="double">
        <color indexed="64"/>
      </top>
      <bottom style="dash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</borders>
  <cellStyleXfs count="43127">
    <xf numFmtId="0" fontId="0" fillId="0" borderId="0"/>
    <xf numFmtId="0" fontId="22" fillId="0" borderId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24" fillId="33" borderId="0" applyNumberFormat="0" applyBorder="0" applyAlignment="0" applyProtection="0"/>
    <xf numFmtId="0" fontId="6" fillId="10" borderId="0" applyNumberFormat="0" applyBorder="0" applyAlignment="0" applyProtection="0"/>
    <xf numFmtId="0" fontId="24" fillId="33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24" fillId="33" borderId="0" applyNumberFormat="0" applyBorder="0" applyAlignment="0" applyProtection="0"/>
    <xf numFmtId="0" fontId="6" fillId="10" borderId="0" applyNumberFormat="0" applyBorder="0" applyAlignment="0" applyProtection="0"/>
    <xf numFmtId="0" fontId="24" fillId="33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24" fillId="33" borderId="0" applyNumberFormat="0" applyBorder="0" applyAlignment="0" applyProtection="0"/>
    <xf numFmtId="0" fontId="24" fillId="33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24" fillId="34" borderId="0" applyNumberFormat="0" applyBorder="0" applyAlignment="0" applyProtection="0"/>
    <xf numFmtId="0" fontId="6" fillId="14" borderId="0" applyNumberFormat="0" applyBorder="0" applyAlignment="0" applyProtection="0"/>
    <xf numFmtId="0" fontId="24" fillId="3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24" fillId="34" borderId="0" applyNumberFormat="0" applyBorder="0" applyAlignment="0" applyProtection="0"/>
    <xf numFmtId="0" fontId="6" fillId="14" borderId="0" applyNumberFormat="0" applyBorder="0" applyAlignment="0" applyProtection="0"/>
    <xf numFmtId="0" fontId="24" fillId="3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24" fillId="34" borderId="0" applyNumberFormat="0" applyBorder="0" applyAlignment="0" applyProtection="0"/>
    <xf numFmtId="0" fontId="24" fillId="3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24" fillId="35" borderId="0" applyNumberFormat="0" applyBorder="0" applyAlignment="0" applyProtection="0"/>
    <xf numFmtId="0" fontId="6" fillId="18" borderId="0" applyNumberFormat="0" applyBorder="0" applyAlignment="0" applyProtection="0"/>
    <xf numFmtId="0" fontId="24" fillId="35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24" fillId="35" borderId="0" applyNumberFormat="0" applyBorder="0" applyAlignment="0" applyProtection="0"/>
    <xf numFmtId="0" fontId="6" fillId="18" borderId="0" applyNumberFormat="0" applyBorder="0" applyAlignment="0" applyProtection="0"/>
    <xf numFmtId="0" fontId="24" fillId="35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24" fillId="36" borderId="0" applyNumberFormat="0" applyBorder="0" applyAlignment="0" applyProtection="0"/>
    <xf numFmtId="0" fontId="6" fillId="22" borderId="0" applyNumberFormat="0" applyBorder="0" applyAlignment="0" applyProtection="0"/>
    <xf numFmtId="0" fontId="24" fillId="36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24" fillId="36" borderId="0" applyNumberFormat="0" applyBorder="0" applyAlignment="0" applyProtection="0"/>
    <xf numFmtId="0" fontId="6" fillId="22" borderId="0" applyNumberFormat="0" applyBorder="0" applyAlignment="0" applyProtection="0"/>
    <xf numFmtId="0" fontId="24" fillId="36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24" fillId="36" borderId="0" applyNumberFormat="0" applyBorder="0" applyAlignment="0" applyProtection="0"/>
    <xf numFmtId="0" fontId="24" fillId="36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2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24" fillId="37" borderId="0" applyNumberFormat="0" applyBorder="0" applyAlignment="0" applyProtection="0"/>
    <xf numFmtId="0" fontId="6" fillId="26" borderId="0" applyNumberFormat="0" applyBorder="0" applyAlignment="0" applyProtection="0"/>
    <xf numFmtId="0" fontId="24" fillId="37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24" fillId="37" borderId="0" applyNumberFormat="0" applyBorder="0" applyAlignment="0" applyProtection="0"/>
    <xf numFmtId="0" fontId="6" fillId="26" borderId="0" applyNumberFormat="0" applyBorder="0" applyAlignment="0" applyProtection="0"/>
    <xf numFmtId="0" fontId="24" fillId="37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24" fillId="38" borderId="0" applyNumberFormat="0" applyBorder="0" applyAlignment="0" applyProtection="0"/>
    <xf numFmtId="0" fontId="6" fillId="30" borderId="0" applyNumberFormat="0" applyBorder="0" applyAlignment="0" applyProtection="0"/>
    <xf numFmtId="0" fontId="24" fillId="38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24" fillId="38" borderId="0" applyNumberFormat="0" applyBorder="0" applyAlignment="0" applyProtection="0"/>
    <xf numFmtId="0" fontId="6" fillId="30" borderId="0" applyNumberFormat="0" applyBorder="0" applyAlignment="0" applyProtection="0"/>
    <xf numFmtId="0" fontId="24" fillId="38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24" fillId="38" borderId="0" applyNumberFormat="0" applyBorder="0" applyAlignment="0" applyProtection="0"/>
    <xf numFmtId="0" fontId="24" fillId="38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6" fillId="10" borderId="0" applyNumberFormat="0" applyBorder="0" applyAlignment="0" applyProtection="0"/>
    <xf numFmtId="0" fontId="6" fillId="14" borderId="0" applyNumberFormat="0" applyBorder="0" applyAlignment="0" applyProtection="0"/>
    <xf numFmtId="0" fontId="6" fillId="18" borderId="0" applyNumberFormat="0" applyBorder="0" applyAlignment="0" applyProtection="0"/>
    <xf numFmtId="0" fontId="6" fillId="22" borderId="0" applyNumberFormat="0" applyBorder="0" applyAlignment="0" applyProtection="0"/>
    <xf numFmtId="0" fontId="6" fillId="26" borderId="0" applyNumberFormat="0" applyBorder="0" applyAlignment="0" applyProtection="0"/>
    <xf numFmtId="0" fontId="6" fillId="30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24" fillId="39" borderId="0" applyNumberFormat="0" applyBorder="0" applyAlignment="0" applyProtection="0"/>
    <xf numFmtId="0" fontId="6" fillId="11" borderId="0" applyNumberFormat="0" applyBorder="0" applyAlignment="0" applyProtection="0"/>
    <xf numFmtId="0" fontId="24" fillId="39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24" fillId="39" borderId="0" applyNumberFormat="0" applyBorder="0" applyAlignment="0" applyProtection="0"/>
    <xf numFmtId="0" fontId="6" fillId="11" borderId="0" applyNumberFormat="0" applyBorder="0" applyAlignment="0" applyProtection="0"/>
    <xf numFmtId="0" fontId="24" fillId="39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24" fillId="40" borderId="0" applyNumberFormat="0" applyBorder="0" applyAlignment="0" applyProtection="0"/>
    <xf numFmtId="0" fontId="6" fillId="15" borderId="0" applyNumberFormat="0" applyBorder="0" applyAlignment="0" applyProtection="0"/>
    <xf numFmtId="0" fontId="24" fillId="40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24" fillId="40" borderId="0" applyNumberFormat="0" applyBorder="0" applyAlignment="0" applyProtection="0"/>
    <xf numFmtId="0" fontId="6" fillId="15" borderId="0" applyNumberFormat="0" applyBorder="0" applyAlignment="0" applyProtection="0"/>
    <xf numFmtId="0" fontId="24" fillId="40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24" fillId="41" borderId="0" applyNumberFormat="0" applyBorder="0" applyAlignment="0" applyProtection="0"/>
    <xf numFmtId="0" fontId="6" fillId="19" borderId="0" applyNumberFormat="0" applyBorder="0" applyAlignment="0" applyProtection="0"/>
    <xf numFmtId="0" fontId="24" fillId="41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24" fillId="41" borderId="0" applyNumberFormat="0" applyBorder="0" applyAlignment="0" applyProtection="0"/>
    <xf numFmtId="0" fontId="6" fillId="19" borderId="0" applyNumberFormat="0" applyBorder="0" applyAlignment="0" applyProtection="0"/>
    <xf numFmtId="0" fontId="24" fillId="41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24" fillId="36" borderId="0" applyNumberFormat="0" applyBorder="0" applyAlignment="0" applyProtection="0"/>
    <xf numFmtId="0" fontId="6" fillId="23" borderId="0" applyNumberFormat="0" applyBorder="0" applyAlignment="0" applyProtection="0"/>
    <xf numFmtId="0" fontId="24" fillId="36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24" fillId="36" borderId="0" applyNumberFormat="0" applyBorder="0" applyAlignment="0" applyProtection="0"/>
    <xf numFmtId="0" fontId="6" fillId="23" borderId="0" applyNumberFormat="0" applyBorder="0" applyAlignment="0" applyProtection="0"/>
    <xf numFmtId="0" fontId="24" fillId="36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24" fillId="36" borderId="0" applyNumberFormat="0" applyBorder="0" applyAlignment="0" applyProtection="0"/>
    <xf numFmtId="0" fontId="24" fillId="36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24" fillId="39" borderId="0" applyNumberFormat="0" applyBorder="0" applyAlignment="0" applyProtection="0"/>
    <xf numFmtId="0" fontId="6" fillId="27" borderId="0" applyNumberFormat="0" applyBorder="0" applyAlignment="0" applyProtection="0"/>
    <xf numFmtId="0" fontId="24" fillId="39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24" fillId="39" borderId="0" applyNumberFormat="0" applyBorder="0" applyAlignment="0" applyProtection="0"/>
    <xf numFmtId="0" fontId="6" fillId="27" borderId="0" applyNumberFormat="0" applyBorder="0" applyAlignment="0" applyProtection="0"/>
    <xf numFmtId="0" fontId="24" fillId="39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24" fillId="42" borderId="0" applyNumberFormat="0" applyBorder="0" applyAlignment="0" applyProtection="0"/>
    <xf numFmtId="0" fontId="6" fillId="31" borderId="0" applyNumberFormat="0" applyBorder="0" applyAlignment="0" applyProtection="0"/>
    <xf numFmtId="0" fontId="24" fillId="42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24" fillId="42" borderId="0" applyNumberFormat="0" applyBorder="0" applyAlignment="0" applyProtection="0"/>
    <xf numFmtId="0" fontId="6" fillId="31" borderId="0" applyNumberFormat="0" applyBorder="0" applyAlignment="0" applyProtection="0"/>
    <xf numFmtId="0" fontId="24" fillId="42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24" fillId="42" borderId="0" applyNumberFormat="0" applyBorder="0" applyAlignment="0" applyProtection="0"/>
    <xf numFmtId="0" fontId="24" fillId="42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11" borderId="0" applyNumberFormat="0" applyBorder="0" applyAlignment="0" applyProtection="0"/>
    <xf numFmtId="0" fontId="6" fillId="15" borderId="0" applyNumberFormat="0" applyBorder="0" applyAlignment="0" applyProtection="0"/>
    <xf numFmtId="0" fontId="6" fillId="19" borderId="0" applyNumberFormat="0" applyBorder="0" applyAlignment="0" applyProtection="0"/>
    <xf numFmtId="0" fontId="6" fillId="23" borderId="0" applyNumberFormat="0" applyBorder="0" applyAlignment="0" applyProtection="0"/>
    <xf numFmtId="0" fontId="6" fillId="27" borderId="0" applyNumberFormat="0" applyBorder="0" applyAlignment="0" applyProtection="0"/>
    <xf numFmtId="0" fontId="6" fillId="31" borderId="0" applyNumberFormat="0" applyBorder="0" applyAlignment="0" applyProtection="0"/>
    <xf numFmtId="0" fontId="21" fillId="12" borderId="0" applyNumberFormat="0" applyBorder="0" applyAlignment="0" applyProtection="0"/>
    <xf numFmtId="0" fontId="21" fillId="12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1" fillId="16" borderId="0" applyNumberFormat="0" applyBorder="0" applyAlignment="0" applyProtection="0"/>
    <xf numFmtId="0" fontId="21" fillId="16" borderId="0" applyNumberFormat="0" applyBorder="0" applyAlignment="0" applyProtection="0"/>
    <xf numFmtId="0" fontId="25" fillId="40" borderId="0" applyNumberFormat="0" applyBorder="0" applyAlignment="0" applyProtection="0"/>
    <xf numFmtId="0" fontId="25" fillId="40" borderId="0" applyNumberFormat="0" applyBorder="0" applyAlignment="0" applyProtection="0"/>
    <xf numFmtId="0" fontId="25" fillId="40" borderId="0" applyNumberFormat="0" applyBorder="0" applyAlignment="0" applyProtection="0"/>
    <xf numFmtId="0" fontId="21" fillId="20" borderId="0" applyNumberFormat="0" applyBorder="0" applyAlignment="0" applyProtection="0"/>
    <xf numFmtId="0" fontId="21" fillId="20" borderId="0" applyNumberFormat="0" applyBorder="0" applyAlignment="0" applyProtection="0"/>
    <xf numFmtId="0" fontId="25" fillId="41" borderId="0" applyNumberFormat="0" applyBorder="0" applyAlignment="0" applyProtection="0"/>
    <xf numFmtId="0" fontId="25" fillId="41" borderId="0" applyNumberFormat="0" applyBorder="0" applyAlignment="0" applyProtection="0"/>
    <xf numFmtId="0" fontId="25" fillId="41" borderId="0" applyNumberFormat="0" applyBorder="0" applyAlignment="0" applyProtection="0"/>
    <xf numFmtId="0" fontId="21" fillId="24" borderId="0" applyNumberFormat="0" applyBorder="0" applyAlignment="0" applyProtection="0"/>
    <xf numFmtId="0" fontId="21" fillId="24" borderId="0" applyNumberFormat="0" applyBorder="0" applyAlignment="0" applyProtection="0"/>
    <xf numFmtId="0" fontId="25" fillId="44" borderId="0" applyNumberFormat="0" applyBorder="0" applyAlignment="0" applyProtection="0"/>
    <xf numFmtId="0" fontId="25" fillId="44" borderId="0" applyNumberFormat="0" applyBorder="0" applyAlignment="0" applyProtection="0"/>
    <xf numFmtId="0" fontId="25" fillId="44" borderId="0" applyNumberFormat="0" applyBorder="0" applyAlignment="0" applyProtection="0"/>
    <xf numFmtId="0" fontId="21" fillId="28" borderId="0" applyNumberFormat="0" applyBorder="0" applyAlignment="0" applyProtection="0"/>
    <xf numFmtId="0" fontId="21" fillId="28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1" fillId="32" borderId="0" applyNumberFormat="0" applyBorder="0" applyAlignment="0" applyProtection="0"/>
    <xf numFmtId="0" fontId="21" fillId="32" borderId="0" applyNumberFormat="0" applyBorder="0" applyAlignment="0" applyProtection="0"/>
    <xf numFmtId="0" fontId="25" fillId="46" borderId="0" applyNumberFormat="0" applyBorder="0" applyAlignment="0" applyProtection="0"/>
    <xf numFmtId="0" fontId="25" fillId="46" borderId="0" applyNumberFormat="0" applyBorder="0" applyAlignment="0" applyProtection="0"/>
    <xf numFmtId="0" fontId="25" fillId="46" borderId="0" applyNumberFormat="0" applyBorder="0" applyAlignment="0" applyProtection="0"/>
    <xf numFmtId="0" fontId="21" fillId="12" borderId="0" applyNumberFormat="0" applyBorder="0" applyAlignment="0" applyProtection="0"/>
    <xf numFmtId="0" fontId="21" fillId="16" borderId="0" applyNumberFormat="0" applyBorder="0" applyAlignment="0" applyProtection="0"/>
    <xf numFmtId="0" fontId="21" fillId="20" borderId="0" applyNumberFormat="0" applyBorder="0" applyAlignment="0" applyProtection="0"/>
    <xf numFmtId="0" fontId="21" fillId="24" borderId="0" applyNumberFormat="0" applyBorder="0" applyAlignment="0" applyProtection="0"/>
    <xf numFmtId="0" fontId="21" fillId="28" borderId="0" applyNumberFormat="0" applyBorder="0" applyAlignment="0" applyProtection="0"/>
    <xf numFmtId="0" fontId="21" fillId="32" borderId="0" applyNumberFormat="0" applyBorder="0" applyAlignment="0" applyProtection="0"/>
    <xf numFmtId="0" fontId="25" fillId="47" borderId="0" applyNumberFormat="0" applyBorder="0" applyAlignment="0" applyProtection="0"/>
    <xf numFmtId="0" fontId="21" fillId="9" borderId="0" applyNumberFormat="0" applyBorder="0" applyAlignment="0" applyProtection="0"/>
    <xf numFmtId="0" fontId="21" fillId="9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25" fillId="48" borderId="0" applyNumberFormat="0" applyBorder="0" applyAlignment="0" applyProtection="0"/>
    <xf numFmtId="0" fontId="21" fillId="13" borderId="0" applyNumberFormat="0" applyBorder="0" applyAlignment="0" applyProtection="0"/>
    <xf numFmtId="0" fontId="21" fillId="13" borderId="0" applyNumberFormat="0" applyBorder="0" applyAlignment="0" applyProtection="0"/>
    <xf numFmtId="0" fontId="25" fillId="48" borderId="0" applyNumberFormat="0" applyBorder="0" applyAlignment="0" applyProtection="0"/>
    <xf numFmtId="0" fontId="25" fillId="48" borderId="0" applyNumberFormat="0" applyBorder="0" applyAlignment="0" applyProtection="0"/>
    <xf numFmtId="0" fontId="25" fillId="48" borderId="0" applyNumberFormat="0" applyBorder="0" applyAlignment="0" applyProtection="0"/>
    <xf numFmtId="0" fontId="25" fillId="49" borderId="0" applyNumberFormat="0" applyBorder="0" applyAlignment="0" applyProtection="0"/>
    <xf numFmtId="0" fontId="21" fillId="17" borderId="0" applyNumberFormat="0" applyBorder="0" applyAlignment="0" applyProtection="0"/>
    <xf numFmtId="0" fontId="21" fillId="17" borderId="0" applyNumberFormat="0" applyBorder="0" applyAlignment="0" applyProtection="0"/>
    <xf numFmtId="0" fontId="25" fillId="49" borderId="0" applyNumberFormat="0" applyBorder="0" applyAlignment="0" applyProtection="0"/>
    <xf numFmtId="0" fontId="25" fillId="49" borderId="0" applyNumberFormat="0" applyBorder="0" applyAlignment="0" applyProtection="0"/>
    <xf numFmtId="0" fontId="25" fillId="49" borderId="0" applyNumberFormat="0" applyBorder="0" applyAlignment="0" applyProtection="0"/>
    <xf numFmtId="0" fontId="25" fillId="44" borderId="0" applyNumberFormat="0" applyBorder="0" applyAlignment="0" applyProtection="0"/>
    <xf numFmtId="0" fontId="21" fillId="21" borderId="0" applyNumberFormat="0" applyBorder="0" applyAlignment="0" applyProtection="0"/>
    <xf numFmtId="0" fontId="21" fillId="21" borderId="0" applyNumberFormat="0" applyBorder="0" applyAlignment="0" applyProtection="0"/>
    <xf numFmtId="0" fontId="25" fillId="44" borderId="0" applyNumberFormat="0" applyBorder="0" applyAlignment="0" applyProtection="0"/>
    <xf numFmtId="0" fontId="25" fillId="44" borderId="0" applyNumberFormat="0" applyBorder="0" applyAlignment="0" applyProtection="0"/>
    <xf numFmtId="0" fontId="25" fillId="44" borderId="0" applyNumberFormat="0" applyBorder="0" applyAlignment="0" applyProtection="0"/>
    <xf numFmtId="0" fontId="25" fillId="45" borderId="0" applyNumberFormat="0" applyBorder="0" applyAlignment="0" applyProtection="0"/>
    <xf numFmtId="0" fontId="21" fillId="25" borderId="0" applyNumberFormat="0" applyBorder="0" applyAlignment="0" applyProtection="0"/>
    <xf numFmtId="0" fontId="21" fillId="2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50" borderId="0" applyNumberFormat="0" applyBorder="0" applyAlignment="0" applyProtection="0"/>
    <xf numFmtId="0" fontId="21" fillId="29" borderId="0" applyNumberFormat="0" applyBorder="0" applyAlignment="0" applyProtection="0"/>
    <xf numFmtId="0" fontId="21" fillId="29" borderId="0" applyNumberFormat="0" applyBorder="0" applyAlignment="0" applyProtection="0"/>
    <xf numFmtId="0" fontId="25" fillId="50" borderId="0" applyNumberFormat="0" applyBorder="0" applyAlignment="0" applyProtection="0"/>
    <xf numFmtId="0" fontId="25" fillId="50" borderId="0" applyNumberFormat="0" applyBorder="0" applyAlignment="0" applyProtection="0"/>
    <xf numFmtId="0" fontId="25" fillId="50" borderId="0" applyNumberFormat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11" fillId="2" borderId="0" applyNumberFormat="0" applyBorder="0" applyAlignment="0" applyProtection="0"/>
    <xf numFmtId="0" fontId="16" fillId="6" borderId="37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16" fillId="6" borderId="37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16" fillId="6" borderId="37" applyNumberFormat="0" applyAlignment="0" applyProtection="0"/>
    <xf numFmtId="0" fontId="17" fillId="0" borderId="39" applyNumberFormat="0" applyFill="0" applyAlignment="0" applyProtection="0"/>
    <xf numFmtId="0" fontId="17" fillId="0" borderId="39" applyNumberFormat="0" applyFill="0" applyAlignment="0" applyProtection="0"/>
    <xf numFmtId="0" fontId="28" fillId="0" borderId="44" applyNumberFormat="0" applyFill="0" applyAlignment="0" applyProtection="0"/>
    <xf numFmtId="0" fontId="28" fillId="0" borderId="44" applyNumberFormat="0" applyFill="0" applyAlignment="0" applyProtection="0"/>
    <xf numFmtId="0" fontId="28" fillId="0" borderId="44" applyNumberFormat="0" applyFill="0" applyAlignment="0" applyProtection="0"/>
    <xf numFmtId="0" fontId="18" fillId="7" borderId="40" applyNumberFormat="0" applyAlignment="0" applyProtection="0"/>
    <xf numFmtId="0" fontId="17" fillId="0" borderId="39" applyNumberFormat="0" applyFill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4" fillId="8" borderId="41" applyNumberFormat="0" applyFont="0" applyAlignment="0" applyProtection="0"/>
    <xf numFmtId="0" fontId="22" fillId="53" borderId="46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2" fillId="53" borderId="46" applyNumberFormat="0" applyFont="0" applyAlignment="0" applyProtection="0"/>
    <xf numFmtId="0" fontId="24" fillId="8" borderId="41" applyNumberFormat="0" applyFont="0" applyAlignment="0" applyProtection="0"/>
    <xf numFmtId="0" fontId="22" fillId="53" borderId="46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2" fillId="53" borderId="46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4" fillId="8" borderId="41" applyNumberFormat="0" applyFont="0" applyAlignment="0" applyProtection="0"/>
    <xf numFmtId="0" fontId="21" fillId="9" borderId="0" applyNumberFormat="0" applyBorder="0" applyAlignment="0" applyProtection="0"/>
    <xf numFmtId="0" fontId="21" fillId="13" borderId="0" applyNumberFormat="0" applyBorder="0" applyAlignment="0" applyProtection="0"/>
    <xf numFmtId="0" fontId="21" fillId="17" borderId="0" applyNumberFormat="0" applyBorder="0" applyAlignment="0" applyProtection="0"/>
    <xf numFmtId="0" fontId="21" fillId="21" borderId="0" applyNumberFormat="0" applyBorder="0" applyAlignment="0" applyProtection="0"/>
    <xf numFmtId="0" fontId="21" fillId="25" borderId="0" applyNumberFormat="0" applyBorder="0" applyAlignment="0" applyProtection="0"/>
    <xf numFmtId="0" fontId="21" fillId="29" borderId="0" applyNumberFormat="0" applyBorder="0" applyAlignment="0" applyProtection="0"/>
    <xf numFmtId="0" fontId="14" fillId="5" borderId="37" applyNumberFormat="0" applyAlignment="0" applyProtection="0"/>
    <xf numFmtId="0" fontId="14" fillId="5" borderId="37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14" fillId="5" borderId="37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173" fontId="22" fillId="0" borderId="0" applyFont="0" applyFill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30" fillId="34" borderId="0" applyNumberFormat="0" applyBorder="0" applyAlignment="0" applyProtection="0"/>
    <xf numFmtId="0" fontId="30" fillId="34" borderId="0" applyNumberFormat="0" applyBorder="0" applyAlignment="0" applyProtection="0"/>
    <xf numFmtId="0" fontId="30" fillId="34" borderId="0" applyNumberFormat="0" applyBorder="0" applyAlignment="0" applyProtection="0"/>
    <xf numFmtId="0" fontId="42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23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13" fillId="4" borderId="0" applyNumberFormat="0" applyBorder="0" applyAlignment="0" applyProtection="0"/>
    <xf numFmtId="0" fontId="13" fillId="4" borderId="0" applyNumberFormat="0" applyBorder="0" applyAlignment="0" applyProtection="0"/>
    <xf numFmtId="0" fontId="13" fillId="4" borderId="0" applyNumberFormat="0" applyBorder="0" applyAlignment="0" applyProtection="0"/>
    <xf numFmtId="0" fontId="31" fillId="54" borderId="0" applyNumberFormat="0" applyBorder="0" applyAlignment="0" applyProtection="0"/>
    <xf numFmtId="0" fontId="31" fillId="54" borderId="0" applyNumberFormat="0" applyBorder="0" applyAlignment="0" applyProtection="0"/>
    <xf numFmtId="0" fontId="31" fillId="54" borderId="0" applyNumberFormat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2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2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2" fillId="0" borderId="0"/>
    <xf numFmtId="0" fontId="22" fillId="0" borderId="0"/>
    <xf numFmtId="0" fontId="6" fillId="0" borderId="0"/>
    <xf numFmtId="0" fontId="22" fillId="0" borderId="0"/>
    <xf numFmtId="173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2" fillId="0" borderId="0"/>
    <xf numFmtId="0" fontId="22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2" fillId="0" borderId="0"/>
    <xf numFmtId="0" fontId="22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6" fillId="0" borderId="0"/>
    <xf numFmtId="0" fontId="41" fillId="0" borderId="0"/>
    <xf numFmtId="0" fontId="6" fillId="0" borderId="0"/>
    <xf numFmtId="0" fontId="6" fillId="0" borderId="0"/>
    <xf numFmtId="0" fontId="6" fillId="0" borderId="0"/>
    <xf numFmtId="0" fontId="4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6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6" fillId="0" borderId="0"/>
    <xf numFmtId="0" fontId="6" fillId="0" borderId="0"/>
    <xf numFmtId="0" fontId="6" fillId="0" borderId="0"/>
    <xf numFmtId="0" fontId="22" fillId="0" borderId="0"/>
    <xf numFmtId="0" fontId="6" fillId="0" borderId="0"/>
    <xf numFmtId="0" fontId="22" fillId="0" borderId="0"/>
    <xf numFmtId="0" fontId="6" fillId="0" borderId="0"/>
    <xf numFmtId="0" fontId="24" fillId="8" borderId="41" applyNumberFormat="0" applyFont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2" fillId="0" borderId="0" applyFont="0" applyFill="0" applyBorder="0" applyAlignment="0" applyProtection="0"/>
    <xf numFmtId="9" fontId="24" fillId="0" borderId="0" applyFont="0" applyFill="0" applyBorder="0" applyAlignment="0" applyProtection="0"/>
    <xf numFmtId="0" fontId="15" fillId="6" borderId="38" applyNumberFormat="0" applyAlignment="0" applyProtection="0"/>
    <xf numFmtId="0" fontId="11" fillId="2" borderId="0" applyNumberFormat="0" applyBorder="0" applyAlignment="0" applyProtection="0"/>
    <xf numFmtId="0" fontId="11" fillId="2" borderId="0" applyNumberFormat="0" applyBorder="0" applyAlignment="0" applyProtection="0"/>
    <xf numFmtId="0" fontId="32" fillId="35" borderId="0" applyNumberFormat="0" applyBorder="0" applyAlignment="0" applyProtection="0"/>
    <xf numFmtId="0" fontId="32" fillId="35" borderId="0" applyNumberFormat="0" applyBorder="0" applyAlignment="0" applyProtection="0"/>
    <xf numFmtId="0" fontId="32" fillId="35" borderId="0" applyNumberFormat="0" applyBorder="0" applyAlignment="0" applyProtection="0"/>
    <xf numFmtId="0" fontId="15" fillId="6" borderId="38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15" fillId="6" borderId="38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22" fillId="0" borderId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8" fillId="0" borderId="34" applyNumberFormat="0" applyFill="0" applyAlignment="0" applyProtection="0"/>
    <xf numFmtId="0" fontId="8" fillId="0" borderId="34" applyNumberFormat="0" applyFill="0" applyAlignment="0" applyProtection="0"/>
    <xf numFmtId="0" fontId="36" fillId="0" borderId="48" applyNumberFormat="0" applyFill="0" applyAlignment="0" applyProtection="0"/>
    <xf numFmtId="0" fontId="36" fillId="0" borderId="48" applyNumberFormat="0" applyFill="0" applyAlignment="0" applyProtection="0"/>
    <xf numFmtId="0" fontId="36" fillId="0" borderId="48" applyNumberFormat="0" applyFill="0" applyAlignment="0" applyProtection="0"/>
    <xf numFmtId="0" fontId="9" fillId="0" borderId="35" applyNumberFormat="0" applyFill="0" applyAlignment="0" applyProtection="0"/>
    <xf numFmtId="0" fontId="9" fillId="0" borderId="35" applyNumberFormat="0" applyFill="0" applyAlignment="0" applyProtection="0"/>
    <xf numFmtId="0" fontId="37" fillId="0" borderId="49" applyNumberFormat="0" applyFill="0" applyAlignment="0" applyProtection="0"/>
    <xf numFmtId="0" fontId="37" fillId="0" borderId="49" applyNumberFormat="0" applyFill="0" applyAlignment="0" applyProtection="0"/>
    <xf numFmtId="0" fontId="37" fillId="0" borderId="49" applyNumberFormat="0" applyFill="0" applyAlignment="0" applyProtection="0"/>
    <xf numFmtId="0" fontId="10" fillId="0" borderId="36" applyNumberFormat="0" applyFill="0" applyAlignment="0" applyProtection="0"/>
    <xf numFmtId="0" fontId="10" fillId="0" borderId="36" applyNumberFormat="0" applyFill="0" applyAlignment="0" applyProtection="0"/>
    <xf numFmtId="0" fontId="38" fillId="0" borderId="50" applyNumberFormat="0" applyFill="0" applyAlignment="0" applyProtection="0"/>
    <xf numFmtId="0" fontId="38" fillId="0" borderId="50" applyNumberFormat="0" applyFill="0" applyAlignment="0" applyProtection="0"/>
    <xf numFmtId="0" fontId="38" fillId="0" borderId="50" applyNumberFormat="0" applyFill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8" fillId="0" borderId="34" applyNumberFormat="0" applyFill="0" applyAlignment="0" applyProtection="0"/>
    <xf numFmtId="0" fontId="9" fillId="0" borderId="35" applyNumberFormat="0" applyFill="0" applyAlignment="0" applyProtection="0"/>
    <xf numFmtId="0" fontId="10" fillId="0" borderId="36" applyNumberFormat="0" applyFill="0" applyAlignment="0" applyProtection="0"/>
    <xf numFmtId="0" fontId="10" fillId="0" borderId="0" applyNumberFormat="0" applyFill="0" applyBorder="0" applyAlignment="0" applyProtection="0"/>
    <xf numFmtId="0" fontId="39" fillId="0" borderId="51" applyNumberFormat="0" applyFill="0" applyAlignment="0" applyProtection="0"/>
    <xf numFmtId="0" fontId="1" fillId="0" borderId="42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1" fillId="0" borderId="42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18" fillId="7" borderId="40" applyNumberFormat="0" applyAlignment="0" applyProtection="0"/>
    <xf numFmtId="0" fontId="18" fillId="7" borderId="40" applyNumberFormat="0" applyAlignment="0" applyProtection="0"/>
    <xf numFmtId="0" fontId="40" fillId="52" borderId="45" applyNumberFormat="0" applyAlignment="0" applyProtection="0"/>
    <xf numFmtId="0" fontId="40" fillId="52" borderId="45" applyNumberFormat="0" applyAlignment="0" applyProtection="0"/>
    <xf numFmtId="0" fontId="40" fillId="52" borderId="45" applyNumberFormat="0" applyAlignment="0" applyProtection="0"/>
    <xf numFmtId="174" fontId="22" fillId="0" borderId="0" applyFont="0" applyFill="0" applyBorder="0" applyAlignment="0" applyProtection="0"/>
    <xf numFmtId="175" fontId="22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0" fontId="24" fillId="33" borderId="0" applyNumberFormat="0" applyBorder="0" applyAlignment="0" applyProtection="0"/>
    <xf numFmtId="0" fontId="24" fillId="34" borderId="0" applyNumberFormat="0" applyBorder="0" applyAlignment="0" applyProtection="0"/>
    <xf numFmtId="0" fontId="24" fillId="35" borderId="0" applyNumberFormat="0" applyBorder="0" applyAlignment="0" applyProtection="0"/>
    <xf numFmtId="0" fontId="24" fillId="36" borderId="0" applyNumberFormat="0" applyBorder="0" applyAlignment="0" applyProtection="0"/>
    <xf numFmtId="0" fontId="24" fillId="37" borderId="0" applyNumberFormat="0" applyBorder="0" applyAlignment="0" applyProtection="0"/>
    <xf numFmtId="0" fontId="24" fillId="38" borderId="0" applyNumberFormat="0" applyBorder="0" applyAlignment="0" applyProtection="0"/>
    <xf numFmtId="0" fontId="24" fillId="39" borderId="0" applyNumberFormat="0" applyBorder="0" applyAlignment="0" applyProtection="0"/>
    <xf numFmtId="0" fontId="24" fillId="40" borderId="0" applyNumberFormat="0" applyBorder="0" applyAlignment="0" applyProtection="0"/>
    <xf numFmtId="0" fontId="24" fillId="41" borderId="0" applyNumberFormat="0" applyBorder="0" applyAlignment="0" applyProtection="0"/>
    <xf numFmtId="0" fontId="24" fillId="36" borderId="0" applyNumberFormat="0" applyBorder="0" applyAlignment="0" applyProtection="0"/>
    <xf numFmtId="0" fontId="24" fillId="39" borderId="0" applyNumberFormat="0" applyBorder="0" applyAlignment="0" applyProtection="0"/>
    <xf numFmtId="0" fontId="24" fillId="42" borderId="0" applyNumberFormat="0" applyBorder="0" applyAlignment="0" applyProtection="0"/>
    <xf numFmtId="0" fontId="25" fillId="43" borderId="0" applyNumberFormat="0" applyBorder="0" applyAlignment="0" applyProtection="0"/>
    <xf numFmtId="0" fontId="25" fillId="40" borderId="0" applyNumberFormat="0" applyBorder="0" applyAlignment="0" applyProtection="0"/>
    <xf numFmtId="0" fontId="25" fillId="41" borderId="0" applyNumberFormat="0" applyBorder="0" applyAlignment="0" applyProtection="0"/>
    <xf numFmtId="0" fontId="25" fillId="44" borderId="0" applyNumberFormat="0" applyBorder="0" applyAlignment="0" applyProtection="0"/>
    <xf numFmtId="0" fontId="25" fillId="45" borderId="0" applyNumberFormat="0" applyBorder="0" applyAlignment="0" applyProtection="0"/>
    <xf numFmtId="0" fontId="25" fillId="46" borderId="0" applyNumberFormat="0" applyBorder="0" applyAlignment="0" applyProtection="0"/>
    <xf numFmtId="0" fontId="25" fillId="47" borderId="0" applyNumberFormat="0" applyBorder="0" applyAlignment="0" applyProtection="0"/>
    <xf numFmtId="0" fontId="25" fillId="48" borderId="0" applyNumberFormat="0" applyBorder="0" applyAlignment="0" applyProtection="0"/>
    <xf numFmtId="0" fontId="25" fillId="49" borderId="0" applyNumberFormat="0" applyBorder="0" applyAlignment="0" applyProtection="0"/>
    <xf numFmtId="0" fontId="25" fillId="44" borderId="0" applyNumberFormat="0" applyBorder="0" applyAlignment="0" applyProtection="0"/>
    <xf numFmtId="0" fontId="25" fillId="45" borderId="0" applyNumberFormat="0" applyBorder="0" applyAlignment="0" applyProtection="0"/>
    <xf numFmtId="0" fontId="25" fillId="50" borderId="0" applyNumberFormat="0" applyBorder="0" applyAlignment="0" applyProtection="0"/>
    <xf numFmtId="0" fontId="26" fillId="0" borderId="0" applyNumberFormat="0" applyFill="0" applyBorder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8" fillId="0" borderId="44" applyNumberFormat="0" applyFill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177" fontId="22" fillId="0" borderId="0" applyFont="0" applyFill="0" applyBorder="0" applyAlignment="0" applyProtection="0"/>
    <xf numFmtId="0" fontId="30" fillId="34" borderId="0" applyNumberFormat="0" applyBorder="0" applyAlignment="0" applyProtection="0"/>
    <xf numFmtId="0" fontId="31" fillId="54" borderId="0" applyNumberFormat="0" applyBorder="0" applyAlignment="0" applyProtection="0"/>
    <xf numFmtId="0" fontId="45" fillId="0" borderId="0"/>
    <xf numFmtId="0" fontId="22" fillId="0" borderId="0"/>
    <xf numFmtId="0" fontId="22" fillId="0" borderId="0"/>
    <xf numFmtId="0" fontId="6" fillId="0" borderId="0"/>
    <xf numFmtId="0" fontId="22" fillId="0" borderId="0"/>
    <xf numFmtId="0" fontId="22" fillId="0" borderId="0"/>
    <xf numFmtId="9" fontId="22" fillId="0" borderId="0" applyFont="0" applyFill="0" applyBorder="0" applyAlignment="0" applyProtection="0"/>
    <xf numFmtId="9" fontId="22" fillId="0" borderId="0" applyFont="0" applyFill="0" applyBorder="0" applyAlignment="0" applyProtection="0"/>
    <xf numFmtId="9" fontId="22" fillId="0" borderId="0" applyFont="0" applyFill="0" applyBorder="0" applyAlignment="0" applyProtection="0"/>
    <xf numFmtId="0" fontId="32" fillId="35" borderId="0" applyNumberFormat="0" applyBorder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4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6" fillId="0" borderId="48" applyNumberFormat="0" applyFill="0" applyAlignment="0" applyProtection="0"/>
    <xf numFmtId="0" fontId="37" fillId="0" borderId="49" applyNumberFormat="0" applyFill="0" applyAlignment="0" applyProtection="0"/>
    <xf numFmtId="0" fontId="38" fillId="0" borderId="50" applyNumberFormat="0" applyFill="0" applyAlignment="0" applyProtection="0"/>
    <xf numFmtId="0" fontId="38" fillId="0" borderId="0" applyNumberFormat="0" applyFill="0" applyBorder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40" fillId="52" borderId="45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22" fillId="53" borderId="46" applyNumberFormat="0" applyFont="0" applyAlignment="0" applyProtection="0"/>
    <xf numFmtId="0" fontId="29" fillId="38" borderId="43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22" fillId="53" borderId="46" applyNumberFormat="0" applyFont="0" applyAlignment="0" applyProtection="0"/>
    <xf numFmtId="0" fontId="29" fillId="38" borderId="43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29" fillId="38" borderId="43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29" fillId="38" borderId="43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29" fillId="38" borderId="43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29" fillId="38" borderId="43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29" fillId="38" borderId="43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9" fillId="38" borderId="43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29" fillId="38" borderId="43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29" fillId="38" borderId="43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22" fillId="53" borderId="46" applyNumberFormat="0" applyFon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29" fillId="38" borderId="43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29" fillId="38" borderId="43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9" fillId="38" borderId="43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29" fillId="38" borderId="43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29" fillId="38" borderId="43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22" fillId="53" borderId="46" applyNumberFormat="0" applyFont="0" applyAlignment="0" applyProtection="0"/>
    <xf numFmtId="0" fontId="29" fillId="38" borderId="43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3" fillId="51" borderId="47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22" fillId="53" borderId="46" applyNumberFormat="0" applyFont="0" applyAlignment="0" applyProtection="0"/>
    <xf numFmtId="0" fontId="29" fillId="38" borderId="43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29" fillId="38" borderId="43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9" fillId="38" borderId="43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22" fillId="53" borderId="46" applyNumberFormat="0" applyFon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9" fillId="38" borderId="43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39" fillId="0" borderId="51" applyNumberFormat="0" applyFill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9" fillId="38" borderId="43" applyNumberForma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2" fillId="53" borderId="46" applyNumberFormat="0" applyFon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  <xf numFmtId="0" fontId="27" fillId="51" borderId="43" applyNumberFormat="0" applyAlignment="0" applyProtection="0"/>
  </cellStyleXfs>
  <cellXfs count="84">
    <xf numFmtId="0" fontId="0" fillId="0" borderId="0" xfId="0"/>
    <xf numFmtId="0" fontId="1" fillId="0" borderId="0" xfId="0" applyFont="1"/>
    <xf numFmtId="49" fontId="0" fillId="0" borderId="0" xfId="0" applyNumberFormat="1"/>
    <xf numFmtId="0" fontId="2" fillId="0" borderId="0" xfId="0" applyFont="1" applyAlignment="1"/>
    <xf numFmtId="49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3" xfId="0" applyFont="1" applyBorder="1" applyAlignment="1">
      <alignment horizontal="left" indent="1"/>
    </xf>
    <xf numFmtId="0" fontId="1" fillId="0" borderId="5" xfId="0" applyFont="1" applyBorder="1" applyAlignment="1">
      <alignment horizontal="left" indent="1"/>
    </xf>
    <xf numFmtId="0" fontId="1" fillId="0" borderId="7" xfId="0" applyFont="1" applyBorder="1" applyAlignment="1">
      <alignment horizontal="left" indent="1"/>
    </xf>
    <xf numFmtId="0" fontId="1" fillId="0" borderId="9" xfId="0" applyFont="1" applyBorder="1" applyAlignment="1">
      <alignment horizontal="left" indent="1"/>
    </xf>
    <xf numFmtId="0" fontId="0" fillId="0" borderId="15" xfId="0" applyBorder="1"/>
    <xf numFmtId="21" fontId="0" fillId="0" borderId="0" xfId="0" applyNumberFormat="1"/>
    <xf numFmtId="164" fontId="0" fillId="0" borderId="6" xfId="0" applyNumberFormat="1" applyBorder="1" applyAlignment="1">
      <alignment horizontal="left" indent="1"/>
    </xf>
    <xf numFmtId="164" fontId="0" fillId="0" borderId="8" xfId="0" applyNumberFormat="1" applyBorder="1" applyAlignment="1">
      <alignment horizontal="left" indent="1"/>
    </xf>
    <xf numFmtId="164" fontId="0" fillId="0" borderId="10" xfId="0" applyNumberFormat="1" applyBorder="1" applyAlignment="1">
      <alignment horizontal="left" indent="1"/>
    </xf>
    <xf numFmtId="164" fontId="1" fillId="0" borderId="4" xfId="0" applyNumberFormat="1" applyFont="1" applyBorder="1" applyAlignment="1">
      <alignment horizontal="left" indent="1"/>
    </xf>
    <xf numFmtId="0" fontId="0" fillId="0" borderId="0" xfId="0" applyNumberFormat="1"/>
    <xf numFmtId="0" fontId="1" fillId="0" borderId="16" xfId="0" applyFont="1" applyBorder="1"/>
    <xf numFmtId="0" fontId="1" fillId="0" borderId="17" xfId="0" applyFont="1" applyBorder="1"/>
    <xf numFmtId="0" fontId="1" fillId="0" borderId="18" xfId="0" applyFont="1" applyBorder="1"/>
    <xf numFmtId="165" fontId="1" fillId="0" borderId="19" xfId="0" applyNumberFormat="1" applyFont="1" applyBorder="1"/>
    <xf numFmtId="0" fontId="1" fillId="0" borderId="19" xfId="0" applyFont="1" applyBorder="1"/>
    <xf numFmtId="0" fontId="1" fillId="0" borderId="20" xfId="0" applyFont="1" applyBorder="1"/>
    <xf numFmtId="166" fontId="1" fillId="0" borderId="16" xfId="0" applyNumberFormat="1" applyFont="1" applyBorder="1"/>
    <xf numFmtId="167" fontId="1" fillId="0" borderId="16" xfId="0" applyNumberFormat="1" applyFont="1" applyBorder="1"/>
    <xf numFmtId="49" fontId="0" fillId="0" borderId="16" xfId="0" applyNumberFormat="1" applyBorder="1"/>
    <xf numFmtId="49" fontId="0" fillId="0" borderId="17" xfId="0" applyNumberFormat="1" applyBorder="1"/>
    <xf numFmtId="0" fontId="1" fillId="0" borderId="21" xfId="0" applyFont="1" applyBorder="1"/>
    <xf numFmtId="168" fontId="0" fillId="0" borderId="16" xfId="0" applyNumberFormat="1" applyBorder="1"/>
    <xf numFmtId="169" fontId="0" fillId="0" borderId="16" xfId="0" applyNumberFormat="1" applyBorder="1"/>
    <xf numFmtId="170" fontId="0" fillId="0" borderId="22" xfId="0" applyNumberFormat="1" applyBorder="1"/>
    <xf numFmtId="171" fontId="0" fillId="0" borderId="16" xfId="0" applyNumberFormat="1" applyBorder="1"/>
    <xf numFmtId="165" fontId="0" fillId="0" borderId="16" xfId="0" applyNumberFormat="1" applyBorder="1"/>
    <xf numFmtId="0" fontId="1" fillId="0" borderId="23" xfId="0" applyFont="1" applyBorder="1"/>
    <xf numFmtId="168" fontId="0" fillId="0" borderId="24" xfId="0" applyNumberFormat="1" applyBorder="1"/>
    <xf numFmtId="169" fontId="0" fillId="0" borderId="24" xfId="0" applyNumberFormat="1" applyBorder="1"/>
    <xf numFmtId="170" fontId="0" fillId="0" borderId="25" xfId="0" applyNumberFormat="1" applyBorder="1"/>
    <xf numFmtId="14" fontId="1" fillId="0" borderId="16" xfId="0" applyNumberFormat="1" applyFont="1" applyBorder="1"/>
    <xf numFmtId="0" fontId="1" fillId="0" borderId="26" xfId="0" applyFont="1" applyBorder="1"/>
    <xf numFmtId="165" fontId="1" fillId="0" borderId="27" xfId="0" applyNumberFormat="1" applyFont="1" applyBorder="1"/>
    <xf numFmtId="0" fontId="1" fillId="0" borderId="27" xfId="0" applyFont="1" applyBorder="1"/>
    <xf numFmtId="0" fontId="1" fillId="0" borderId="28" xfId="0" applyFont="1" applyBorder="1"/>
    <xf numFmtId="0" fontId="1" fillId="0" borderId="29" xfId="0" applyFont="1" applyBorder="1"/>
    <xf numFmtId="165" fontId="0" fillId="0" borderId="0" xfId="0" applyNumberFormat="1" applyBorder="1"/>
    <xf numFmtId="0" fontId="0" fillId="0" borderId="0" xfId="0" applyBorder="1"/>
    <xf numFmtId="0" fontId="0" fillId="0" borderId="30" xfId="0" applyBorder="1"/>
    <xf numFmtId="166" fontId="0" fillId="0" borderId="0" xfId="0" applyNumberFormat="1"/>
    <xf numFmtId="167" fontId="0" fillId="0" borderId="0" xfId="0" applyNumberFormat="1"/>
    <xf numFmtId="0" fontId="1" fillId="0" borderId="31" xfId="0" applyFont="1" applyBorder="1"/>
    <xf numFmtId="165" fontId="0" fillId="0" borderId="32" xfId="0" applyNumberFormat="1" applyBorder="1"/>
    <xf numFmtId="165" fontId="0" fillId="0" borderId="33" xfId="0" applyNumberFormat="1" applyBorder="1"/>
    <xf numFmtId="165" fontId="0" fillId="0" borderId="0" xfId="0" applyNumberFormat="1"/>
    <xf numFmtId="0" fontId="1" fillId="0" borderId="16" xfId="0" applyNumberFormat="1" applyFont="1" applyFill="1" applyBorder="1" applyAlignment="1"/>
    <xf numFmtId="172" fontId="1" fillId="0" borderId="16" xfId="0" applyNumberFormat="1" applyFont="1" applyFill="1" applyBorder="1" applyAlignment="1"/>
    <xf numFmtId="0" fontId="0" fillId="0" borderId="16" xfId="0" applyBorder="1"/>
    <xf numFmtId="18" fontId="0" fillId="0" borderId="0" xfId="0" applyNumberFormat="1"/>
    <xf numFmtId="176" fontId="0" fillId="0" borderId="0" xfId="0" applyNumberFormat="1"/>
    <xf numFmtId="178" fontId="0" fillId="0" borderId="14" xfId="0" applyNumberFormat="1" applyBorder="1" applyAlignment="1">
      <alignment horizontal="center" vertical="center"/>
    </xf>
    <xf numFmtId="178" fontId="0" fillId="0" borderId="10" xfId="0" applyNumberFormat="1" applyBorder="1" applyAlignment="1">
      <alignment horizontal="center" vertical="center"/>
    </xf>
    <xf numFmtId="2" fontId="0" fillId="0" borderId="0" xfId="0" applyNumberFormat="1"/>
    <xf numFmtId="14" fontId="0" fillId="0" borderId="0" xfId="0" applyNumberFormat="1"/>
    <xf numFmtId="179" fontId="0" fillId="0" borderId="0" xfId="0" applyNumberFormat="1"/>
    <xf numFmtId="10" fontId="0" fillId="0" borderId="0" xfId="0" applyNumberFormat="1"/>
    <xf numFmtId="172" fontId="0" fillId="0" borderId="0" xfId="0" applyNumberFormat="1"/>
    <xf numFmtId="180" fontId="0" fillId="0" borderId="0" xfId="0" applyNumberFormat="1"/>
    <xf numFmtId="0" fontId="0" fillId="0" borderId="0" xfId="0"/>
    <xf numFmtId="0" fontId="0" fillId="0" borderId="0" xfId="0"/>
    <xf numFmtId="11" fontId="0" fillId="0" borderId="0" xfId="0" applyNumberFormat="1"/>
    <xf numFmtId="0" fontId="1" fillId="0" borderId="12" xfId="0" applyFont="1" applyBorder="1" applyAlignment="1">
      <alignment horizontal="left" indent="1"/>
    </xf>
    <xf numFmtId="0" fontId="0" fillId="0" borderId="13" xfId="0" applyBorder="1" applyAlignment="1">
      <alignment horizontal="left" indent="1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2" fillId="0" borderId="0" xfId="0" applyFont="1" applyAlignment="1">
      <alignment horizontal="center"/>
    </xf>
    <xf numFmtId="49" fontId="0" fillId="0" borderId="0" xfId="0" applyNumberFormat="1" applyAlignment="1">
      <alignment horizontal="center"/>
    </xf>
    <xf numFmtId="0" fontId="3" fillId="0" borderId="11" xfId="0" applyFont="1" applyBorder="1" applyAlignment="1">
      <alignment horizontal="center"/>
    </xf>
    <xf numFmtId="0" fontId="0" fillId="0" borderId="0" xfId="0" applyAlignment="1"/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2" fontId="48" fillId="55" borderId="0" xfId="0" applyNumberFormat="1" applyFont="1" applyFill="1" applyAlignment="1">
      <alignment horizontal="center"/>
    </xf>
    <xf numFmtId="0" fontId="48" fillId="55" borderId="0" xfId="0" applyNumberFormat="1" applyFont="1" applyFill="1" applyAlignment="1">
      <alignment horizontal="center"/>
    </xf>
    <xf numFmtId="172" fontId="48" fillId="55" borderId="0" xfId="0" applyNumberFormat="1" applyFont="1" applyFill="1" applyAlignment="1">
      <alignment horizontal="center"/>
    </xf>
    <xf numFmtId="0" fontId="48" fillId="55" borderId="0" xfId="0" applyFont="1" applyFill="1" applyAlignment="1">
      <alignment horizontal="center"/>
    </xf>
  </cellXfs>
  <cellStyles count="43127">
    <cellStyle name="20 % - Accent1 10" xfId="2"/>
    <cellStyle name="20 % - Accent1 10 2" xfId="3"/>
    <cellStyle name="20 % - Accent1 10 3" xfId="4"/>
    <cellStyle name="20 % - Accent1 11" xfId="5"/>
    <cellStyle name="20 % - Accent1 11 2" xfId="6"/>
    <cellStyle name="20 % - Accent1 11 3" xfId="7"/>
    <cellStyle name="20 % - Accent1 12" xfId="8"/>
    <cellStyle name="20 % - Accent1 12 2" xfId="9"/>
    <cellStyle name="20 % - Accent1 12 3" xfId="10"/>
    <cellStyle name="20 % - Accent1 13" xfId="11"/>
    <cellStyle name="20 % - Accent1 13 2" xfId="12"/>
    <cellStyle name="20 % - Accent1 13 3" xfId="13"/>
    <cellStyle name="20 % - Accent1 14" xfId="14"/>
    <cellStyle name="20 % - Accent1 14 2" xfId="15"/>
    <cellStyle name="20 % - Accent1 14 3" xfId="16"/>
    <cellStyle name="20 % - Accent1 15" xfId="17"/>
    <cellStyle name="20 % - Accent1 15 2" xfId="18"/>
    <cellStyle name="20 % - Accent1 15 3" xfId="19"/>
    <cellStyle name="20 % - Accent1 16" xfId="20"/>
    <cellStyle name="20 % - Accent1 16 2" xfId="21"/>
    <cellStyle name="20 % - Accent1 16 3" xfId="22"/>
    <cellStyle name="20 % - Accent1 17" xfId="23"/>
    <cellStyle name="20 % - Accent1 17 2" xfId="24"/>
    <cellStyle name="20 % - Accent1 17 3" xfId="25"/>
    <cellStyle name="20 % - Accent1 18" xfId="26"/>
    <cellStyle name="20 % - Accent1 18 2" xfId="27"/>
    <cellStyle name="20 % - Accent1 18 3" xfId="28"/>
    <cellStyle name="20 % - Accent1 19" xfId="29"/>
    <cellStyle name="20 % - Accent1 19 2" xfId="30"/>
    <cellStyle name="20 % - Accent1 19 3" xfId="31"/>
    <cellStyle name="20 % - Accent1 2" xfId="32"/>
    <cellStyle name="20 % - Accent1 2 2" xfId="33"/>
    <cellStyle name="20 % - Accent1 2 3" xfId="34"/>
    <cellStyle name="20 % - Accent1 2 4" xfId="35"/>
    <cellStyle name="20 % - Accent1 2 5" xfId="2754"/>
    <cellStyle name="20 % - Accent1 20" xfId="36"/>
    <cellStyle name="20 % - Accent1 20 2" xfId="37"/>
    <cellStyle name="20 % - Accent1 20 3" xfId="38"/>
    <cellStyle name="20 % - Accent1 21" xfId="39"/>
    <cellStyle name="20 % - Accent1 21 2" xfId="40"/>
    <cellStyle name="20 % - Accent1 21 3" xfId="41"/>
    <cellStyle name="20 % - Accent1 22" xfId="42"/>
    <cellStyle name="20 % - Accent1 22 2" xfId="43"/>
    <cellStyle name="20 % - Accent1 22 3" xfId="44"/>
    <cellStyle name="20 % - Accent1 23" xfId="45"/>
    <cellStyle name="20 % - Accent1 23 2" xfId="46"/>
    <cellStyle name="20 % - Accent1 23 3" xfId="47"/>
    <cellStyle name="20 % - Accent1 24" xfId="48"/>
    <cellStyle name="20 % - Accent1 24 2" xfId="49"/>
    <cellStyle name="20 % - Accent1 24 3" xfId="50"/>
    <cellStyle name="20 % - Accent1 25" xfId="51"/>
    <cellStyle name="20 % - Accent1 25 2" xfId="52"/>
    <cellStyle name="20 % - Accent1 25 3" xfId="53"/>
    <cellStyle name="20 % - Accent1 26" xfId="54"/>
    <cellStyle name="20 % - Accent1 26 2" xfId="55"/>
    <cellStyle name="20 % - Accent1 26 3" xfId="56"/>
    <cellStyle name="20 % - Accent1 27" xfId="57"/>
    <cellStyle name="20 % - Accent1 27 2" xfId="58"/>
    <cellStyle name="20 % - Accent1 27 3" xfId="59"/>
    <cellStyle name="20 % - Accent1 28" xfId="60"/>
    <cellStyle name="20 % - Accent1 28 2" xfId="61"/>
    <cellStyle name="20 % - Accent1 28 3" xfId="62"/>
    <cellStyle name="20 % - Accent1 29" xfId="63"/>
    <cellStyle name="20 % - Accent1 29 2" xfId="64"/>
    <cellStyle name="20 % - Accent1 29 3" xfId="65"/>
    <cellStyle name="20 % - Accent1 3" xfId="66"/>
    <cellStyle name="20 % - Accent1 3 2" xfId="67"/>
    <cellStyle name="20 % - Accent1 3 3" xfId="68"/>
    <cellStyle name="20 % - Accent1 3 4" xfId="69"/>
    <cellStyle name="20 % - Accent1 30" xfId="70"/>
    <cellStyle name="20 % - Accent1 30 2" xfId="71"/>
    <cellStyle name="20 % - Accent1 30 3" xfId="72"/>
    <cellStyle name="20 % - Accent1 31" xfId="73"/>
    <cellStyle name="20 % - Accent1 31 2" xfId="74"/>
    <cellStyle name="20 % - Accent1 31 3" xfId="75"/>
    <cellStyle name="20 % - Accent1 32" xfId="76"/>
    <cellStyle name="20 % - Accent1 32 2" xfId="77"/>
    <cellStyle name="20 % - Accent1 32 3" xfId="78"/>
    <cellStyle name="20 % - Accent1 33" xfId="79"/>
    <cellStyle name="20 % - Accent1 33 2" xfId="80"/>
    <cellStyle name="20 % - Accent1 33 3" xfId="81"/>
    <cellStyle name="20 % - Accent1 34" xfId="82"/>
    <cellStyle name="20 % - Accent1 34 2" xfId="83"/>
    <cellStyle name="20 % - Accent1 34 3" xfId="84"/>
    <cellStyle name="20 % - Accent1 35" xfId="85"/>
    <cellStyle name="20 % - Accent1 35 2" xfId="86"/>
    <cellStyle name="20 % - Accent1 35 3" xfId="87"/>
    <cellStyle name="20 % - Accent1 36" xfId="88"/>
    <cellStyle name="20 % - Accent1 36 2" xfId="89"/>
    <cellStyle name="20 % - Accent1 36 3" xfId="90"/>
    <cellStyle name="20 % - Accent1 37" xfId="91"/>
    <cellStyle name="20 % - Accent1 37 2" xfId="92"/>
    <cellStyle name="20 % - Accent1 37 3" xfId="93"/>
    <cellStyle name="20 % - Accent1 38" xfId="94"/>
    <cellStyle name="20 % - Accent1 38 2" xfId="95"/>
    <cellStyle name="20 % - Accent1 38 3" xfId="96"/>
    <cellStyle name="20 % - Accent1 39" xfId="97"/>
    <cellStyle name="20 % - Accent1 39 2" xfId="98"/>
    <cellStyle name="20 % - Accent1 39 3" xfId="99"/>
    <cellStyle name="20 % - Accent1 4" xfId="100"/>
    <cellStyle name="20 % - Accent1 4 2" xfId="101"/>
    <cellStyle name="20 % - Accent1 4 3" xfId="102"/>
    <cellStyle name="20 % - Accent1 4 4" xfId="103"/>
    <cellStyle name="20 % - Accent1 40" xfId="104"/>
    <cellStyle name="20 % - Accent1 40 2" xfId="105"/>
    <cellStyle name="20 % - Accent1 40 3" xfId="106"/>
    <cellStyle name="20 % - Accent1 41" xfId="107"/>
    <cellStyle name="20 % - Accent1 41 2" xfId="108"/>
    <cellStyle name="20 % - Accent1 41 3" xfId="109"/>
    <cellStyle name="20 % - Accent1 42" xfId="110"/>
    <cellStyle name="20 % - Accent1 42 2" xfId="111"/>
    <cellStyle name="20 % - Accent1 42 3" xfId="112"/>
    <cellStyle name="20 % - Accent1 43" xfId="113"/>
    <cellStyle name="20 % - Accent1 43 2" xfId="114"/>
    <cellStyle name="20 % - Accent1 43 3" xfId="115"/>
    <cellStyle name="20 % - Accent1 44" xfId="116"/>
    <cellStyle name="20 % - Accent1 44 2" xfId="117"/>
    <cellStyle name="20 % - Accent1 44 3" xfId="118"/>
    <cellStyle name="20 % - Accent1 45" xfId="119"/>
    <cellStyle name="20 % - Accent1 45 2" xfId="120"/>
    <cellStyle name="20 % - Accent1 45 3" xfId="121"/>
    <cellStyle name="20 % - Accent1 46" xfId="122"/>
    <cellStyle name="20 % - Accent1 46 2" xfId="123"/>
    <cellStyle name="20 % - Accent1 46 3" xfId="124"/>
    <cellStyle name="20 % - Accent1 47" xfId="125"/>
    <cellStyle name="20 % - Accent1 47 2" xfId="126"/>
    <cellStyle name="20 % - Accent1 47 3" xfId="127"/>
    <cellStyle name="20 % - Accent1 48" xfId="128"/>
    <cellStyle name="20 % - Accent1 48 2" xfId="129"/>
    <cellStyle name="20 % - Accent1 48 3" xfId="130"/>
    <cellStyle name="20 % - Accent1 49" xfId="131"/>
    <cellStyle name="20 % - Accent1 49 2" xfId="132"/>
    <cellStyle name="20 % - Accent1 49 3" xfId="133"/>
    <cellStyle name="20 % - Accent1 5" xfId="134"/>
    <cellStyle name="20 % - Accent1 5 2" xfId="135"/>
    <cellStyle name="20 % - Accent1 5 3" xfId="136"/>
    <cellStyle name="20 % - Accent1 50" xfId="137"/>
    <cellStyle name="20 % - Accent1 50 2" xfId="138"/>
    <cellStyle name="20 % - Accent1 50 3" xfId="139"/>
    <cellStyle name="20 % - Accent1 51" xfId="140"/>
    <cellStyle name="20 % - Accent1 51 2" xfId="141"/>
    <cellStyle name="20 % - Accent1 51 3" xfId="142"/>
    <cellStyle name="20 % - Accent1 52" xfId="143"/>
    <cellStyle name="20 % - Accent1 52 2" xfId="144"/>
    <cellStyle name="20 % - Accent1 52 3" xfId="145"/>
    <cellStyle name="20 % - Accent1 53" xfId="146"/>
    <cellStyle name="20 % - Accent1 53 2" xfId="147"/>
    <cellStyle name="20 % - Accent1 53 3" xfId="148"/>
    <cellStyle name="20 % - Accent1 54" xfId="149"/>
    <cellStyle name="20 % - Accent1 54 2" xfId="150"/>
    <cellStyle name="20 % - Accent1 54 3" xfId="151"/>
    <cellStyle name="20 % - Accent1 55" xfId="152"/>
    <cellStyle name="20 % - Accent1 55 2" xfId="153"/>
    <cellStyle name="20 % - Accent1 55 3" xfId="154"/>
    <cellStyle name="20 % - Accent1 56" xfId="155"/>
    <cellStyle name="20 % - Accent1 56 2" xfId="156"/>
    <cellStyle name="20 % - Accent1 56 3" xfId="157"/>
    <cellStyle name="20 % - Accent1 57" xfId="158"/>
    <cellStyle name="20 % - Accent1 57 2" xfId="159"/>
    <cellStyle name="20 % - Accent1 57 3" xfId="160"/>
    <cellStyle name="20 % - Accent1 58" xfId="161"/>
    <cellStyle name="20 % - Accent1 58 2" xfId="162"/>
    <cellStyle name="20 % - Accent1 58 3" xfId="163"/>
    <cellStyle name="20 % - Accent1 59" xfId="164"/>
    <cellStyle name="20 % - Accent1 59 2" xfId="165"/>
    <cellStyle name="20 % - Accent1 59 3" xfId="166"/>
    <cellStyle name="20 % - Accent1 6" xfId="167"/>
    <cellStyle name="20 % - Accent1 6 2" xfId="168"/>
    <cellStyle name="20 % - Accent1 6 3" xfId="169"/>
    <cellStyle name="20 % - Accent1 60" xfId="170"/>
    <cellStyle name="20 % - Accent1 61" xfId="171"/>
    <cellStyle name="20 % - Accent1 7" xfId="172"/>
    <cellStyle name="20 % - Accent1 7 2" xfId="173"/>
    <cellStyle name="20 % - Accent1 7 3" xfId="174"/>
    <cellStyle name="20 % - Accent1 8" xfId="175"/>
    <cellStyle name="20 % - Accent1 8 2" xfId="176"/>
    <cellStyle name="20 % - Accent1 8 3" xfId="177"/>
    <cellStyle name="20 % - Accent1 9" xfId="178"/>
    <cellStyle name="20 % - Accent1 9 2" xfId="179"/>
    <cellStyle name="20 % - Accent1 9 3" xfId="180"/>
    <cellStyle name="20 % - Accent2 10" xfId="181"/>
    <cellStyle name="20 % - Accent2 10 2" xfId="182"/>
    <cellStyle name="20 % - Accent2 10 3" xfId="183"/>
    <cellStyle name="20 % - Accent2 11" xfId="184"/>
    <cellStyle name="20 % - Accent2 11 2" xfId="185"/>
    <cellStyle name="20 % - Accent2 11 3" xfId="186"/>
    <cellStyle name="20 % - Accent2 12" xfId="187"/>
    <cellStyle name="20 % - Accent2 12 2" xfId="188"/>
    <cellStyle name="20 % - Accent2 12 3" xfId="189"/>
    <cellStyle name="20 % - Accent2 13" xfId="190"/>
    <cellStyle name="20 % - Accent2 13 2" xfId="191"/>
    <cellStyle name="20 % - Accent2 13 3" xfId="192"/>
    <cellStyle name="20 % - Accent2 14" xfId="193"/>
    <cellStyle name="20 % - Accent2 14 2" xfId="194"/>
    <cellStyle name="20 % - Accent2 14 3" xfId="195"/>
    <cellStyle name="20 % - Accent2 15" xfId="196"/>
    <cellStyle name="20 % - Accent2 15 2" xfId="197"/>
    <cellStyle name="20 % - Accent2 15 3" xfId="198"/>
    <cellStyle name="20 % - Accent2 16" xfId="199"/>
    <cellStyle name="20 % - Accent2 16 2" xfId="200"/>
    <cellStyle name="20 % - Accent2 16 3" xfId="201"/>
    <cellStyle name="20 % - Accent2 17" xfId="202"/>
    <cellStyle name="20 % - Accent2 17 2" xfId="203"/>
    <cellStyle name="20 % - Accent2 17 3" xfId="204"/>
    <cellStyle name="20 % - Accent2 18" xfId="205"/>
    <cellStyle name="20 % - Accent2 18 2" xfId="206"/>
    <cellStyle name="20 % - Accent2 18 3" xfId="207"/>
    <cellStyle name="20 % - Accent2 19" xfId="208"/>
    <cellStyle name="20 % - Accent2 19 2" xfId="209"/>
    <cellStyle name="20 % - Accent2 19 3" xfId="210"/>
    <cellStyle name="20 % - Accent2 2" xfId="211"/>
    <cellStyle name="20 % - Accent2 2 2" xfId="212"/>
    <cellStyle name="20 % - Accent2 2 3" xfId="213"/>
    <cellStyle name="20 % - Accent2 2 4" xfId="214"/>
    <cellStyle name="20 % - Accent2 2 5" xfId="2755"/>
    <cellStyle name="20 % - Accent2 20" xfId="215"/>
    <cellStyle name="20 % - Accent2 20 2" xfId="216"/>
    <cellStyle name="20 % - Accent2 20 3" xfId="217"/>
    <cellStyle name="20 % - Accent2 21" xfId="218"/>
    <cellStyle name="20 % - Accent2 21 2" xfId="219"/>
    <cellStyle name="20 % - Accent2 21 3" xfId="220"/>
    <cellStyle name="20 % - Accent2 22" xfId="221"/>
    <cellStyle name="20 % - Accent2 22 2" xfId="222"/>
    <cellStyle name="20 % - Accent2 22 3" xfId="223"/>
    <cellStyle name="20 % - Accent2 23" xfId="224"/>
    <cellStyle name="20 % - Accent2 23 2" xfId="225"/>
    <cellStyle name="20 % - Accent2 23 3" xfId="226"/>
    <cellStyle name="20 % - Accent2 24" xfId="227"/>
    <cellStyle name="20 % - Accent2 24 2" xfId="228"/>
    <cellStyle name="20 % - Accent2 24 3" xfId="229"/>
    <cellStyle name="20 % - Accent2 25" xfId="230"/>
    <cellStyle name="20 % - Accent2 25 2" xfId="231"/>
    <cellStyle name="20 % - Accent2 25 3" xfId="232"/>
    <cellStyle name="20 % - Accent2 26" xfId="233"/>
    <cellStyle name="20 % - Accent2 26 2" xfId="234"/>
    <cellStyle name="20 % - Accent2 26 3" xfId="235"/>
    <cellStyle name="20 % - Accent2 27" xfId="236"/>
    <cellStyle name="20 % - Accent2 27 2" xfId="237"/>
    <cellStyle name="20 % - Accent2 27 3" xfId="238"/>
    <cellStyle name="20 % - Accent2 28" xfId="239"/>
    <cellStyle name="20 % - Accent2 28 2" xfId="240"/>
    <cellStyle name="20 % - Accent2 28 3" xfId="241"/>
    <cellStyle name="20 % - Accent2 29" xfId="242"/>
    <cellStyle name="20 % - Accent2 29 2" xfId="243"/>
    <cellStyle name="20 % - Accent2 29 3" xfId="244"/>
    <cellStyle name="20 % - Accent2 3" xfId="245"/>
    <cellStyle name="20 % - Accent2 3 2" xfId="246"/>
    <cellStyle name="20 % - Accent2 3 3" xfId="247"/>
    <cellStyle name="20 % - Accent2 3 4" xfId="248"/>
    <cellStyle name="20 % - Accent2 30" xfId="249"/>
    <cellStyle name="20 % - Accent2 30 2" xfId="250"/>
    <cellStyle name="20 % - Accent2 30 3" xfId="251"/>
    <cellStyle name="20 % - Accent2 31" xfId="252"/>
    <cellStyle name="20 % - Accent2 31 2" xfId="253"/>
    <cellStyle name="20 % - Accent2 31 3" xfId="254"/>
    <cellStyle name="20 % - Accent2 32" xfId="255"/>
    <cellStyle name="20 % - Accent2 32 2" xfId="256"/>
    <cellStyle name="20 % - Accent2 32 3" xfId="257"/>
    <cellStyle name="20 % - Accent2 33" xfId="258"/>
    <cellStyle name="20 % - Accent2 33 2" xfId="259"/>
    <cellStyle name="20 % - Accent2 33 3" xfId="260"/>
    <cellStyle name="20 % - Accent2 34" xfId="261"/>
    <cellStyle name="20 % - Accent2 34 2" xfId="262"/>
    <cellStyle name="20 % - Accent2 34 3" xfId="263"/>
    <cellStyle name="20 % - Accent2 35" xfId="264"/>
    <cellStyle name="20 % - Accent2 35 2" xfId="265"/>
    <cellStyle name="20 % - Accent2 35 3" xfId="266"/>
    <cellStyle name="20 % - Accent2 36" xfId="267"/>
    <cellStyle name="20 % - Accent2 36 2" xfId="268"/>
    <cellStyle name="20 % - Accent2 36 3" xfId="269"/>
    <cellStyle name="20 % - Accent2 37" xfId="270"/>
    <cellStyle name="20 % - Accent2 37 2" xfId="271"/>
    <cellStyle name="20 % - Accent2 37 3" xfId="272"/>
    <cellStyle name="20 % - Accent2 38" xfId="273"/>
    <cellStyle name="20 % - Accent2 38 2" xfId="274"/>
    <cellStyle name="20 % - Accent2 38 3" xfId="275"/>
    <cellStyle name="20 % - Accent2 39" xfId="276"/>
    <cellStyle name="20 % - Accent2 39 2" xfId="277"/>
    <cellStyle name="20 % - Accent2 39 3" xfId="278"/>
    <cellStyle name="20 % - Accent2 4" xfId="279"/>
    <cellStyle name="20 % - Accent2 4 2" xfId="280"/>
    <cellStyle name="20 % - Accent2 4 3" xfId="281"/>
    <cellStyle name="20 % - Accent2 4 4" xfId="282"/>
    <cellStyle name="20 % - Accent2 40" xfId="283"/>
    <cellStyle name="20 % - Accent2 40 2" xfId="284"/>
    <cellStyle name="20 % - Accent2 40 3" xfId="285"/>
    <cellStyle name="20 % - Accent2 41" xfId="286"/>
    <cellStyle name="20 % - Accent2 41 2" xfId="287"/>
    <cellStyle name="20 % - Accent2 41 3" xfId="288"/>
    <cellStyle name="20 % - Accent2 42" xfId="289"/>
    <cellStyle name="20 % - Accent2 42 2" xfId="290"/>
    <cellStyle name="20 % - Accent2 42 3" xfId="291"/>
    <cellStyle name="20 % - Accent2 43" xfId="292"/>
    <cellStyle name="20 % - Accent2 43 2" xfId="293"/>
    <cellStyle name="20 % - Accent2 43 3" xfId="294"/>
    <cellStyle name="20 % - Accent2 44" xfId="295"/>
    <cellStyle name="20 % - Accent2 44 2" xfId="296"/>
    <cellStyle name="20 % - Accent2 44 3" xfId="297"/>
    <cellStyle name="20 % - Accent2 45" xfId="298"/>
    <cellStyle name="20 % - Accent2 45 2" xfId="299"/>
    <cellStyle name="20 % - Accent2 45 3" xfId="300"/>
    <cellStyle name="20 % - Accent2 46" xfId="301"/>
    <cellStyle name="20 % - Accent2 46 2" xfId="302"/>
    <cellStyle name="20 % - Accent2 46 3" xfId="303"/>
    <cellStyle name="20 % - Accent2 47" xfId="304"/>
    <cellStyle name="20 % - Accent2 47 2" xfId="305"/>
    <cellStyle name="20 % - Accent2 47 3" xfId="306"/>
    <cellStyle name="20 % - Accent2 48" xfId="307"/>
    <cellStyle name="20 % - Accent2 48 2" xfId="308"/>
    <cellStyle name="20 % - Accent2 48 3" xfId="309"/>
    <cellStyle name="20 % - Accent2 49" xfId="310"/>
    <cellStyle name="20 % - Accent2 49 2" xfId="311"/>
    <cellStyle name="20 % - Accent2 49 3" xfId="312"/>
    <cellStyle name="20 % - Accent2 5" xfId="313"/>
    <cellStyle name="20 % - Accent2 5 2" xfId="314"/>
    <cellStyle name="20 % - Accent2 5 3" xfId="315"/>
    <cellStyle name="20 % - Accent2 50" xfId="316"/>
    <cellStyle name="20 % - Accent2 50 2" xfId="317"/>
    <cellStyle name="20 % - Accent2 50 3" xfId="318"/>
    <cellStyle name="20 % - Accent2 51" xfId="319"/>
    <cellStyle name="20 % - Accent2 51 2" xfId="320"/>
    <cellStyle name="20 % - Accent2 51 3" xfId="321"/>
    <cellStyle name="20 % - Accent2 52" xfId="322"/>
    <cellStyle name="20 % - Accent2 52 2" xfId="323"/>
    <cellStyle name="20 % - Accent2 52 3" xfId="324"/>
    <cellStyle name="20 % - Accent2 53" xfId="325"/>
    <cellStyle name="20 % - Accent2 53 2" xfId="326"/>
    <cellStyle name="20 % - Accent2 53 3" xfId="327"/>
    <cellStyle name="20 % - Accent2 54" xfId="328"/>
    <cellStyle name="20 % - Accent2 54 2" xfId="329"/>
    <cellStyle name="20 % - Accent2 54 3" xfId="330"/>
    <cellStyle name="20 % - Accent2 55" xfId="331"/>
    <cellStyle name="20 % - Accent2 55 2" xfId="332"/>
    <cellStyle name="20 % - Accent2 55 3" xfId="333"/>
    <cellStyle name="20 % - Accent2 56" xfId="334"/>
    <cellStyle name="20 % - Accent2 56 2" xfId="335"/>
    <cellStyle name="20 % - Accent2 56 3" xfId="336"/>
    <cellStyle name="20 % - Accent2 57" xfId="337"/>
    <cellStyle name="20 % - Accent2 57 2" xfId="338"/>
    <cellStyle name="20 % - Accent2 57 3" xfId="339"/>
    <cellStyle name="20 % - Accent2 58" xfId="340"/>
    <cellStyle name="20 % - Accent2 58 2" xfId="341"/>
    <cellStyle name="20 % - Accent2 58 3" xfId="342"/>
    <cellStyle name="20 % - Accent2 59" xfId="343"/>
    <cellStyle name="20 % - Accent2 59 2" xfId="344"/>
    <cellStyle name="20 % - Accent2 59 3" xfId="345"/>
    <cellStyle name="20 % - Accent2 6" xfId="346"/>
    <cellStyle name="20 % - Accent2 6 2" xfId="347"/>
    <cellStyle name="20 % - Accent2 6 3" xfId="348"/>
    <cellStyle name="20 % - Accent2 60" xfId="349"/>
    <cellStyle name="20 % - Accent2 61" xfId="350"/>
    <cellStyle name="20 % - Accent2 7" xfId="351"/>
    <cellStyle name="20 % - Accent2 7 2" xfId="352"/>
    <cellStyle name="20 % - Accent2 7 3" xfId="353"/>
    <cellStyle name="20 % - Accent2 8" xfId="354"/>
    <cellStyle name="20 % - Accent2 8 2" xfId="355"/>
    <cellStyle name="20 % - Accent2 8 3" xfId="356"/>
    <cellStyle name="20 % - Accent2 9" xfId="357"/>
    <cellStyle name="20 % - Accent2 9 2" xfId="358"/>
    <cellStyle name="20 % - Accent2 9 3" xfId="359"/>
    <cellStyle name="20 % - Accent3 10" xfId="360"/>
    <cellStyle name="20 % - Accent3 10 2" xfId="361"/>
    <cellStyle name="20 % - Accent3 10 3" xfId="362"/>
    <cellStyle name="20 % - Accent3 11" xfId="363"/>
    <cellStyle name="20 % - Accent3 11 2" xfId="364"/>
    <cellStyle name="20 % - Accent3 11 3" xfId="365"/>
    <cellStyle name="20 % - Accent3 12" xfId="366"/>
    <cellStyle name="20 % - Accent3 12 2" xfId="367"/>
    <cellStyle name="20 % - Accent3 12 3" xfId="368"/>
    <cellStyle name="20 % - Accent3 13" xfId="369"/>
    <cellStyle name="20 % - Accent3 13 2" xfId="370"/>
    <cellStyle name="20 % - Accent3 13 3" xfId="371"/>
    <cellStyle name="20 % - Accent3 14" xfId="372"/>
    <cellStyle name="20 % - Accent3 14 2" xfId="373"/>
    <cellStyle name="20 % - Accent3 14 3" xfId="374"/>
    <cellStyle name="20 % - Accent3 15" xfId="375"/>
    <cellStyle name="20 % - Accent3 15 2" xfId="376"/>
    <cellStyle name="20 % - Accent3 15 3" xfId="377"/>
    <cellStyle name="20 % - Accent3 16" xfId="378"/>
    <cellStyle name="20 % - Accent3 16 2" xfId="379"/>
    <cellStyle name="20 % - Accent3 16 3" xfId="380"/>
    <cellStyle name="20 % - Accent3 17" xfId="381"/>
    <cellStyle name="20 % - Accent3 17 2" xfId="382"/>
    <cellStyle name="20 % - Accent3 17 3" xfId="383"/>
    <cellStyle name="20 % - Accent3 18" xfId="384"/>
    <cellStyle name="20 % - Accent3 18 2" xfId="385"/>
    <cellStyle name="20 % - Accent3 18 3" xfId="386"/>
    <cellStyle name="20 % - Accent3 19" xfId="387"/>
    <cellStyle name="20 % - Accent3 19 2" xfId="388"/>
    <cellStyle name="20 % - Accent3 19 3" xfId="389"/>
    <cellStyle name="20 % - Accent3 2" xfId="390"/>
    <cellStyle name="20 % - Accent3 2 2" xfId="391"/>
    <cellStyle name="20 % - Accent3 2 3" xfId="392"/>
    <cellStyle name="20 % - Accent3 2 4" xfId="393"/>
    <cellStyle name="20 % - Accent3 2 5" xfId="2756"/>
    <cellStyle name="20 % - Accent3 20" xfId="394"/>
    <cellStyle name="20 % - Accent3 20 2" xfId="395"/>
    <cellStyle name="20 % - Accent3 20 3" xfId="396"/>
    <cellStyle name="20 % - Accent3 21" xfId="397"/>
    <cellStyle name="20 % - Accent3 21 2" xfId="398"/>
    <cellStyle name="20 % - Accent3 21 3" xfId="399"/>
    <cellStyle name="20 % - Accent3 22" xfId="400"/>
    <cellStyle name="20 % - Accent3 22 2" xfId="401"/>
    <cellStyle name="20 % - Accent3 22 3" xfId="402"/>
    <cellStyle name="20 % - Accent3 23" xfId="403"/>
    <cellStyle name="20 % - Accent3 23 2" xfId="404"/>
    <cellStyle name="20 % - Accent3 23 3" xfId="405"/>
    <cellStyle name="20 % - Accent3 24" xfId="406"/>
    <cellStyle name="20 % - Accent3 24 2" xfId="407"/>
    <cellStyle name="20 % - Accent3 24 3" xfId="408"/>
    <cellStyle name="20 % - Accent3 25" xfId="409"/>
    <cellStyle name="20 % - Accent3 25 2" xfId="410"/>
    <cellStyle name="20 % - Accent3 25 3" xfId="411"/>
    <cellStyle name="20 % - Accent3 26" xfId="412"/>
    <cellStyle name="20 % - Accent3 26 2" xfId="413"/>
    <cellStyle name="20 % - Accent3 26 3" xfId="414"/>
    <cellStyle name="20 % - Accent3 27" xfId="415"/>
    <cellStyle name="20 % - Accent3 27 2" xfId="416"/>
    <cellStyle name="20 % - Accent3 27 3" xfId="417"/>
    <cellStyle name="20 % - Accent3 28" xfId="418"/>
    <cellStyle name="20 % - Accent3 28 2" xfId="419"/>
    <cellStyle name="20 % - Accent3 28 3" xfId="420"/>
    <cellStyle name="20 % - Accent3 29" xfId="421"/>
    <cellStyle name="20 % - Accent3 29 2" xfId="422"/>
    <cellStyle name="20 % - Accent3 29 3" xfId="423"/>
    <cellStyle name="20 % - Accent3 3" xfId="424"/>
    <cellStyle name="20 % - Accent3 3 2" xfId="425"/>
    <cellStyle name="20 % - Accent3 3 3" xfId="426"/>
    <cellStyle name="20 % - Accent3 3 4" xfId="427"/>
    <cellStyle name="20 % - Accent3 30" xfId="428"/>
    <cellStyle name="20 % - Accent3 30 2" xfId="429"/>
    <cellStyle name="20 % - Accent3 30 3" xfId="430"/>
    <cellStyle name="20 % - Accent3 31" xfId="431"/>
    <cellStyle name="20 % - Accent3 31 2" xfId="432"/>
    <cellStyle name="20 % - Accent3 31 3" xfId="433"/>
    <cellStyle name="20 % - Accent3 32" xfId="434"/>
    <cellStyle name="20 % - Accent3 32 2" xfId="435"/>
    <cellStyle name="20 % - Accent3 32 3" xfId="436"/>
    <cellStyle name="20 % - Accent3 33" xfId="437"/>
    <cellStyle name="20 % - Accent3 33 2" xfId="438"/>
    <cellStyle name="20 % - Accent3 33 3" xfId="439"/>
    <cellStyle name="20 % - Accent3 34" xfId="440"/>
    <cellStyle name="20 % - Accent3 34 2" xfId="441"/>
    <cellStyle name="20 % - Accent3 34 3" xfId="442"/>
    <cellStyle name="20 % - Accent3 35" xfId="443"/>
    <cellStyle name="20 % - Accent3 35 2" xfId="444"/>
    <cellStyle name="20 % - Accent3 35 3" xfId="445"/>
    <cellStyle name="20 % - Accent3 36" xfId="446"/>
    <cellStyle name="20 % - Accent3 36 2" xfId="447"/>
    <cellStyle name="20 % - Accent3 36 3" xfId="448"/>
    <cellStyle name="20 % - Accent3 37" xfId="449"/>
    <cellStyle name="20 % - Accent3 37 2" xfId="450"/>
    <cellStyle name="20 % - Accent3 37 3" xfId="451"/>
    <cellStyle name="20 % - Accent3 38" xfId="452"/>
    <cellStyle name="20 % - Accent3 38 2" xfId="453"/>
    <cellStyle name="20 % - Accent3 38 3" xfId="454"/>
    <cellStyle name="20 % - Accent3 39" xfId="455"/>
    <cellStyle name="20 % - Accent3 39 2" xfId="456"/>
    <cellStyle name="20 % - Accent3 39 3" xfId="457"/>
    <cellStyle name="20 % - Accent3 4" xfId="458"/>
    <cellStyle name="20 % - Accent3 4 2" xfId="459"/>
    <cellStyle name="20 % - Accent3 4 3" xfId="460"/>
    <cellStyle name="20 % - Accent3 4 4" xfId="461"/>
    <cellStyle name="20 % - Accent3 40" xfId="462"/>
    <cellStyle name="20 % - Accent3 40 2" xfId="463"/>
    <cellStyle name="20 % - Accent3 40 3" xfId="464"/>
    <cellStyle name="20 % - Accent3 41" xfId="465"/>
    <cellStyle name="20 % - Accent3 41 2" xfId="466"/>
    <cellStyle name="20 % - Accent3 41 3" xfId="467"/>
    <cellStyle name="20 % - Accent3 42" xfId="468"/>
    <cellStyle name="20 % - Accent3 42 2" xfId="469"/>
    <cellStyle name="20 % - Accent3 42 3" xfId="470"/>
    <cellStyle name="20 % - Accent3 43" xfId="471"/>
    <cellStyle name="20 % - Accent3 43 2" xfId="472"/>
    <cellStyle name="20 % - Accent3 43 3" xfId="473"/>
    <cellStyle name="20 % - Accent3 44" xfId="474"/>
    <cellStyle name="20 % - Accent3 44 2" xfId="475"/>
    <cellStyle name="20 % - Accent3 44 3" xfId="476"/>
    <cellStyle name="20 % - Accent3 45" xfId="477"/>
    <cellStyle name="20 % - Accent3 45 2" xfId="478"/>
    <cellStyle name="20 % - Accent3 45 3" xfId="479"/>
    <cellStyle name="20 % - Accent3 46" xfId="480"/>
    <cellStyle name="20 % - Accent3 46 2" xfId="481"/>
    <cellStyle name="20 % - Accent3 46 3" xfId="482"/>
    <cellStyle name="20 % - Accent3 47" xfId="483"/>
    <cellStyle name="20 % - Accent3 47 2" xfId="484"/>
    <cellStyle name="20 % - Accent3 47 3" xfId="485"/>
    <cellStyle name="20 % - Accent3 48" xfId="486"/>
    <cellStyle name="20 % - Accent3 48 2" xfId="487"/>
    <cellStyle name="20 % - Accent3 48 3" xfId="488"/>
    <cellStyle name="20 % - Accent3 49" xfId="489"/>
    <cellStyle name="20 % - Accent3 49 2" xfId="490"/>
    <cellStyle name="20 % - Accent3 49 3" xfId="491"/>
    <cellStyle name="20 % - Accent3 5" xfId="492"/>
    <cellStyle name="20 % - Accent3 5 2" xfId="493"/>
    <cellStyle name="20 % - Accent3 5 3" xfId="494"/>
    <cellStyle name="20 % - Accent3 50" xfId="495"/>
    <cellStyle name="20 % - Accent3 50 2" xfId="496"/>
    <cellStyle name="20 % - Accent3 50 3" xfId="497"/>
    <cellStyle name="20 % - Accent3 51" xfId="498"/>
    <cellStyle name="20 % - Accent3 51 2" xfId="499"/>
    <cellStyle name="20 % - Accent3 51 3" xfId="500"/>
    <cellStyle name="20 % - Accent3 52" xfId="501"/>
    <cellStyle name="20 % - Accent3 52 2" xfId="502"/>
    <cellStyle name="20 % - Accent3 52 3" xfId="503"/>
    <cellStyle name="20 % - Accent3 53" xfId="504"/>
    <cellStyle name="20 % - Accent3 53 2" xfId="505"/>
    <cellStyle name="20 % - Accent3 53 3" xfId="506"/>
    <cellStyle name="20 % - Accent3 54" xfId="507"/>
    <cellStyle name="20 % - Accent3 54 2" xfId="508"/>
    <cellStyle name="20 % - Accent3 54 3" xfId="509"/>
    <cellStyle name="20 % - Accent3 55" xfId="510"/>
    <cellStyle name="20 % - Accent3 55 2" xfId="511"/>
    <cellStyle name="20 % - Accent3 55 3" xfId="512"/>
    <cellStyle name="20 % - Accent3 56" xfId="513"/>
    <cellStyle name="20 % - Accent3 56 2" xfId="514"/>
    <cellStyle name="20 % - Accent3 56 3" xfId="515"/>
    <cellStyle name="20 % - Accent3 57" xfId="516"/>
    <cellStyle name="20 % - Accent3 57 2" xfId="517"/>
    <cellStyle name="20 % - Accent3 57 3" xfId="518"/>
    <cellStyle name="20 % - Accent3 58" xfId="519"/>
    <cellStyle name="20 % - Accent3 58 2" xfId="520"/>
    <cellStyle name="20 % - Accent3 58 3" xfId="521"/>
    <cellStyle name="20 % - Accent3 59" xfId="522"/>
    <cellStyle name="20 % - Accent3 59 2" xfId="523"/>
    <cellStyle name="20 % - Accent3 59 3" xfId="524"/>
    <cellStyle name="20 % - Accent3 6" xfId="525"/>
    <cellStyle name="20 % - Accent3 6 2" xfId="526"/>
    <cellStyle name="20 % - Accent3 6 3" xfId="527"/>
    <cellStyle name="20 % - Accent3 60" xfId="528"/>
    <cellStyle name="20 % - Accent3 61" xfId="529"/>
    <cellStyle name="20 % - Accent3 7" xfId="530"/>
    <cellStyle name="20 % - Accent3 7 2" xfId="531"/>
    <cellStyle name="20 % - Accent3 7 3" xfId="532"/>
    <cellStyle name="20 % - Accent3 8" xfId="533"/>
    <cellStyle name="20 % - Accent3 8 2" xfId="534"/>
    <cellStyle name="20 % - Accent3 8 3" xfId="535"/>
    <cellStyle name="20 % - Accent3 9" xfId="536"/>
    <cellStyle name="20 % - Accent3 9 2" xfId="537"/>
    <cellStyle name="20 % - Accent3 9 3" xfId="538"/>
    <cellStyle name="20 % - Accent4 10" xfId="539"/>
    <cellStyle name="20 % - Accent4 10 2" xfId="540"/>
    <cellStyle name="20 % - Accent4 10 3" xfId="541"/>
    <cellStyle name="20 % - Accent4 11" xfId="542"/>
    <cellStyle name="20 % - Accent4 11 2" xfId="543"/>
    <cellStyle name="20 % - Accent4 11 3" xfId="544"/>
    <cellStyle name="20 % - Accent4 12" xfId="545"/>
    <cellStyle name="20 % - Accent4 12 2" xfId="546"/>
    <cellStyle name="20 % - Accent4 12 3" xfId="547"/>
    <cellStyle name="20 % - Accent4 13" xfId="548"/>
    <cellStyle name="20 % - Accent4 13 2" xfId="549"/>
    <cellStyle name="20 % - Accent4 13 3" xfId="550"/>
    <cellStyle name="20 % - Accent4 14" xfId="551"/>
    <cellStyle name="20 % - Accent4 14 2" xfId="552"/>
    <cellStyle name="20 % - Accent4 14 3" xfId="553"/>
    <cellStyle name="20 % - Accent4 15" xfId="554"/>
    <cellStyle name="20 % - Accent4 15 2" xfId="555"/>
    <cellStyle name="20 % - Accent4 15 3" xfId="556"/>
    <cellStyle name="20 % - Accent4 16" xfId="557"/>
    <cellStyle name="20 % - Accent4 16 2" xfId="558"/>
    <cellStyle name="20 % - Accent4 16 3" xfId="559"/>
    <cellStyle name="20 % - Accent4 17" xfId="560"/>
    <cellStyle name="20 % - Accent4 17 2" xfId="561"/>
    <cellStyle name="20 % - Accent4 17 3" xfId="562"/>
    <cellStyle name="20 % - Accent4 18" xfId="563"/>
    <cellStyle name="20 % - Accent4 18 2" xfId="564"/>
    <cellStyle name="20 % - Accent4 18 3" xfId="565"/>
    <cellStyle name="20 % - Accent4 19" xfId="566"/>
    <cellStyle name="20 % - Accent4 19 2" xfId="567"/>
    <cellStyle name="20 % - Accent4 19 3" xfId="568"/>
    <cellStyle name="20 % - Accent4 2" xfId="569"/>
    <cellStyle name="20 % - Accent4 2 2" xfId="570"/>
    <cellStyle name="20 % - Accent4 2 3" xfId="571"/>
    <cellStyle name="20 % - Accent4 2 4" xfId="572"/>
    <cellStyle name="20 % - Accent4 2 5" xfId="2757"/>
    <cellStyle name="20 % - Accent4 20" xfId="573"/>
    <cellStyle name="20 % - Accent4 20 2" xfId="574"/>
    <cellStyle name="20 % - Accent4 20 3" xfId="575"/>
    <cellStyle name="20 % - Accent4 21" xfId="576"/>
    <cellStyle name="20 % - Accent4 21 2" xfId="577"/>
    <cellStyle name="20 % - Accent4 21 3" xfId="578"/>
    <cellStyle name="20 % - Accent4 22" xfId="579"/>
    <cellStyle name="20 % - Accent4 22 2" xfId="580"/>
    <cellStyle name="20 % - Accent4 22 3" xfId="581"/>
    <cellStyle name="20 % - Accent4 23" xfId="582"/>
    <cellStyle name="20 % - Accent4 23 2" xfId="583"/>
    <cellStyle name="20 % - Accent4 23 3" xfId="584"/>
    <cellStyle name="20 % - Accent4 24" xfId="585"/>
    <cellStyle name="20 % - Accent4 24 2" xfId="586"/>
    <cellStyle name="20 % - Accent4 24 3" xfId="587"/>
    <cellStyle name="20 % - Accent4 25" xfId="588"/>
    <cellStyle name="20 % - Accent4 25 2" xfId="589"/>
    <cellStyle name="20 % - Accent4 25 3" xfId="590"/>
    <cellStyle name="20 % - Accent4 26" xfId="591"/>
    <cellStyle name="20 % - Accent4 26 2" xfId="592"/>
    <cellStyle name="20 % - Accent4 26 3" xfId="593"/>
    <cellStyle name="20 % - Accent4 27" xfId="594"/>
    <cellStyle name="20 % - Accent4 27 2" xfId="595"/>
    <cellStyle name="20 % - Accent4 27 3" xfId="596"/>
    <cellStyle name="20 % - Accent4 28" xfId="597"/>
    <cellStyle name="20 % - Accent4 28 2" xfId="598"/>
    <cellStyle name="20 % - Accent4 28 3" xfId="599"/>
    <cellStyle name="20 % - Accent4 29" xfId="600"/>
    <cellStyle name="20 % - Accent4 29 2" xfId="601"/>
    <cellStyle name="20 % - Accent4 29 3" xfId="602"/>
    <cellStyle name="20 % - Accent4 3" xfId="603"/>
    <cellStyle name="20 % - Accent4 3 2" xfId="604"/>
    <cellStyle name="20 % - Accent4 3 3" xfId="605"/>
    <cellStyle name="20 % - Accent4 3 4" xfId="606"/>
    <cellStyle name="20 % - Accent4 30" xfId="607"/>
    <cellStyle name="20 % - Accent4 30 2" xfId="608"/>
    <cellStyle name="20 % - Accent4 30 3" xfId="609"/>
    <cellStyle name="20 % - Accent4 31" xfId="610"/>
    <cellStyle name="20 % - Accent4 31 2" xfId="611"/>
    <cellStyle name="20 % - Accent4 31 3" xfId="612"/>
    <cellStyle name="20 % - Accent4 32" xfId="613"/>
    <cellStyle name="20 % - Accent4 32 2" xfId="614"/>
    <cellStyle name="20 % - Accent4 32 3" xfId="615"/>
    <cellStyle name="20 % - Accent4 33" xfId="616"/>
    <cellStyle name="20 % - Accent4 33 2" xfId="617"/>
    <cellStyle name="20 % - Accent4 33 3" xfId="618"/>
    <cellStyle name="20 % - Accent4 34" xfId="619"/>
    <cellStyle name="20 % - Accent4 34 2" xfId="620"/>
    <cellStyle name="20 % - Accent4 34 3" xfId="621"/>
    <cellStyle name="20 % - Accent4 35" xfId="622"/>
    <cellStyle name="20 % - Accent4 35 2" xfId="623"/>
    <cellStyle name="20 % - Accent4 35 3" xfId="624"/>
    <cellStyle name="20 % - Accent4 36" xfId="625"/>
    <cellStyle name="20 % - Accent4 36 2" xfId="626"/>
    <cellStyle name="20 % - Accent4 36 3" xfId="627"/>
    <cellStyle name="20 % - Accent4 37" xfId="628"/>
    <cellStyle name="20 % - Accent4 37 2" xfId="629"/>
    <cellStyle name="20 % - Accent4 37 3" xfId="630"/>
    <cellStyle name="20 % - Accent4 38" xfId="631"/>
    <cellStyle name="20 % - Accent4 38 2" xfId="632"/>
    <cellStyle name="20 % - Accent4 38 3" xfId="633"/>
    <cellStyle name="20 % - Accent4 39" xfId="634"/>
    <cellStyle name="20 % - Accent4 39 2" xfId="635"/>
    <cellStyle name="20 % - Accent4 39 3" xfId="636"/>
    <cellStyle name="20 % - Accent4 4" xfId="637"/>
    <cellStyle name="20 % - Accent4 4 2" xfId="638"/>
    <cellStyle name="20 % - Accent4 4 3" xfId="639"/>
    <cellStyle name="20 % - Accent4 4 4" xfId="640"/>
    <cellStyle name="20 % - Accent4 40" xfId="641"/>
    <cellStyle name="20 % - Accent4 40 2" xfId="642"/>
    <cellStyle name="20 % - Accent4 40 3" xfId="643"/>
    <cellStyle name="20 % - Accent4 41" xfId="644"/>
    <cellStyle name="20 % - Accent4 41 2" xfId="645"/>
    <cellStyle name="20 % - Accent4 41 3" xfId="646"/>
    <cellStyle name="20 % - Accent4 42" xfId="647"/>
    <cellStyle name="20 % - Accent4 42 2" xfId="648"/>
    <cellStyle name="20 % - Accent4 42 3" xfId="649"/>
    <cellStyle name="20 % - Accent4 43" xfId="650"/>
    <cellStyle name="20 % - Accent4 43 2" xfId="651"/>
    <cellStyle name="20 % - Accent4 43 3" xfId="652"/>
    <cellStyle name="20 % - Accent4 44" xfId="653"/>
    <cellStyle name="20 % - Accent4 44 2" xfId="654"/>
    <cellStyle name="20 % - Accent4 44 3" xfId="655"/>
    <cellStyle name="20 % - Accent4 45" xfId="656"/>
    <cellStyle name="20 % - Accent4 45 2" xfId="657"/>
    <cellStyle name="20 % - Accent4 45 3" xfId="658"/>
    <cellStyle name="20 % - Accent4 46" xfId="659"/>
    <cellStyle name="20 % - Accent4 46 2" xfId="660"/>
    <cellStyle name="20 % - Accent4 46 3" xfId="661"/>
    <cellStyle name="20 % - Accent4 47" xfId="662"/>
    <cellStyle name="20 % - Accent4 47 2" xfId="663"/>
    <cellStyle name="20 % - Accent4 47 3" xfId="664"/>
    <cellStyle name="20 % - Accent4 48" xfId="665"/>
    <cellStyle name="20 % - Accent4 48 2" xfId="666"/>
    <cellStyle name="20 % - Accent4 48 3" xfId="667"/>
    <cellStyle name="20 % - Accent4 49" xfId="668"/>
    <cellStyle name="20 % - Accent4 49 2" xfId="669"/>
    <cellStyle name="20 % - Accent4 49 3" xfId="670"/>
    <cellStyle name="20 % - Accent4 5" xfId="671"/>
    <cellStyle name="20 % - Accent4 5 2" xfId="672"/>
    <cellStyle name="20 % - Accent4 5 3" xfId="673"/>
    <cellStyle name="20 % - Accent4 50" xfId="674"/>
    <cellStyle name="20 % - Accent4 50 2" xfId="675"/>
    <cellStyle name="20 % - Accent4 50 3" xfId="676"/>
    <cellStyle name="20 % - Accent4 51" xfId="677"/>
    <cellStyle name="20 % - Accent4 51 2" xfId="678"/>
    <cellStyle name="20 % - Accent4 51 3" xfId="679"/>
    <cellStyle name="20 % - Accent4 52" xfId="680"/>
    <cellStyle name="20 % - Accent4 52 2" xfId="681"/>
    <cellStyle name="20 % - Accent4 52 3" xfId="682"/>
    <cellStyle name="20 % - Accent4 53" xfId="683"/>
    <cellStyle name="20 % - Accent4 53 2" xfId="684"/>
    <cellStyle name="20 % - Accent4 53 3" xfId="685"/>
    <cellStyle name="20 % - Accent4 54" xfId="686"/>
    <cellStyle name="20 % - Accent4 54 2" xfId="687"/>
    <cellStyle name="20 % - Accent4 54 3" xfId="688"/>
    <cellStyle name="20 % - Accent4 55" xfId="689"/>
    <cellStyle name="20 % - Accent4 55 2" xfId="690"/>
    <cellStyle name="20 % - Accent4 55 3" xfId="691"/>
    <cellStyle name="20 % - Accent4 56" xfId="692"/>
    <cellStyle name="20 % - Accent4 56 2" xfId="693"/>
    <cellStyle name="20 % - Accent4 56 3" xfId="694"/>
    <cellStyle name="20 % - Accent4 57" xfId="695"/>
    <cellStyle name="20 % - Accent4 57 2" xfId="696"/>
    <cellStyle name="20 % - Accent4 57 3" xfId="697"/>
    <cellStyle name="20 % - Accent4 58" xfId="698"/>
    <cellStyle name="20 % - Accent4 58 2" xfId="699"/>
    <cellStyle name="20 % - Accent4 58 3" xfId="700"/>
    <cellStyle name="20 % - Accent4 59" xfId="701"/>
    <cellStyle name="20 % - Accent4 59 2" xfId="702"/>
    <cellStyle name="20 % - Accent4 59 3" xfId="703"/>
    <cellStyle name="20 % - Accent4 6" xfId="704"/>
    <cellStyle name="20 % - Accent4 6 2" xfId="705"/>
    <cellStyle name="20 % - Accent4 6 3" xfId="706"/>
    <cellStyle name="20 % - Accent4 60" xfId="707"/>
    <cellStyle name="20 % - Accent4 61" xfId="708"/>
    <cellStyle name="20 % - Accent4 7" xfId="709"/>
    <cellStyle name="20 % - Accent4 7 2" xfId="710"/>
    <cellStyle name="20 % - Accent4 7 3" xfId="711"/>
    <cellStyle name="20 % - Accent4 8" xfId="712"/>
    <cellStyle name="20 % - Accent4 8 2" xfId="713"/>
    <cellStyle name="20 % - Accent4 8 3" xfId="714"/>
    <cellStyle name="20 % - Accent4 9" xfId="715"/>
    <cellStyle name="20 % - Accent4 9 2" xfId="716"/>
    <cellStyle name="20 % - Accent4 9 3" xfId="717"/>
    <cellStyle name="20 % - Accent5 10" xfId="718"/>
    <cellStyle name="20 % - Accent5 10 2" xfId="719"/>
    <cellStyle name="20 % - Accent5 10 3" xfId="720"/>
    <cellStyle name="20 % - Accent5 11" xfId="721"/>
    <cellStyle name="20 % - Accent5 11 2" xfId="722"/>
    <cellStyle name="20 % - Accent5 11 3" xfId="723"/>
    <cellStyle name="20 % - Accent5 12" xfId="724"/>
    <cellStyle name="20 % - Accent5 12 2" xfId="725"/>
    <cellStyle name="20 % - Accent5 12 3" xfId="726"/>
    <cellStyle name="20 % - Accent5 13" xfId="727"/>
    <cellStyle name="20 % - Accent5 13 2" xfId="728"/>
    <cellStyle name="20 % - Accent5 13 3" xfId="729"/>
    <cellStyle name="20 % - Accent5 14" xfId="730"/>
    <cellStyle name="20 % - Accent5 14 2" xfId="731"/>
    <cellStyle name="20 % - Accent5 14 3" xfId="732"/>
    <cellStyle name="20 % - Accent5 15" xfId="733"/>
    <cellStyle name="20 % - Accent5 15 2" xfId="734"/>
    <cellStyle name="20 % - Accent5 15 3" xfId="735"/>
    <cellStyle name="20 % - Accent5 16" xfId="736"/>
    <cellStyle name="20 % - Accent5 16 2" xfId="737"/>
    <cellStyle name="20 % - Accent5 16 3" xfId="738"/>
    <cellStyle name="20 % - Accent5 17" xfId="739"/>
    <cellStyle name="20 % - Accent5 17 2" xfId="740"/>
    <cellStyle name="20 % - Accent5 17 3" xfId="741"/>
    <cellStyle name="20 % - Accent5 18" xfId="742"/>
    <cellStyle name="20 % - Accent5 18 2" xfId="743"/>
    <cellStyle name="20 % - Accent5 18 3" xfId="744"/>
    <cellStyle name="20 % - Accent5 19" xfId="745"/>
    <cellStyle name="20 % - Accent5 19 2" xfId="746"/>
    <cellStyle name="20 % - Accent5 19 3" xfId="747"/>
    <cellStyle name="20 % - Accent5 2" xfId="748"/>
    <cellStyle name="20 % - Accent5 2 2" xfId="749"/>
    <cellStyle name="20 % - Accent5 2 3" xfId="750"/>
    <cellStyle name="20 % - Accent5 2 4" xfId="751"/>
    <cellStyle name="20 % - Accent5 2 5" xfId="2758"/>
    <cellStyle name="20 % - Accent5 20" xfId="752"/>
    <cellStyle name="20 % - Accent5 20 2" xfId="753"/>
    <cellStyle name="20 % - Accent5 20 3" xfId="754"/>
    <cellStyle name="20 % - Accent5 21" xfId="755"/>
    <cellStyle name="20 % - Accent5 21 2" xfId="756"/>
    <cellStyle name="20 % - Accent5 21 3" xfId="757"/>
    <cellStyle name="20 % - Accent5 22" xfId="758"/>
    <cellStyle name="20 % - Accent5 22 2" xfId="759"/>
    <cellStyle name="20 % - Accent5 22 3" xfId="760"/>
    <cellStyle name="20 % - Accent5 23" xfId="761"/>
    <cellStyle name="20 % - Accent5 23 2" xfId="762"/>
    <cellStyle name="20 % - Accent5 23 3" xfId="763"/>
    <cellStyle name="20 % - Accent5 24" xfId="764"/>
    <cellStyle name="20 % - Accent5 24 2" xfId="765"/>
    <cellStyle name="20 % - Accent5 24 3" xfId="766"/>
    <cellStyle name="20 % - Accent5 25" xfId="767"/>
    <cellStyle name="20 % - Accent5 25 2" xfId="768"/>
    <cellStyle name="20 % - Accent5 25 3" xfId="769"/>
    <cellStyle name="20 % - Accent5 26" xfId="770"/>
    <cellStyle name="20 % - Accent5 26 2" xfId="771"/>
    <cellStyle name="20 % - Accent5 26 3" xfId="772"/>
    <cellStyle name="20 % - Accent5 27" xfId="773"/>
    <cellStyle name="20 % - Accent5 27 2" xfId="774"/>
    <cellStyle name="20 % - Accent5 27 3" xfId="775"/>
    <cellStyle name="20 % - Accent5 28" xfId="776"/>
    <cellStyle name="20 % - Accent5 28 2" xfId="777"/>
    <cellStyle name="20 % - Accent5 28 3" xfId="778"/>
    <cellStyle name="20 % - Accent5 29" xfId="779"/>
    <cellStyle name="20 % - Accent5 29 2" xfId="780"/>
    <cellStyle name="20 % - Accent5 29 3" xfId="781"/>
    <cellStyle name="20 % - Accent5 3" xfId="782"/>
    <cellStyle name="20 % - Accent5 3 2" xfId="783"/>
    <cellStyle name="20 % - Accent5 3 3" xfId="784"/>
    <cellStyle name="20 % - Accent5 3 4" xfId="785"/>
    <cellStyle name="20 % - Accent5 30" xfId="786"/>
    <cellStyle name="20 % - Accent5 30 2" xfId="787"/>
    <cellStyle name="20 % - Accent5 30 3" xfId="788"/>
    <cellStyle name="20 % - Accent5 31" xfId="789"/>
    <cellStyle name="20 % - Accent5 31 2" xfId="790"/>
    <cellStyle name="20 % - Accent5 31 3" xfId="791"/>
    <cellStyle name="20 % - Accent5 32" xfId="792"/>
    <cellStyle name="20 % - Accent5 32 2" xfId="793"/>
    <cellStyle name="20 % - Accent5 32 3" xfId="794"/>
    <cellStyle name="20 % - Accent5 33" xfId="795"/>
    <cellStyle name="20 % - Accent5 33 2" xfId="796"/>
    <cellStyle name="20 % - Accent5 33 3" xfId="797"/>
    <cellStyle name="20 % - Accent5 34" xfId="798"/>
    <cellStyle name="20 % - Accent5 34 2" xfId="799"/>
    <cellStyle name="20 % - Accent5 34 3" xfId="800"/>
    <cellStyle name="20 % - Accent5 35" xfId="801"/>
    <cellStyle name="20 % - Accent5 35 2" xfId="802"/>
    <cellStyle name="20 % - Accent5 35 3" xfId="803"/>
    <cellStyle name="20 % - Accent5 36" xfId="804"/>
    <cellStyle name="20 % - Accent5 36 2" xfId="805"/>
    <cellStyle name="20 % - Accent5 36 3" xfId="806"/>
    <cellStyle name="20 % - Accent5 37" xfId="807"/>
    <cellStyle name="20 % - Accent5 37 2" xfId="808"/>
    <cellStyle name="20 % - Accent5 37 3" xfId="809"/>
    <cellStyle name="20 % - Accent5 38" xfId="810"/>
    <cellStyle name="20 % - Accent5 38 2" xfId="811"/>
    <cellStyle name="20 % - Accent5 38 3" xfId="812"/>
    <cellStyle name="20 % - Accent5 39" xfId="813"/>
    <cellStyle name="20 % - Accent5 39 2" xfId="814"/>
    <cellStyle name="20 % - Accent5 39 3" xfId="815"/>
    <cellStyle name="20 % - Accent5 4" xfId="816"/>
    <cellStyle name="20 % - Accent5 4 2" xfId="817"/>
    <cellStyle name="20 % - Accent5 4 3" xfId="818"/>
    <cellStyle name="20 % - Accent5 4 4" xfId="819"/>
    <cellStyle name="20 % - Accent5 40" xfId="820"/>
    <cellStyle name="20 % - Accent5 40 2" xfId="821"/>
    <cellStyle name="20 % - Accent5 40 3" xfId="822"/>
    <cellStyle name="20 % - Accent5 41" xfId="823"/>
    <cellStyle name="20 % - Accent5 41 2" xfId="824"/>
    <cellStyle name="20 % - Accent5 41 3" xfId="825"/>
    <cellStyle name="20 % - Accent5 42" xfId="826"/>
    <cellStyle name="20 % - Accent5 42 2" xfId="827"/>
    <cellStyle name="20 % - Accent5 42 3" xfId="828"/>
    <cellStyle name="20 % - Accent5 43" xfId="829"/>
    <cellStyle name="20 % - Accent5 43 2" xfId="830"/>
    <cellStyle name="20 % - Accent5 43 3" xfId="831"/>
    <cellStyle name="20 % - Accent5 44" xfId="832"/>
    <cellStyle name="20 % - Accent5 44 2" xfId="833"/>
    <cellStyle name="20 % - Accent5 44 3" xfId="834"/>
    <cellStyle name="20 % - Accent5 45" xfId="835"/>
    <cellStyle name="20 % - Accent5 45 2" xfId="836"/>
    <cellStyle name="20 % - Accent5 45 3" xfId="837"/>
    <cellStyle name="20 % - Accent5 46" xfId="838"/>
    <cellStyle name="20 % - Accent5 46 2" xfId="839"/>
    <cellStyle name="20 % - Accent5 46 3" xfId="840"/>
    <cellStyle name="20 % - Accent5 47" xfId="841"/>
    <cellStyle name="20 % - Accent5 47 2" xfId="842"/>
    <cellStyle name="20 % - Accent5 47 3" xfId="843"/>
    <cellStyle name="20 % - Accent5 48" xfId="844"/>
    <cellStyle name="20 % - Accent5 48 2" xfId="845"/>
    <cellStyle name="20 % - Accent5 48 3" xfId="846"/>
    <cellStyle name="20 % - Accent5 49" xfId="847"/>
    <cellStyle name="20 % - Accent5 49 2" xfId="848"/>
    <cellStyle name="20 % - Accent5 49 3" xfId="849"/>
    <cellStyle name="20 % - Accent5 5" xfId="850"/>
    <cellStyle name="20 % - Accent5 5 2" xfId="851"/>
    <cellStyle name="20 % - Accent5 5 3" xfId="852"/>
    <cellStyle name="20 % - Accent5 50" xfId="853"/>
    <cellStyle name="20 % - Accent5 50 2" xfId="854"/>
    <cellStyle name="20 % - Accent5 50 3" xfId="855"/>
    <cellStyle name="20 % - Accent5 51" xfId="856"/>
    <cellStyle name="20 % - Accent5 51 2" xfId="857"/>
    <cellStyle name="20 % - Accent5 51 3" xfId="858"/>
    <cellStyle name="20 % - Accent5 52" xfId="859"/>
    <cellStyle name="20 % - Accent5 52 2" xfId="860"/>
    <cellStyle name="20 % - Accent5 52 3" xfId="861"/>
    <cellStyle name="20 % - Accent5 53" xfId="862"/>
    <cellStyle name="20 % - Accent5 53 2" xfId="863"/>
    <cellStyle name="20 % - Accent5 53 3" xfId="864"/>
    <cellStyle name="20 % - Accent5 54" xfId="865"/>
    <cellStyle name="20 % - Accent5 54 2" xfId="866"/>
    <cellStyle name="20 % - Accent5 54 3" xfId="867"/>
    <cellStyle name="20 % - Accent5 55" xfId="868"/>
    <cellStyle name="20 % - Accent5 55 2" xfId="869"/>
    <cellStyle name="20 % - Accent5 55 3" xfId="870"/>
    <cellStyle name="20 % - Accent5 56" xfId="871"/>
    <cellStyle name="20 % - Accent5 56 2" xfId="872"/>
    <cellStyle name="20 % - Accent5 56 3" xfId="873"/>
    <cellStyle name="20 % - Accent5 57" xfId="874"/>
    <cellStyle name="20 % - Accent5 57 2" xfId="875"/>
    <cellStyle name="20 % - Accent5 57 3" xfId="876"/>
    <cellStyle name="20 % - Accent5 58" xfId="877"/>
    <cellStyle name="20 % - Accent5 58 2" xfId="878"/>
    <cellStyle name="20 % - Accent5 58 3" xfId="879"/>
    <cellStyle name="20 % - Accent5 59" xfId="880"/>
    <cellStyle name="20 % - Accent5 59 2" xfId="881"/>
    <cellStyle name="20 % - Accent5 59 3" xfId="882"/>
    <cellStyle name="20 % - Accent5 6" xfId="883"/>
    <cellStyle name="20 % - Accent5 6 2" xfId="884"/>
    <cellStyle name="20 % - Accent5 6 3" xfId="885"/>
    <cellStyle name="20 % - Accent5 60" xfId="886"/>
    <cellStyle name="20 % - Accent5 61" xfId="887"/>
    <cellStyle name="20 % - Accent5 7" xfId="888"/>
    <cellStyle name="20 % - Accent5 7 2" xfId="889"/>
    <cellStyle name="20 % - Accent5 7 3" xfId="890"/>
    <cellStyle name="20 % - Accent5 8" xfId="891"/>
    <cellStyle name="20 % - Accent5 8 2" xfId="892"/>
    <cellStyle name="20 % - Accent5 8 3" xfId="893"/>
    <cellStyle name="20 % - Accent5 9" xfId="894"/>
    <cellStyle name="20 % - Accent5 9 2" xfId="895"/>
    <cellStyle name="20 % - Accent5 9 3" xfId="896"/>
    <cellStyle name="20 % - Accent6 10" xfId="897"/>
    <cellStyle name="20 % - Accent6 10 2" xfId="898"/>
    <cellStyle name="20 % - Accent6 10 3" xfId="899"/>
    <cellStyle name="20 % - Accent6 11" xfId="900"/>
    <cellStyle name="20 % - Accent6 11 2" xfId="901"/>
    <cellStyle name="20 % - Accent6 11 3" xfId="902"/>
    <cellStyle name="20 % - Accent6 12" xfId="903"/>
    <cellStyle name="20 % - Accent6 12 2" xfId="904"/>
    <cellStyle name="20 % - Accent6 12 3" xfId="905"/>
    <cellStyle name="20 % - Accent6 13" xfId="906"/>
    <cellStyle name="20 % - Accent6 13 2" xfId="907"/>
    <cellStyle name="20 % - Accent6 13 3" xfId="908"/>
    <cellStyle name="20 % - Accent6 14" xfId="909"/>
    <cellStyle name="20 % - Accent6 14 2" xfId="910"/>
    <cellStyle name="20 % - Accent6 14 3" xfId="911"/>
    <cellStyle name="20 % - Accent6 15" xfId="912"/>
    <cellStyle name="20 % - Accent6 15 2" xfId="913"/>
    <cellStyle name="20 % - Accent6 15 3" xfId="914"/>
    <cellStyle name="20 % - Accent6 16" xfId="915"/>
    <cellStyle name="20 % - Accent6 16 2" xfId="916"/>
    <cellStyle name="20 % - Accent6 16 3" xfId="917"/>
    <cellStyle name="20 % - Accent6 17" xfId="918"/>
    <cellStyle name="20 % - Accent6 17 2" xfId="919"/>
    <cellStyle name="20 % - Accent6 17 3" xfId="920"/>
    <cellStyle name="20 % - Accent6 18" xfId="921"/>
    <cellStyle name="20 % - Accent6 18 2" xfId="922"/>
    <cellStyle name="20 % - Accent6 18 3" xfId="923"/>
    <cellStyle name="20 % - Accent6 19" xfId="924"/>
    <cellStyle name="20 % - Accent6 19 2" xfId="925"/>
    <cellStyle name="20 % - Accent6 19 3" xfId="926"/>
    <cellStyle name="20 % - Accent6 2" xfId="927"/>
    <cellStyle name="20 % - Accent6 2 2" xfId="928"/>
    <cellStyle name="20 % - Accent6 2 3" xfId="929"/>
    <cellStyle name="20 % - Accent6 2 4" xfId="930"/>
    <cellStyle name="20 % - Accent6 2 5" xfId="2759"/>
    <cellStyle name="20 % - Accent6 20" xfId="931"/>
    <cellStyle name="20 % - Accent6 20 2" xfId="932"/>
    <cellStyle name="20 % - Accent6 20 3" xfId="933"/>
    <cellStyle name="20 % - Accent6 21" xfId="934"/>
    <cellStyle name="20 % - Accent6 21 2" xfId="935"/>
    <cellStyle name="20 % - Accent6 21 3" xfId="936"/>
    <cellStyle name="20 % - Accent6 22" xfId="937"/>
    <cellStyle name="20 % - Accent6 22 2" xfId="938"/>
    <cellStyle name="20 % - Accent6 22 3" xfId="939"/>
    <cellStyle name="20 % - Accent6 23" xfId="940"/>
    <cellStyle name="20 % - Accent6 23 2" xfId="941"/>
    <cellStyle name="20 % - Accent6 23 3" xfId="942"/>
    <cellStyle name="20 % - Accent6 24" xfId="943"/>
    <cellStyle name="20 % - Accent6 24 2" xfId="944"/>
    <cellStyle name="20 % - Accent6 24 3" xfId="945"/>
    <cellStyle name="20 % - Accent6 25" xfId="946"/>
    <cellStyle name="20 % - Accent6 25 2" xfId="947"/>
    <cellStyle name="20 % - Accent6 25 3" xfId="948"/>
    <cellStyle name="20 % - Accent6 26" xfId="949"/>
    <cellStyle name="20 % - Accent6 26 2" xfId="950"/>
    <cellStyle name="20 % - Accent6 26 3" xfId="951"/>
    <cellStyle name="20 % - Accent6 27" xfId="952"/>
    <cellStyle name="20 % - Accent6 27 2" xfId="953"/>
    <cellStyle name="20 % - Accent6 27 3" xfId="954"/>
    <cellStyle name="20 % - Accent6 28" xfId="955"/>
    <cellStyle name="20 % - Accent6 28 2" xfId="956"/>
    <cellStyle name="20 % - Accent6 28 3" xfId="957"/>
    <cellStyle name="20 % - Accent6 29" xfId="958"/>
    <cellStyle name="20 % - Accent6 29 2" xfId="959"/>
    <cellStyle name="20 % - Accent6 29 3" xfId="960"/>
    <cellStyle name="20 % - Accent6 3" xfId="961"/>
    <cellStyle name="20 % - Accent6 3 2" xfId="962"/>
    <cellStyle name="20 % - Accent6 3 3" xfId="963"/>
    <cellStyle name="20 % - Accent6 3 4" xfId="964"/>
    <cellStyle name="20 % - Accent6 30" xfId="965"/>
    <cellStyle name="20 % - Accent6 30 2" xfId="966"/>
    <cellStyle name="20 % - Accent6 30 3" xfId="967"/>
    <cellStyle name="20 % - Accent6 31" xfId="968"/>
    <cellStyle name="20 % - Accent6 31 2" xfId="969"/>
    <cellStyle name="20 % - Accent6 31 3" xfId="970"/>
    <cellStyle name="20 % - Accent6 32" xfId="971"/>
    <cellStyle name="20 % - Accent6 32 2" xfId="972"/>
    <cellStyle name="20 % - Accent6 32 3" xfId="973"/>
    <cellStyle name="20 % - Accent6 33" xfId="974"/>
    <cellStyle name="20 % - Accent6 33 2" xfId="975"/>
    <cellStyle name="20 % - Accent6 33 3" xfId="976"/>
    <cellStyle name="20 % - Accent6 34" xfId="977"/>
    <cellStyle name="20 % - Accent6 34 2" xfId="978"/>
    <cellStyle name="20 % - Accent6 34 3" xfId="979"/>
    <cellStyle name="20 % - Accent6 35" xfId="980"/>
    <cellStyle name="20 % - Accent6 35 2" xfId="981"/>
    <cellStyle name="20 % - Accent6 35 3" xfId="982"/>
    <cellStyle name="20 % - Accent6 36" xfId="983"/>
    <cellStyle name="20 % - Accent6 36 2" xfId="984"/>
    <cellStyle name="20 % - Accent6 36 3" xfId="985"/>
    <cellStyle name="20 % - Accent6 37" xfId="986"/>
    <cellStyle name="20 % - Accent6 37 2" xfId="987"/>
    <cellStyle name="20 % - Accent6 37 3" xfId="988"/>
    <cellStyle name="20 % - Accent6 38" xfId="989"/>
    <cellStyle name="20 % - Accent6 38 2" xfId="990"/>
    <cellStyle name="20 % - Accent6 38 3" xfId="991"/>
    <cellStyle name="20 % - Accent6 39" xfId="992"/>
    <cellStyle name="20 % - Accent6 39 2" xfId="993"/>
    <cellStyle name="20 % - Accent6 39 3" xfId="994"/>
    <cellStyle name="20 % - Accent6 4" xfId="995"/>
    <cellStyle name="20 % - Accent6 4 2" xfId="996"/>
    <cellStyle name="20 % - Accent6 4 3" xfId="997"/>
    <cellStyle name="20 % - Accent6 4 4" xfId="998"/>
    <cellStyle name="20 % - Accent6 40" xfId="999"/>
    <cellStyle name="20 % - Accent6 40 2" xfId="1000"/>
    <cellStyle name="20 % - Accent6 40 3" xfId="1001"/>
    <cellStyle name="20 % - Accent6 41" xfId="1002"/>
    <cellStyle name="20 % - Accent6 41 2" xfId="1003"/>
    <cellStyle name="20 % - Accent6 41 3" xfId="1004"/>
    <cellStyle name="20 % - Accent6 42" xfId="1005"/>
    <cellStyle name="20 % - Accent6 42 2" xfId="1006"/>
    <cellStyle name="20 % - Accent6 42 3" xfId="1007"/>
    <cellStyle name="20 % - Accent6 43" xfId="1008"/>
    <cellStyle name="20 % - Accent6 43 2" xfId="1009"/>
    <cellStyle name="20 % - Accent6 43 3" xfId="1010"/>
    <cellStyle name="20 % - Accent6 44" xfId="1011"/>
    <cellStyle name="20 % - Accent6 44 2" xfId="1012"/>
    <cellStyle name="20 % - Accent6 44 3" xfId="1013"/>
    <cellStyle name="20 % - Accent6 45" xfId="1014"/>
    <cellStyle name="20 % - Accent6 45 2" xfId="1015"/>
    <cellStyle name="20 % - Accent6 45 3" xfId="1016"/>
    <cellStyle name="20 % - Accent6 46" xfId="1017"/>
    <cellStyle name="20 % - Accent6 46 2" xfId="1018"/>
    <cellStyle name="20 % - Accent6 46 3" xfId="1019"/>
    <cellStyle name="20 % - Accent6 47" xfId="1020"/>
    <cellStyle name="20 % - Accent6 47 2" xfId="1021"/>
    <cellStyle name="20 % - Accent6 47 3" xfId="1022"/>
    <cellStyle name="20 % - Accent6 48" xfId="1023"/>
    <cellStyle name="20 % - Accent6 48 2" xfId="1024"/>
    <cellStyle name="20 % - Accent6 48 3" xfId="1025"/>
    <cellStyle name="20 % - Accent6 49" xfId="1026"/>
    <cellStyle name="20 % - Accent6 49 2" xfId="1027"/>
    <cellStyle name="20 % - Accent6 49 3" xfId="1028"/>
    <cellStyle name="20 % - Accent6 5" xfId="1029"/>
    <cellStyle name="20 % - Accent6 5 2" xfId="1030"/>
    <cellStyle name="20 % - Accent6 5 3" xfId="1031"/>
    <cellStyle name="20 % - Accent6 50" xfId="1032"/>
    <cellStyle name="20 % - Accent6 50 2" xfId="1033"/>
    <cellStyle name="20 % - Accent6 50 3" xfId="1034"/>
    <cellStyle name="20 % - Accent6 51" xfId="1035"/>
    <cellStyle name="20 % - Accent6 51 2" xfId="1036"/>
    <cellStyle name="20 % - Accent6 51 3" xfId="1037"/>
    <cellStyle name="20 % - Accent6 52" xfId="1038"/>
    <cellStyle name="20 % - Accent6 52 2" xfId="1039"/>
    <cellStyle name="20 % - Accent6 52 3" xfId="1040"/>
    <cellStyle name="20 % - Accent6 53" xfId="1041"/>
    <cellStyle name="20 % - Accent6 53 2" xfId="1042"/>
    <cellStyle name="20 % - Accent6 53 3" xfId="1043"/>
    <cellStyle name="20 % - Accent6 54" xfId="1044"/>
    <cellStyle name="20 % - Accent6 54 2" xfId="1045"/>
    <cellStyle name="20 % - Accent6 54 3" xfId="1046"/>
    <cellStyle name="20 % - Accent6 55" xfId="1047"/>
    <cellStyle name="20 % - Accent6 55 2" xfId="1048"/>
    <cellStyle name="20 % - Accent6 55 3" xfId="1049"/>
    <cellStyle name="20 % - Accent6 56" xfId="1050"/>
    <cellStyle name="20 % - Accent6 56 2" xfId="1051"/>
    <cellStyle name="20 % - Accent6 56 3" xfId="1052"/>
    <cellStyle name="20 % - Accent6 57" xfId="1053"/>
    <cellStyle name="20 % - Accent6 57 2" xfId="1054"/>
    <cellStyle name="20 % - Accent6 57 3" xfId="1055"/>
    <cellStyle name="20 % - Accent6 58" xfId="1056"/>
    <cellStyle name="20 % - Accent6 58 2" xfId="1057"/>
    <cellStyle name="20 % - Accent6 58 3" xfId="1058"/>
    <cellStyle name="20 % - Accent6 59" xfId="1059"/>
    <cellStyle name="20 % - Accent6 59 2" xfId="1060"/>
    <cellStyle name="20 % - Accent6 59 3" xfId="1061"/>
    <cellStyle name="20 % - Accent6 6" xfId="1062"/>
    <cellStyle name="20 % - Accent6 6 2" xfId="1063"/>
    <cellStyle name="20 % - Accent6 6 3" xfId="1064"/>
    <cellStyle name="20 % - Accent6 60" xfId="1065"/>
    <cellStyle name="20 % - Accent6 61" xfId="1066"/>
    <cellStyle name="20 % - Accent6 7" xfId="1067"/>
    <cellStyle name="20 % - Accent6 7 2" xfId="1068"/>
    <cellStyle name="20 % - Accent6 7 3" xfId="1069"/>
    <cellStyle name="20 % - Accent6 8" xfId="1070"/>
    <cellStyle name="20 % - Accent6 8 2" xfId="1071"/>
    <cellStyle name="20 % - Accent6 8 3" xfId="1072"/>
    <cellStyle name="20 % - Accent6 9" xfId="1073"/>
    <cellStyle name="20 % - Accent6 9 2" xfId="1074"/>
    <cellStyle name="20 % - Accent6 9 3" xfId="1075"/>
    <cellStyle name="20% - Ênfase1" xfId="1076"/>
    <cellStyle name="20% - Ênfase2" xfId="1077"/>
    <cellStyle name="20% - Ênfase3" xfId="1078"/>
    <cellStyle name="20% - Ênfase4" xfId="1079"/>
    <cellStyle name="20% - Ênfase5" xfId="1080"/>
    <cellStyle name="20% - Ênfase6" xfId="1081"/>
    <cellStyle name="40 % - Accent1 10" xfId="1082"/>
    <cellStyle name="40 % - Accent1 10 2" xfId="1083"/>
    <cellStyle name="40 % - Accent1 10 3" xfId="1084"/>
    <cellStyle name="40 % - Accent1 11" xfId="1085"/>
    <cellStyle name="40 % - Accent1 11 2" xfId="1086"/>
    <cellStyle name="40 % - Accent1 11 3" xfId="1087"/>
    <cellStyle name="40 % - Accent1 12" xfId="1088"/>
    <cellStyle name="40 % - Accent1 12 2" xfId="1089"/>
    <cellStyle name="40 % - Accent1 12 3" xfId="1090"/>
    <cellStyle name="40 % - Accent1 13" xfId="1091"/>
    <cellStyle name="40 % - Accent1 13 2" xfId="1092"/>
    <cellStyle name="40 % - Accent1 13 3" xfId="1093"/>
    <cellStyle name="40 % - Accent1 14" xfId="1094"/>
    <cellStyle name="40 % - Accent1 14 2" xfId="1095"/>
    <cellStyle name="40 % - Accent1 14 3" xfId="1096"/>
    <cellStyle name="40 % - Accent1 15" xfId="1097"/>
    <cellStyle name="40 % - Accent1 15 2" xfId="1098"/>
    <cellStyle name="40 % - Accent1 15 3" xfId="1099"/>
    <cellStyle name="40 % - Accent1 16" xfId="1100"/>
    <cellStyle name="40 % - Accent1 16 2" xfId="1101"/>
    <cellStyle name="40 % - Accent1 16 3" xfId="1102"/>
    <cellStyle name="40 % - Accent1 17" xfId="1103"/>
    <cellStyle name="40 % - Accent1 17 2" xfId="1104"/>
    <cellStyle name="40 % - Accent1 17 3" xfId="1105"/>
    <cellStyle name="40 % - Accent1 18" xfId="1106"/>
    <cellStyle name="40 % - Accent1 18 2" xfId="1107"/>
    <cellStyle name="40 % - Accent1 18 3" xfId="1108"/>
    <cellStyle name="40 % - Accent1 19" xfId="1109"/>
    <cellStyle name="40 % - Accent1 19 2" xfId="1110"/>
    <cellStyle name="40 % - Accent1 19 3" xfId="1111"/>
    <cellStyle name="40 % - Accent1 2" xfId="1112"/>
    <cellStyle name="40 % - Accent1 2 2" xfId="1113"/>
    <cellStyle name="40 % - Accent1 2 3" xfId="1114"/>
    <cellStyle name="40 % - Accent1 2 4" xfId="1115"/>
    <cellStyle name="40 % - Accent1 2 5" xfId="2760"/>
    <cellStyle name="40 % - Accent1 20" xfId="1116"/>
    <cellStyle name="40 % - Accent1 20 2" xfId="1117"/>
    <cellStyle name="40 % - Accent1 20 3" xfId="1118"/>
    <cellStyle name="40 % - Accent1 21" xfId="1119"/>
    <cellStyle name="40 % - Accent1 21 2" xfId="1120"/>
    <cellStyle name="40 % - Accent1 21 3" xfId="1121"/>
    <cellStyle name="40 % - Accent1 22" xfId="1122"/>
    <cellStyle name="40 % - Accent1 22 2" xfId="1123"/>
    <cellStyle name="40 % - Accent1 22 3" xfId="1124"/>
    <cellStyle name="40 % - Accent1 23" xfId="1125"/>
    <cellStyle name="40 % - Accent1 23 2" xfId="1126"/>
    <cellStyle name="40 % - Accent1 23 3" xfId="1127"/>
    <cellStyle name="40 % - Accent1 24" xfId="1128"/>
    <cellStyle name="40 % - Accent1 24 2" xfId="1129"/>
    <cellStyle name="40 % - Accent1 24 3" xfId="1130"/>
    <cellStyle name="40 % - Accent1 25" xfId="1131"/>
    <cellStyle name="40 % - Accent1 25 2" xfId="1132"/>
    <cellStyle name="40 % - Accent1 25 3" xfId="1133"/>
    <cellStyle name="40 % - Accent1 26" xfId="1134"/>
    <cellStyle name="40 % - Accent1 26 2" xfId="1135"/>
    <cellStyle name="40 % - Accent1 26 3" xfId="1136"/>
    <cellStyle name="40 % - Accent1 27" xfId="1137"/>
    <cellStyle name="40 % - Accent1 27 2" xfId="1138"/>
    <cellStyle name="40 % - Accent1 27 3" xfId="1139"/>
    <cellStyle name="40 % - Accent1 28" xfId="1140"/>
    <cellStyle name="40 % - Accent1 28 2" xfId="1141"/>
    <cellStyle name="40 % - Accent1 28 3" xfId="1142"/>
    <cellStyle name="40 % - Accent1 29" xfId="1143"/>
    <cellStyle name="40 % - Accent1 29 2" xfId="1144"/>
    <cellStyle name="40 % - Accent1 29 3" xfId="1145"/>
    <cellStyle name="40 % - Accent1 3" xfId="1146"/>
    <cellStyle name="40 % - Accent1 3 2" xfId="1147"/>
    <cellStyle name="40 % - Accent1 3 3" xfId="1148"/>
    <cellStyle name="40 % - Accent1 3 4" xfId="1149"/>
    <cellStyle name="40 % - Accent1 30" xfId="1150"/>
    <cellStyle name="40 % - Accent1 30 2" xfId="1151"/>
    <cellStyle name="40 % - Accent1 30 3" xfId="1152"/>
    <cellStyle name="40 % - Accent1 31" xfId="1153"/>
    <cellStyle name="40 % - Accent1 31 2" xfId="1154"/>
    <cellStyle name="40 % - Accent1 31 3" xfId="1155"/>
    <cellStyle name="40 % - Accent1 32" xfId="1156"/>
    <cellStyle name="40 % - Accent1 32 2" xfId="1157"/>
    <cellStyle name="40 % - Accent1 32 3" xfId="1158"/>
    <cellStyle name="40 % - Accent1 33" xfId="1159"/>
    <cellStyle name="40 % - Accent1 33 2" xfId="1160"/>
    <cellStyle name="40 % - Accent1 33 3" xfId="1161"/>
    <cellStyle name="40 % - Accent1 34" xfId="1162"/>
    <cellStyle name="40 % - Accent1 34 2" xfId="1163"/>
    <cellStyle name="40 % - Accent1 34 3" xfId="1164"/>
    <cellStyle name="40 % - Accent1 35" xfId="1165"/>
    <cellStyle name="40 % - Accent1 35 2" xfId="1166"/>
    <cellStyle name="40 % - Accent1 35 3" xfId="1167"/>
    <cellStyle name="40 % - Accent1 36" xfId="1168"/>
    <cellStyle name="40 % - Accent1 36 2" xfId="1169"/>
    <cellStyle name="40 % - Accent1 36 3" xfId="1170"/>
    <cellStyle name="40 % - Accent1 37" xfId="1171"/>
    <cellStyle name="40 % - Accent1 37 2" xfId="1172"/>
    <cellStyle name="40 % - Accent1 37 3" xfId="1173"/>
    <cellStyle name="40 % - Accent1 38" xfId="1174"/>
    <cellStyle name="40 % - Accent1 38 2" xfId="1175"/>
    <cellStyle name="40 % - Accent1 38 3" xfId="1176"/>
    <cellStyle name="40 % - Accent1 39" xfId="1177"/>
    <cellStyle name="40 % - Accent1 39 2" xfId="1178"/>
    <cellStyle name="40 % - Accent1 39 3" xfId="1179"/>
    <cellStyle name="40 % - Accent1 4" xfId="1180"/>
    <cellStyle name="40 % - Accent1 4 2" xfId="1181"/>
    <cellStyle name="40 % - Accent1 4 3" xfId="1182"/>
    <cellStyle name="40 % - Accent1 4 4" xfId="1183"/>
    <cellStyle name="40 % - Accent1 40" xfId="1184"/>
    <cellStyle name="40 % - Accent1 40 2" xfId="1185"/>
    <cellStyle name="40 % - Accent1 40 3" xfId="1186"/>
    <cellStyle name="40 % - Accent1 41" xfId="1187"/>
    <cellStyle name="40 % - Accent1 41 2" xfId="1188"/>
    <cellStyle name="40 % - Accent1 41 3" xfId="1189"/>
    <cellStyle name="40 % - Accent1 42" xfId="1190"/>
    <cellStyle name="40 % - Accent1 42 2" xfId="1191"/>
    <cellStyle name="40 % - Accent1 42 3" xfId="1192"/>
    <cellStyle name="40 % - Accent1 43" xfId="1193"/>
    <cellStyle name="40 % - Accent1 43 2" xfId="1194"/>
    <cellStyle name="40 % - Accent1 43 3" xfId="1195"/>
    <cellStyle name="40 % - Accent1 44" xfId="1196"/>
    <cellStyle name="40 % - Accent1 44 2" xfId="1197"/>
    <cellStyle name="40 % - Accent1 44 3" xfId="1198"/>
    <cellStyle name="40 % - Accent1 45" xfId="1199"/>
    <cellStyle name="40 % - Accent1 45 2" xfId="1200"/>
    <cellStyle name="40 % - Accent1 45 3" xfId="1201"/>
    <cellStyle name="40 % - Accent1 46" xfId="1202"/>
    <cellStyle name="40 % - Accent1 46 2" xfId="1203"/>
    <cellStyle name="40 % - Accent1 46 3" xfId="1204"/>
    <cellStyle name="40 % - Accent1 47" xfId="1205"/>
    <cellStyle name="40 % - Accent1 47 2" xfId="1206"/>
    <cellStyle name="40 % - Accent1 47 3" xfId="1207"/>
    <cellStyle name="40 % - Accent1 48" xfId="1208"/>
    <cellStyle name="40 % - Accent1 48 2" xfId="1209"/>
    <cellStyle name="40 % - Accent1 48 3" xfId="1210"/>
    <cellStyle name="40 % - Accent1 49" xfId="1211"/>
    <cellStyle name="40 % - Accent1 49 2" xfId="1212"/>
    <cellStyle name="40 % - Accent1 49 3" xfId="1213"/>
    <cellStyle name="40 % - Accent1 5" xfId="1214"/>
    <cellStyle name="40 % - Accent1 5 2" xfId="1215"/>
    <cellStyle name="40 % - Accent1 5 3" xfId="1216"/>
    <cellStyle name="40 % - Accent1 50" xfId="1217"/>
    <cellStyle name="40 % - Accent1 50 2" xfId="1218"/>
    <cellStyle name="40 % - Accent1 50 3" xfId="1219"/>
    <cellStyle name="40 % - Accent1 51" xfId="1220"/>
    <cellStyle name="40 % - Accent1 51 2" xfId="1221"/>
    <cellStyle name="40 % - Accent1 51 3" xfId="1222"/>
    <cellStyle name="40 % - Accent1 52" xfId="1223"/>
    <cellStyle name="40 % - Accent1 52 2" xfId="1224"/>
    <cellStyle name="40 % - Accent1 52 3" xfId="1225"/>
    <cellStyle name="40 % - Accent1 53" xfId="1226"/>
    <cellStyle name="40 % - Accent1 53 2" xfId="1227"/>
    <cellStyle name="40 % - Accent1 53 3" xfId="1228"/>
    <cellStyle name="40 % - Accent1 54" xfId="1229"/>
    <cellStyle name="40 % - Accent1 54 2" xfId="1230"/>
    <cellStyle name="40 % - Accent1 54 3" xfId="1231"/>
    <cellStyle name="40 % - Accent1 55" xfId="1232"/>
    <cellStyle name="40 % - Accent1 55 2" xfId="1233"/>
    <cellStyle name="40 % - Accent1 55 3" xfId="1234"/>
    <cellStyle name="40 % - Accent1 56" xfId="1235"/>
    <cellStyle name="40 % - Accent1 56 2" xfId="1236"/>
    <cellStyle name="40 % - Accent1 56 3" xfId="1237"/>
    <cellStyle name="40 % - Accent1 57" xfId="1238"/>
    <cellStyle name="40 % - Accent1 57 2" xfId="1239"/>
    <cellStyle name="40 % - Accent1 57 3" xfId="1240"/>
    <cellStyle name="40 % - Accent1 58" xfId="1241"/>
    <cellStyle name="40 % - Accent1 58 2" xfId="1242"/>
    <cellStyle name="40 % - Accent1 58 3" xfId="1243"/>
    <cellStyle name="40 % - Accent1 59" xfId="1244"/>
    <cellStyle name="40 % - Accent1 59 2" xfId="1245"/>
    <cellStyle name="40 % - Accent1 59 3" xfId="1246"/>
    <cellStyle name="40 % - Accent1 6" xfId="1247"/>
    <cellStyle name="40 % - Accent1 6 2" xfId="1248"/>
    <cellStyle name="40 % - Accent1 6 3" xfId="1249"/>
    <cellStyle name="40 % - Accent1 60" xfId="1250"/>
    <cellStyle name="40 % - Accent1 61" xfId="1251"/>
    <cellStyle name="40 % - Accent1 7" xfId="1252"/>
    <cellStyle name="40 % - Accent1 7 2" xfId="1253"/>
    <cellStyle name="40 % - Accent1 7 3" xfId="1254"/>
    <cellStyle name="40 % - Accent1 8" xfId="1255"/>
    <cellStyle name="40 % - Accent1 8 2" xfId="1256"/>
    <cellStyle name="40 % - Accent1 8 3" xfId="1257"/>
    <cellStyle name="40 % - Accent1 9" xfId="1258"/>
    <cellStyle name="40 % - Accent1 9 2" xfId="1259"/>
    <cellStyle name="40 % - Accent1 9 3" xfId="1260"/>
    <cellStyle name="40 % - Accent2 10" xfId="1261"/>
    <cellStyle name="40 % - Accent2 10 2" xfId="1262"/>
    <cellStyle name="40 % - Accent2 10 3" xfId="1263"/>
    <cellStyle name="40 % - Accent2 11" xfId="1264"/>
    <cellStyle name="40 % - Accent2 11 2" xfId="1265"/>
    <cellStyle name="40 % - Accent2 11 3" xfId="1266"/>
    <cellStyle name="40 % - Accent2 12" xfId="1267"/>
    <cellStyle name="40 % - Accent2 12 2" xfId="1268"/>
    <cellStyle name="40 % - Accent2 12 3" xfId="1269"/>
    <cellStyle name="40 % - Accent2 13" xfId="1270"/>
    <cellStyle name="40 % - Accent2 13 2" xfId="1271"/>
    <cellStyle name="40 % - Accent2 13 3" xfId="1272"/>
    <cellStyle name="40 % - Accent2 14" xfId="1273"/>
    <cellStyle name="40 % - Accent2 14 2" xfId="1274"/>
    <cellStyle name="40 % - Accent2 14 3" xfId="1275"/>
    <cellStyle name="40 % - Accent2 15" xfId="1276"/>
    <cellStyle name="40 % - Accent2 15 2" xfId="1277"/>
    <cellStyle name="40 % - Accent2 15 3" xfId="1278"/>
    <cellStyle name="40 % - Accent2 16" xfId="1279"/>
    <cellStyle name="40 % - Accent2 16 2" xfId="1280"/>
    <cellStyle name="40 % - Accent2 16 3" xfId="1281"/>
    <cellStyle name="40 % - Accent2 17" xfId="1282"/>
    <cellStyle name="40 % - Accent2 17 2" xfId="1283"/>
    <cellStyle name="40 % - Accent2 17 3" xfId="1284"/>
    <cellStyle name="40 % - Accent2 18" xfId="1285"/>
    <cellStyle name="40 % - Accent2 18 2" xfId="1286"/>
    <cellStyle name="40 % - Accent2 18 3" xfId="1287"/>
    <cellStyle name="40 % - Accent2 19" xfId="1288"/>
    <cellStyle name="40 % - Accent2 19 2" xfId="1289"/>
    <cellStyle name="40 % - Accent2 19 3" xfId="1290"/>
    <cellStyle name="40 % - Accent2 2" xfId="1291"/>
    <cellStyle name="40 % - Accent2 2 2" xfId="1292"/>
    <cellStyle name="40 % - Accent2 2 3" xfId="1293"/>
    <cellStyle name="40 % - Accent2 2 4" xfId="1294"/>
    <cellStyle name="40 % - Accent2 2 5" xfId="2761"/>
    <cellStyle name="40 % - Accent2 20" xfId="1295"/>
    <cellStyle name="40 % - Accent2 20 2" xfId="1296"/>
    <cellStyle name="40 % - Accent2 20 3" xfId="1297"/>
    <cellStyle name="40 % - Accent2 21" xfId="1298"/>
    <cellStyle name="40 % - Accent2 21 2" xfId="1299"/>
    <cellStyle name="40 % - Accent2 21 3" xfId="1300"/>
    <cellStyle name="40 % - Accent2 22" xfId="1301"/>
    <cellStyle name="40 % - Accent2 22 2" xfId="1302"/>
    <cellStyle name="40 % - Accent2 22 3" xfId="1303"/>
    <cellStyle name="40 % - Accent2 23" xfId="1304"/>
    <cellStyle name="40 % - Accent2 23 2" xfId="1305"/>
    <cellStyle name="40 % - Accent2 23 3" xfId="1306"/>
    <cellStyle name="40 % - Accent2 24" xfId="1307"/>
    <cellStyle name="40 % - Accent2 24 2" xfId="1308"/>
    <cellStyle name="40 % - Accent2 24 3" xfId="1309"/>
    <cellStyle name="40 % - Accent2 25" xfId="1310"/>
    <cellStyle name="40 % - Accent2 25 2" xfId="1311"/>
    <cellStyle name="40 % - Accent2 25 3" xfId="1312"/>
    <cellStyle name="40 % - Accent2 26" xfId="1313"/>
    <cellStyle name="40 % - Accent2 26 2" xfId="1314"/>
    <cellStyle name="40 % - Accent2 26 3" xfId="1315"/>
    <cellStyle name="40 % - Accent2 27" xfId="1316"/>
    <cellStyle name="40 % - Accent2 27 2" xfId="1317"/>
    <cellStyle name="40 % - Accent2 27 3" xfId="1318"/>
    <cellStyle name="40 % - Accent2 28" xfId="1319"/>
    <cellStyle name="40 % - Accent2 28 2" xfId="1320"/>
    <cellStyle name="40 % - Accent2 28 3" xfId="1321"/>
    <cellStyle name="40 % - Accent2 29" xfId="1322"/>
    <cellStyle name="40 % - Accent2 29 2" xfId="1323"/>
    <cellStyle name="40 % - Accent2 29 3" xfId="1324"/>
    <cellStyle name="40 % - Accent2 3" xfId="1325"/>
    <cellStyle name="40 % - Accent2 3 2" xfId="1326"/>
    <cellStyle name="40 % - Accent2 3 3" xfId="1327"/>
    <cellStyle name="40 % - Accent2 3 4" xfId="1328"/>
    <cellStyle name="40 % - Accent2 30" xfId="1329"/>
    <cellStyle name="40 % - Accent2 30 2" xfId="1330"/>
    <cellStyle name="40 % - Accent2 30 3" xfId="1331"/>
    <cellStyle name="40 % - Accent2 31" xfId="1332"/>
    <cellStyle name="40 % - Accent2 31 2" xfId="1333"/>
    <cellStyle name="40 % - Accent2 31 3" xfId="1334"/>
    <cellStyle name="40 % - Accent2 32" xfId="1335"/>
    <cellStyle name="40 % - Accent2 32 2" xfId="1336"/>
    <cellStyle name="40 % - Accent2 32 3" xfId="1337"/>
    <cellStyle name="40 % - Accent2 33" xfId="1338"/>
    <cellStyle name="40 % - Accent2 33 2" xfId="1339"/>
    <cellStyle name="40 % - Accent2 33 3" xfId="1340"/>
    <cellStyle name="40 % - Accent2 34" xfId="1341"/>
    <cellStyle name="40 % - Accent2 34 2" xfId="1342"/>
    <cellStyle name="40 % - Accent2 34 3" xfId="1343"/>
    <cellStyle name="40 % - Accent2 35" xfId="1344"/>
    <cellStyle name="40 % - Accent2 35 2" xfId="1345"/>
    <cellStyle name="40 % - Accent2 35 3" xfId="1346"/>
    <cellStyle name="40 % - Accent2 36" xfId="1347"/>
    <cellStyle name="40 % - Accent2 36 2" xfId="1348"/>
    <cellStyle name="40 % - Accent2 36 3" xfId="1349"/>
    <cellStyle name="40 % - Accent2 37" xfId="1350"/>
    <cellStyle name="40 % - Accent2 37 2" xfId="1351"/>
    <cellStyle name="40 % - Accent2 37 3" xfId="1352"/>
    <cellStyle name="40 % - Accent2 38" xfId="1353"/>
    <cellStyle name="40 % - Accent2 38 2" xfId="1354"/>
    <cellStyle name="40 % - Accent2 38 3" xfId="1355"/>
    <cellStyle name="40 % - Accent2 39" xfId="1356"/>
    <cellStyle name="40 % - Accent2 39 2" xfId="1357"/>
    <cellStyle name="40 % - Accent2 39 3" xfId="1358"/>
    <cellStyle name="40 % - Accent2 4" xfId="1359"/>
    <cellStyle name="40 % - Accent2 4 2" xfId="1360"/>
    <cellStyle name="40 % - Accent2 4 3" xfId="1361"/>
    <cellStyle name="40 % - Accent2 4 4" xfId="1362"/>
    <cellStyle name="40 % - Accent2 40" xfId="1363"/>
    <cellStyle name="40 % - Accent2 40 2" xfId="1364"/>
    <cellStyle name="40 % - Accent2 40 3" xfId="1365"/>
    <cellStyle name="40 % - Accent2 41" xfId="1366"/>
    <cellStyle name="40 % - Accent2 41 2" xfId="1367"/>
    <cellStyle name="40 % - Accent2 41 3" xfId="1368"/>
    <cellStyle name="40 % - Accent2 42" xfId="1369"/>
    <cellStyle name="40 % - Accent2 42 2" xfId="1370"/>
    <cellStyle name="40 % - Accent2 42 3" xfId="1371"/>
    <cellStyle name="40 % - Accent2 43" xfId="1372"/>
    <cellStyle name="40 % - Accent2 43 2" xfId="1373"/>
    <cellStyle name="40 % - Accent2 43 3" xfId="1374"/>
    <cellStyle name="40 % - Accent2 44" xfId="1375"/>
    <cellStyle name="40 % - Accent2 44 2" xfId="1376"/>
    <cellStyle name="40 % - Accent2 44 3" xfId="1377"/>
    <cellStyle name="40 % - Accent2 45" xfId="1378"/>
    <cellStyle name="40 % - Accent2 45 2" xfId="1379"/>
    <cellStyle name="40 % - Accent2 45 3" xfId="1380"/>
    <cellStyle name="40 % - Accent2 46" xfId="1381"/>
    <cellStyle name="40 % - Accent2 46 2" xfId="1382"/>
    <cellStyle name="40 % - Accent2 46 3" xfId="1383"/>
    <cellStyle name="40 % - Accent2 47" xfId="1384"/>
    <cellStyle name="40 % - Accent2 47 2" xfId="1385"/>
    <cellStyle name="40 % - Accent2 47 3" xfId="1386"/>
    <cellStyle name="40 % - Accent2 48" xfId="1387"/>
    <cellStyle name="40 % - Accent2 48 2" xfId="1388"/>
    <cellStyle name="40 % - Accent2 48 3" xfId="1389"/>
    <cellStyle name="40 % - Accent2 49" xfId="1390"/>
    <cellStyle name="40 % - Accent2 49 2" xfId="1391"/>
    <cellStyle name="40 % - Accent2 49 3" xfId="1392"/>
    <cellStyle name="40 % - Accent2 5" xfId="1393"/>
    <cellStyle name="40 % - Accent2 5 2" xfId="1394"/>
    <cellStyle name="40 % - Accent2 5 3" xfId="1395"/>
    <cellStyle name="40 % - Accent2 50" xfId="1396"/>
    <cellStyle name="40 % - Accent2 50 2" xfId="1397"/>
    <cellStyle name="40 % - Accent2 50 3" xfId="1398"/>
    <cellStyle name="40 % - Accent2 51" xfId="1399"/>
    <cellStyle name="40 % - Accent2 51 2" xfId="1400"/>
    <cellStyle name="40 % - Accent2 51 3" xfId="1401"/>
    <cellStyle name="40 % - Accent2 52" xfId="1402"/>
    <cellStyle name="40 % - Accent2 52 2" xfId="1403"/>
    <cellStyle name="40 % - Accent2 52 3" xfId="1404"/>
    <cellStyle name="40 % - Accent2 53" xfId="1405"/>
    <cellStyle name="40 % - Accent2 53 2" xfId="1406"/>
    <cellStyle name="40 % - Accent2 53 3" xfId="1407"/>
    <cellStyle name="40 % - Accent2 54" xfId="1408"/>
    <cellStyle name="40 % - Accent2 54 2" xfId="1409"/>
    <cellStyle name="40 % - Accent2 54 3" xfId="1410"/>
    <cellStyle name="40 % - Accent2 55" xfId="1411"/>
    <cellStyle name="40 % - Accent2 55 2" xfId="1412"/>
    <cellStyle name="40 % - Accent2 55 3" xfId="1413"/>
    <cellStyle name="40 % - Accent2 56" xfId="1414"/>
    <cellStyle name="40 % - Accent2 56 2" xfId="1415"/>
    <cellStyle name="40 % - Accent2 56 3" xfId="1416"/>
    <cellStyle name="40 % - Accent2 57" xfId="1417"/>
    <cellStyle name="40 % - Accent2 57 2" xfId="1418"/>
    <cellStyle name="40 % - Accent2 57 3" xfId="1419"/>
    <cellStyle name="40 % - Accent2 58" xfId="1420"/>
    <cellStyle name="40 % - Accent2 58 2" xfId="1421"/>
    <cellStyle name="40 % - Accent2 58 3" xfId="1422"/>
    <cellStyle name="40 % - Accent2 59" xfId="1423"/>
    <cellStyle name="40 % - Accent2 59 2" xfId="1424"/>
    <cellStyle name="40 % - Accent2 59 3" xfId="1425"/>
    <cellStyle name="40 % - Accent2 6" xfId="1426"/>
    <cellStyle name="40 % - Accent2 6 2" xfId="1427"/>
    <cellStyle name="40 % - Accent2 6 3" xfId="1428"/>
    <cellStyle name="40 % - Accent2 60" xfId="1429"/>
    <cellStyle name="40 % - Accent2 61" xfId="1430"/>
    <cellStyle name="40 % - Accent2 7" xfId="1431"/>
    <cellStyle name="40 % - Accent2 7 2" xfId="1432"/>
    <cellStyle name="40 % - Accent2 7 3" xfId="1433"/>
    <cellStyle name="40 % - Accent2 8" xfId="1434"/>
    <cellStyle name="40 % - Accent2 8 2" xfId="1435"/>
    <cellStyle name="40 % - Accent2 8 3" xfId="1436"/>
    <cellStyle name="40 % - Accent2 9" xfId="1437"/>
    <cellStyle name="40 % - Accent2 9 2" xfId="1438"/>
    <cellStyle name="40 % - Accent2 9 3" xfId="1439"/>
    <cellStyle name="40 % - Accent3 10" xfId="1440"/>
    <cellStyle name="40 % - Accent3 10 2" xfId="1441"/>
    <cellStyle name="40 % - Accent3 10 3" xfId="1442"/>
    <cellStyle name="40 % - Accent3 11" xfId="1443"/>
    <cellStyle name="40 % - Accent3 11 2" xfId="1444"/>
    <cellStyle name="40 % - Accent3 11 3" xfId="1445"/>
    <cellStyle name="40 % - Accent3 12" xfId="1446"/>
    <cellStyle name="40 % - Accent3 12 2" xfId="1447"/>
    <cellStyle name="40 % - Accent3 12 3" xfId="1448"/>
    <cellStyle name="40 % - Accent3 13" xfId="1449"/>
    <cellStyle name="40 % - Accent3 13 2" xfId="1450"/>
    <cellStyle name="40 % - Accent3 13 3" xfId="1451"/>
    <cellStyle name="40 % - Accent3 14" xfId="1452"/>
    <cellStyle name="40 % - Accent3 14 2" xfId="1453"/>
    <cellStyle name="40 % - Accent3 14 3" xfId="1454"/>
    <cellStyle name="40 % - Accent3 15" xfId="1455"/>
    <cellStyle name="40 % - Accent3 15 2" xfId="1456"/>
    <cellStyle name="40 % - Accent3 15 3" xfId="1457"/>
    <cellStyle name="40 % - Accent3 16" xfId="1458"/>
    <cellStyle name="40 % - Accent3 16 2" xfId="1459"/>
    <cellStyle name="40 % - Accent3 16 3" xfId="1460"/>
    <cellStyle name="40 % - Accent3 17" xfId="1461"/>
    <cellStyle name="40 % - Accent3 17 2" xfId="1462"/>
    <cellStyle name="40 % - Accent3 17 3" xfId="1463"/>
    <cellStyle name="40 % - Accent3 18" xfId="1464"/>
    <cellStyle name="40 % - Accent3 18 2" xfId="1465"/>
    <cellStyle name="40 % - Accent3 18 3" xfId="1466"/>
    <cellStyle name="40 % - Accent3 19" xfId="1467"/>
    <cellStyle name="40 % - Accent3 19 2" xfId="1468"/>
    <cellStyle name="40 % - Accent3 19 3" xfId="1469"/>
    <cellStyle name="40 % - Accent3 2" xfId="1470"/>
    <cellStyle name="40 % - Accent3 2 2" xfId="1471"/>
    <cellStyle name="40 % - Accent3 2 3" xfId="1472"/>
    <cellStyle name="40 % - Accent3 2 4" xfId="1473"/>
    <cellStyle name="40 % - Accent3 2 5" xfId="2762"/>
    <cellStyle name="40 % - Accent3 20" xfId="1474"/>
    <cellStyle name="40 % - Accent3 20 2" xfId="1475"/>
    <cellStyle name="40 % - Accent3 20 3" xfId="1476"/>
    <cellStyle name="40 % - Accent3 21" xfId="1477"/>
    <cellStyle name="40 % - Accent3 21 2" xfId="1478"/>
    <cellStyle name="40 % - Accent3 21 3" xfId="1479"/>
    <cellStyle name="40 % - Accent3 22" xfId="1480"/>
    <cellStyle name="40 % - Accent3 22 2" xfId="1481"/>
    <cellStyle name="40 % - Accent3 22 3" xfId="1482"/>
    <cellStyle name="40 % - Accent3 23" xfId="1483"/>
    <cellStyle name="40 % - Accent3 23 2" xfId="1484"/>
    <cellStyle name="40 % - Accent3 23 3" xfId="1485"/>
    <cellStyle name="40 % - Accent3 24" xfId="1486"/>
    <cellStyle name="40 % - Accent3 24 2" xfId="1487"/>
    <cellStyle name="40 % - Accent3 24 3" xfId="1488"/>
    <cellStyle name="40 % - Accent3 25" xfId="1489"/>
    <cellStyle name="40 % - Accent3 25 2" xfId="1490"/>
    <cellStyle name="40 % - Accent3 25 3" xfId="1491"/>
    <cellStyle name="40 % - Accent3 26" xfId="1492"/>
    <cellStyle name="40 % - Accent3 26 2" xfId="1493"/>
    <cellStyle name="40 % - Accent3 26 3" xfId="1494"/>
    <cellStyle name="40 % - Accent3 27" xfId="1495"/>
    <cellStyle name="40 % - Accent3 27 2" xfId="1496"/>
    <cellStyle name="40 % - Accent3 27 3" xfId="1497"/>
    <cellStyle name="40 % - Accent3 28" xfId="1498"/>
    <cellStyle name="40 % - Accent3 28 2" xfId="1499"/>
    <cellStyle name="40 % - Accent3 28 3" xfId="1500"/>
    <cellStyle name="40 % - Accent3 29" xfId="1501"/>
    <cellStyle name="40 % - Accent3 29 2" xfId="1502"/>
    <cellStyle name="40 % - Accent3 29 3" xfId="1503"/>
    <cellStyle name="40 % - Accent3 3" xfId="1504"/>
    <cellStyle name="40 % - Accent3 3 2" xfId="1505"/>
    <cellStyle name="40 % - Accent3 3 3" xfId="1506"/>
    <cellStyle name="40 % - Accent3 3 4" xfId="1507"/>
    <cellStyle name="40 % - Accent3 30" xfId="1508"/>
    <cellStyle name="40 % - Accent3 30 2" xfId="1509"/>
    <cellStyle name="40 % - Accent3 30 3" xfId="1510"/>
    <cellStyle name="40 % - Accent3 31" xfId="1511"/>
    <cellStyle name="40 % - Accent3 31 2" xfId="1512"/>
    <cellStyle name="40 % - Accent3 31 3" xfId="1513"/>
    <cellStyle name="40 % - Accent3 32" xfId="1514"/>
    <cellStyle name="40 % - Accent3 32 2" xfId="1515"/>
    <cellStyle name="40 % - Accent3 32 3" xfId="1516"/>
    <cellStyle name="40 % - Accent3 33" xfId="1517"/>
    <cellStyle name="40 % - Accent3 33 2" xfId="1518"/>
    <cellStyle name="40 % - Accent3 33 3" xfId="1519"/>
    <cellStyle name="40 % - Accent3 34" xfId="1520"/>
    <cellStyle name="40 % - Accent3 34 2" xfId="1521"/>
    <cellStyle name="40 % - Accent3 34 3" xfId="1522"/>
    <cellStyle name="40 % - Accent3 35" xfId="1523"/>
    <cellStyle name="40 % - Accent3 35 2" xfId="1524"/>
    <cellStyle name="40 % - Accent3 35 3" xfId="1525"/>
    <cellStyle name="40 % - Accent3 36" xfId="1526"/>
    <cellStyle name="40 % - Accent3 36 2" xfId="1527"/>
    <cellStyle name="40 % - Accent3 36 3" xfId="1528"/>
    <cellStyle name="40 % - Accent3 37" xfId="1529"/>
    <cellStyle name="40 % - Accent3 37 2" xfId="1530"/>
    <cellStyle name="40 % - Accent3 37 3" xfId="1531"/>
    <cellStyle name="40 % - Accent3 38" xfId="1532"/>
    <cellStyle name="40 % - Accent3 38 2" xfId="1533"/>
    <cellStyle name="40 % - Accent3 38 3" xfId="1534"/>
    <cellStyle name="40 % - Accent3 39" xfId="1535"/>
    <cellStyle name="40 % - Accent3 39 2" xfId="1536"/>
    <cellStyle name="40 % - Accent3 39 3" xfId="1537"/>
    <cellStyle name="40 % - Accent3 4" xfId="1538"/>
    <cellStyle name="40 % - Accent3 4 2" xfId="1539"/>
    <cellStyle name="40 % - Accent3 4 3" xfId="1540"/>
    <cellStyle name="40 % - Accent3 4 4" xfId="1541"/>
    <cellStyle name="40 % - Accent3 40" xfId="1542"/>
    <cellStyle name="40 % - Accent3 40 2" xfId="1543"/>
    <cellStyle name="40 % - Accent3 40 3" xfId="1544"/>
    <cellStyle name="40 % - Accent3 41" xfId="1545"/>
    <cellStyle name="40 % - Accent3 41 2" xfId="1546"/>
    <cellStyle name="40 % - Accent3 41 3" xfId="1547"/>
    <cellStyle name="40 % - Accent3 42" xfId="1548"/>
    <cellStyle name="40 % - Accent3 42 2" xfId="1549"/>
    <cellStyle name="40 % - Accent3 42 3" xfId="1550"/>
    <cellStyle name="40 % - Accent3 43" xfId="1551"/>
    <cellStyle name="40 % - Accent3 43 2" xfId="1552"/>
    <cellStyle name="40 % - Accent3 43 3" xfId="1553"/>
    <cellStyle name="40 % - Accent3 44" xfId="1554"/>
    <cellStyle name="40 % - Accent3 44 2" xfId="1555"/>
    <cellStyle name="40 % - Accent3 44 3" xfId="1556"/>
    <cellStyle name="40 % - Accent3 45" xfId="1557"/>
    <cellStyle name="40 % - Accent3 45 2" xfId="1558"/>
    <cellStyle name="40 % - Accent3 45 3" xfId="1559"/>
    <cellStyle name="40 % - Accent3 46" xfId="1560"/>
    <cellStyle name="40 % - Accent3 46 2" xfId="1561"/>
    <cellStyle name="40 % - Accent3 46 3" xfId="1562"/>
    <cellStyle name="40 % - Accent3 47" xfId="1563"/>
    <cellStyle name="40 % - Accent3 47 2" xfId="1564"/>
    <cellStyle name="40 % - Accent3 47 3" xfId="1565"/>
    <cellStyle name="40 % - Accent3 48" xfId="1566"/>
    <cellStyle name="40 % - Accent3 48 2" xfId="1567"/>
    <cellStyle name="40 % - Accent3 48 3" xfId="1568"/>
    <cellStyle name="40 % - Accent3 49" xfId="1569"/>
    <cellStyle name="40 % - Accent3 49 2" xfId="1570"/>
    <cellStyle name="40 % - Accent3 49 3" xfId="1571"/>
    <cellStyle name="40 % - Accent3 5" xfId="1572"/>
    <cellStyle name="40 % - Accent3 5 2" xfId="1573"/>
    <cellStyle name="40 % - Accent3 5 3" xfId="1574"/>
    <cellStyle name="40 % - Accent3 50" xfId="1575"/>
    <cellStyle name="40 % - Accent3 50 2" xfId="1576"/>
    <cellStyle name="40 % - Accent3 50 3" xfId="1577"/>
    <cellStyle name="40 % - Accent3 51" xfId="1578"/>
    <cellStyle name="40 % - Accent3 51 2" xfId="1579"/>
    <cellStyle name="40 % - Accent3 51 3" xfId="1580"/>
    <cellStyle name="40 % - Accent3 52" xfId="1581"/>
    <cellStyle name="40 % - Accent3 52 2" xfId="1582"/>
    <cellStyle name="40 % - Accent3 52 3" xfId="1583"/>
    <cellStyle name="40 % - Accent3 53" xfId="1584"/>
    <cellStyle name="40 % - Accent3 53 2" xfId="1585"/>
    <cellStyle name="40 % - Accent3 53 3" xfId="1586"/>
    <cellStyle name="40 % - Accent3 54" xfId="1587"/>
    <cellStyle name="40 % - Accent3 54 2" xfId="1588"/>
    <cellStyle name="40 % - Accent3 54 3" xfId="1589"/>
    <cellStyle name="40 % - Accent3 55" xfId="1590"/>
    <cellStyle name="40 % - Accent3 55 2" xfId="1591"/>
    <cellStyle name="40 % - Accent3 55 3" xfId="1592"/>
    <cellStyle name="40 % - Accent3 56" xfId="1593"/>
    <cellStyle name="40 % - Accent3 56 2" xfId="1594"/>
    <cellStyle name="40 % - Accent3 56 3" xfId="1595"/>
    <cellStyle name="40 % - Accent3 57" xfId="1596"/>
    <cellStyle name="40 % - Accent3 57 2" xfId="1597"/>
    <cellStyle name="40 % - Accent3 57 3" xfId="1598"/>
    <cellStyle name="40 % - Accent3 58" xfId="1599"/>
    <cellStyle name="40 % - Accent3 58 2" xfId="1600"/>
    <cellStyle name="40 % - Accent3 58 3" xfId="1601"/>
    <cellStyle name="40 % - Accent3 59" xfId="1602"/>
    <cellStyle name="40 % - Accent3 59 2" xfId="1603"/>
    <cellStyle name="40 % - Accent3 59 3" xfId="1604"/>
    <cellStyle name="40 % - Accent3 6" xfId="1605"/>
    <cellStyle name="40 % - Accent3 6 2" xfId="1606"/>
    <cellStyle name="40 % - Accent3 6 3" xfId="1607"/>
    <cellStyle name="40 % - Accent3 60" xfId="1608"/>
    <cellStyle name="40 % - Accent3 61" xfId="1609"/>
    <cellStyle name="40 % - Accent3 7" xfId="1610"/>
    <cellStyle name="40 % - Accent3 7 2" xfId="1611"/>
    <cellStyle name="40 % - Accent3 7 3" xfId="1612"/>
    <cellStyle name="40 % - Accent3 8" xfId="1613"/>
    <cellStyle name="40 % - Accent3 8 2" xfId="1614"/>
    <cellStyle name="40 % - Accent3 8 3" xfId="1615"/>
    <cellStyle name="40 % - Accent3 9" xfId="1616"/>
    <cellStyle name="40 % - Accent3 9 2" xfId="1617"/>
    <cellStyle name="40 % - Accent3 9 3" xfId="1618"/>
    <cellStyle name="40 % - Accent4 10" xfId="1619"/>
    <cellStyle name="40 % - Accent4 10 2" xfId="1620"/>
    <cellStyle name="40 % - Accent4 10 3" xfId="1621"/>
    <cellStyle name="40 % - Accent4 11" xfId="1622"/>
    <cellStyle name="40 % - Accent4 11 2" xfId="1623"/>
    <cellStyle name="40 % - Accent4 11 3" xfId="1624"/>
    <cellStyle name="40 % - Accent4 12" xfId="1625"/>
    <cellStyle name="40 % - Accent4 12 2" xfId="1626"/>
    <cellStyle name="40 % - Accent4 12 3" xfId="1627"/>
    <cellStyle name="40 % - Accent4 13" xfId="1628"/>
    <cellStyle name="40 % - Accent4 13 2" xfId="1629"/>
    <cellStyle name="40 % - Accent4 13 3" xfId="1630"/>
    <cellStyle name="40 % - Accent4 14" xfId="1631"/>
    <cellStyle name="40 % - Accent4 14 2" xfId="1632"/>
    <cellStyle name="40 % - Accent4 14 3" xfId="1633"/>
    <cellStyle name="40 % - Accent4 15" xfId="1634"/>
    <cellStyle name="40 % - Accent4 15 2" xfId="1635"/>
    <cellStyle name="40 % - Accent4 15 3" xfId="1636"/>
    <cellStyle name="40 % - Accent4 16" xfId="1637"/>
    <cellStyle name="40 % - Accent4 16 2" xfId="1638"/>
    <cellStyle name="40 % - Accent4 16 3" xfId="1639"/>
    <cellStyle name="40 % - Accent4 17" xfId="1640"/>
    <cellStyle name="40 % - Accent4 17 2" xfId="1641"/>
    <cellStyle name="40 % - Accent4 17 3" xfId="1642"/>
    <cellStyle name="40 % - Accent4 18" xfId="1643"/>
    <cellStyle name="40 % - Accent4 18 2" xfId="1644"/>
    <cellStyle name="40 % - Accent4 18 3" xfId="1645"/>
    <cellStyle name="40 % - Accent4 19" xfId="1646"/>
    <cellStyle name="40 % - Accent4 19 2" xfId="1647"/>
    <cellStyle name="40 % - Accent4 19 3" xfId="1648"/>
    <cellStyle name="40 % - Accent4 2" xfId="1649"/>
    <cellStyle name="40 % - Accent4 2 2" xfId="1650"/>
    <cellStyle name="40 % - Accent4 2 3" xfId="1651"/>
    <cellStyle name="40 % - Accent4 2 4" xfId="1652"/>
    <cellStyle name="40 % - Accent4 2 5" xfId="2763"/>
    <cellStyle name="40 % - Accent4 20" xfId="1653"/>
    <cellStyle name="40 % - Accent4 20 2" xfId="1654"/>
    <cellStyle name="40 % - Accent4 20 3" xfId="1655"/>
    <cellStyle name="40 % - Accent4 21" xfId="1656"/>
    <cellStyle name="40 % - Accent4 21 2" xfId="1657"/>
    <cellStyle name="40 % - Accent4 21 3" xfId="1658"/>
    <cellStyle name="40 % - Accent4 22" xfId="1659"/>
    <cellStyle name="40 % - Accent4 22 2" xfId="1660"/>
    <cellStyle name="40 % - Accent4 22 3" xfId="1661"/>
    <cellStyle name="40 % - Accent4 23" xfId="1662"/>
    <cellStyle name="40 % - Accent4 23 2" xfId="1663"/>
    <cellStyle name="40 % - Accent4 23 3" xfId="1664"/>
    <cellStyle name="40 % - Accent4 24" xfId="1665"/>
    <cellStyle name="40 % - Accent4 24 2" xfId="1666"/>
    <cellStyle name="40 % - Accent4 24 3" xfId="1667"/>
    <cellStyle name="40 % - Accent4 25" xfId="1668"/>
    <cellStyle name="40 % - Accent4 25 2" xfId="1669"/>
    <cellStyle name="40 % - Accent4 25 3" xfId="1670"/>
    <cellStyle name="40 % - Accent4 26" xfId="1671"/>
    <cellStyle name="40 % - Accent4 26 2" xfId="1672"/>
    <cellStyle name="40 % - Accent4 26 3" xfId="1673"/>
    <cellStyle name="40 % - Accent4 27" xfId="1674"/>
    <cellStyle name="40 % - Accent4 27 2" xfId="1675"/>
    <cellStyle name="40 % - Accent4 27 3" xfId="1676"/>
    <cellStyle name="40 % - Accent4 28" xfId="1677"/>
    <cellStyle name="40 % - Accent4 28 2" xfId="1678"/>
    <cellStyle name="40 % - Accent4 28 3" xfId="1679"/>
    <cellStyle name="40 % - Accent4 29" xfId="1680"/>
    <cellStyle name="40 % - Accent4 29 2" xfId="1681"/>
    <cellStyle name="40 % - Accent4 29 3" xfId="1682"/>
    <cellStyle name="40 % - Accent4 3" xfId="1683"/>
    <cellStyle name="40 % - Accent4 3 2" xfId="1684"/>
    <cellStyle name="40 % - Accent4 3 3" xfId="1685"/>
    <cellStyle name="40 % - Accent4 3 4" xfId="1686"/>
    <cellStyle name="40 % - Accent4 30" xfId="1687"/>
    <cellStyle name="40 % - Accent4 30 2" xfId="1688"/>
    <cellStyle name="40 % - Accent4 30 3" xfId="1689"/>
    <cellStyle name="40 % - Accent4 31" xfId="1690"/>
    <cellStyle name="40 % - Accent4 31 2" xfId="1691"/>
    <cellStyle name="40 % - Accent4 31 3" xfId="1692"/>
    <cellStyle name="40 % - Accent4 32" xfId="1693"/>
    <cellStyle name="40 % - Accent4 32 2" xfId="1694"/>
    <cellStyle name="40 % - Accent4 32 3" xfId="1695"/>
    <cellStyle name="40 % - Accent4 33" xfId="1696"/>
    <cellStyle name="40 % - Accent4 33 2" xfId="1697"/>
    <cellStyle name="40 % - Accent4 33 3" xfId="1698"/>
    <cellStyle name="40 % - Accent4 34" xfId="1699"/>
    <cellStyle name="40 % - Accent4 34 2" xfId="1700"/>
    <cellStyle name="40 % - Accent4 34 3" xfId="1701"/>
    <cellStyle name="40 % - Accent4 35" xfId="1702"/>
    <cellStyle name="40 % - Accent4 35 2" xfId="1703"/>
    <cellStyle name="40 % - Accent4 35 3" xfId="1704"/>
    <cellStyle name="40 % - Accent4 36" xfId="1705"/>
    <cellStyle name="40 % - Accent4 36 2" xfId="1706"/>
    <cellStyle name="40 % - Accent4 36 3" xfId="1707"/>
    <cellStyle name="40 % - Accent4 37" xfId="1708"/>
    <cellStyle name="40 % - Accent4 37 2" xfId="1709"/>
    <cellStyle name="40 % - Accent4 37 3" xfId="1710"/>
    <cellStyle name="40 % - Accent4 38" xfId="1711"/>
    <cellStyle name="40 % - Accent4 38 2" xfId="1712"/>
    <cellStyle name="40 % - Accent4 38 3" xfId="1713"/>
    <cellStyle name="40 % - Accent4 39" xfId="1714"/>
    <cellStyle name="40 % - Accent4 39 2" xfId="1715"/>
    <cellStyle name="40 % - Accent4 39 3" xfId="1716"/>
    <cellStyle name="40 % - Accent4 4" xfId="1717"/>
    <cellStyle name="40 % - Accent4 4 2" xfId="1718"/>
    <cellStyle name="40 % - Accent4 4 3" xfId="1719"/>
    <cellStyle name="40 % - Accent4 4 4" xfId="1720"/>
    <cellStyle name="40 % - Accent4 40" xfId="1721"/>
    <cellStyle name="40 % - Accent4 40 2" xfId="1722"/>
    <cellStyle name="40 % - Accent4 40 3" xfId="1723"/>
    <cellStyle name="40 % - Accent4 41" xfId="1724"/>
    <cellStyle name="40 % - Accent4 41 2" xfId="1725"/>
    <cellStyle name="40 % - Accent4 41 3" xfId="1726"/>
    <cellStyle name="40 % - Accent4 42" xfId="1727"/>
    <cellStyle name="40 % - Accent4 42 2" xfId="1728"/>
    <cellStyle name="40 % - Accent4 42 3" xfId="1729"/>
    <cellStyle name="40 % - Accent4 43" xfId="1730"/>
    <cellStyle name="40 % - Accent4 43 2" xfId="1731"/>
    <cellStyle name="40 % - Accent4 43 3" xfId="1732"/>
    <cellStyle name="40 % - Accent4 44" xfId="1733"/>
    <cellStyle name="40 % - Accent4 44 2" xfId="1734"/>
    <cellStyle name="40 % - Accent4 44 3" xfId="1735"/>
    <cellStyle name="40 % - Accent4 45" xfId="1736"/>
    <cellStyle name="40 % - Accent4 45 2" xfId="1737"/>
    <cellStyle name="40 % - Accent4 45 3" xfId="1738"/>
    <cellStyle name="40 % - Accent4 46" xfId="1739"/>
    <cellStyle name="40 % - Accent4 46 2" xfId="1740"/>
    <cellStyle name="40 % - Accent4 46 3" xfId="1741"/>
    <cellStyle name="40 % - Accent4 47" xfId="1742"/>
    <cellStyle name="40 % - Accent4 47 2" xfId="1743"/>
    <cellStyle name="40 % - Accent4 47 3" xfId="1744"/>
    <cellStyle name="40 % - Accent4 48" xfId="1745"/>
    <cellStyle name="40 % - Accent4 48 2" xfId="1746"/>
    <cellStyle name="40 % - Accent4 48 3" xfId="1747"/>
    <cellStyle name="40 % - Accent4 49" xfId="1748"/>
    <cellStyle name="40 % - Accent4 49 2" xfId="1749"/>
    <cellStyle name="40 % - Accent4 49 3" xfId="1750"/>
    <cellStyle name="40 % - Accent4 5" xfId="1751"/>
    <cellStyle name="40 % - Accent4 5 2" xfId="1752"/>
    <cellStyle name="40 % - Accent4 5 3" xfId="1753"/>
    <cellStyle name="40 % - Accent4 50" xfId="1754"/>
    <cellStyle name="40 % - Accent4 50 2" xfId="1755"/>
    <cellStyle name="40 % - Accent4 50 3" xfId="1756"/>
    <cellStyle name="40 % - Accent4 51" xfId="1757"/>
    <cellStyle name="40 % - Accent4 51 2" xfId="1758"/>
    <cellStyle name="40 % - Accent4 51 3" xfId="1759"/>
    <cellStyle name="40 % - Accent4 52" xfId="1760"/>
    <cellStyle name="40 % - Accent4 52 2" xfId="1761"/>
    <cellStyle name="40 % - Accent4 52 3" xfId="1762"/>
    <cellStyle name="40 % - Accent4 53" xfId="1763"/>
    <cellStyle name="40 % - Accent4 53 2" xfId="1764"/>
    <cellStyle name="40 % - Accent4 53 3" xfId="1765"/>
    <cellStyle name="40 % - Accent4 54" xfId="1766"/>
    <cellStyle name="40 % - Accent4 54 2" xfId="1767"/>
    <cellStyle name="40 % - Accent4 54 3" xfId="1768"/>
    <cellStyle name="40 % - Accent4 55" xfId="1769"/>
    <cellStyle name="40 % - Accent4 55 2" xfId="1770"/>
    <cellStyle name="40 % - Accent4 55 3" xfId="1771"/>
    <cellStyle name="40 % - Accent4 56" xfId="1772"/>
    <cellStyle name="40 % - Accent4 56 2" xfId="1773"/>
    <cellStyle name="40 % - Accent4 56 3" xfId="1774"/>
    <cellStyle name="40 % - Accent4 57" xfId="1775"/>
    <cellStyle name="40 % - Accent4 57 2" xfId="1776"/>
    <cellStyle name="40 % - Accent4 57 3" xfId="1777"/>
    <cellStyle name="40 % - Accent4 58" xfId="1778"/>
    <cellStyle name="40 % - Accent4 58 2" xfId="1779"/>
    <cellStyle name="40 % - Accent4 58 3" xfId="1780"/>
    <cellStyle name="40 % - Accent4 59" xfId="1781"/>
    <cellStyle name="40 % - Accent4 59 2" xfId="1782"/>
    <cellStyle name="40 % - Accent4 59 3" xfId="1783"/>
    <cellStyle name="40 % - Accent4 6" xfId="1784"/>
    <cellStyle name="40 % - Accent4 6 2" xfId="1785"/>
    <cellStyle name="40 % - Accent4 6 3" xfId="1786"/>
    <cellStyle name="40 % - Accent4 60" xfId="1787"/>
    <cellStyle name="40 % - Accent4 61" xfId="1788"/>
    <cellStyle name="40 % - Accent4 7" xfId="1789"/>
    <cellStyle name="40 % - Accent4 7 2" xfId="1790"/>
    <cellStyle name="40 % - Accent4 7 3" xfId="1791"/>
    <cellStyle name="40 % - Accent4 8" xfId="1792"/>
    <cellStyle name="40 % - Accent4 8 2" xfId="1793"/>
    <cellStyle name="40 % - Accent4 8 3" xfId="1794"/>
    <cellStyle name="40 % - Accent4 9" xfId="1795"/>
    <cellStyle name="40 % - Accent4 9 2" xfId="1796"/>
    <cellStyle name="40 % - Accent4 9 3" xfId="1797"/>
    <cellStyle name="40 % - Accent5 10" xfId="1798"/>
    <cellStyle name="40 % - Accent5 10 2" xfId="1799"/>
    <cellStyle name="40 % - Accent5 10 3" xfId="1800"/>
    <cellStyle name="40 % - Accent5 11" xfId="1801"/>
    <cellStyle name="40 % - Accent5 11 2" xfId="1802"/>
    <cellStyle name="40 % - Accent5 11 3" xfId="1803"/>
    <cellStyle name="40 % - Accent5 12" xfId="1804"/>
    <cellStyle name="40 % - Accent5 12 2" xfId="1805"/>
    <cellStyle name="40 % - Accent5 12 3" xfId="1806"/>
    <cellStyle name="40 % - Accent5 13" xfId="1807"/>
    <cellStyle name="40 % - Accent5 13 2" xfId="1808"/>
    <cellStyle name="40 % - Accent5 13 3" xfId="1809"/>
    <cellStyle name="40 % - Accent5 14" xfId="1810"/>
    <cellStyle name="40 % - Accent5 14 2" xfId="1811"/>
    <cellStyle name="40 % - Accent5 14 3" xfId="1812"/>
    <cellStyle name="40 % - Accent5 15" xfId="1813"/>
    <cellStyle name="40 % - Accent5 15 2" xfId="1814"/>
    <cellStyle name="40 % - Accent5 15 3" xfId="1815"/>
    <cellStyle name="40 % - Accent5 16" xfId="1816"/>
    <cellStyle name="40 % - Accent5 16 2" xfId="1817"/>
    <cellStyle name="40 % - Accent5 16 3" xfId="1818"/>
    <cellStyle name="40 % - Accent5 17" xfId="1819"/>
    <cellStyle name="40 % - Accent5 17 2" xfId="1820"/>
    <cellStyle name="40 % - Accent5 17 3" xfId="1821"/>
    <cellStyle name="40 % - Accent5 18" xfId="1822"/>
    <cellStyle name="40 % - Accent5 18 2" xfId="1823"/>
    <cellStyle name="40 % - Accent5 18 3" xfId="1824"/>
    <cellStyle name="40 % - Accent5 19" xfId="1825"/>
    <cellStyle name="40 % - Accent5 19 2" xfId="1826"/>
    <cellStyle name="40 % - Accent5 19 3" xfId="1827"/>
    <cellStyle name="40 % - Accent5 2" xfId="1828"/>
    <cellStyle name="40 % - Accent5 2 2" xfId="1829"/>
    <cellStyle name="40 % - Accent5 2 3" xfId="1830"/>
    <cellStyle name="40 % - Accent5 2 4" xfId="1831"/>
    <cellStyle name="40 % - Accent5 2 5" xfId="2764"/>
    <cellStyle name="40 % - Accent5 20" xfId="1832"/>
    <cellStyle name="40 % - Accent5 20 2" xfId="1833"/>
    <cellStyle name="40 % - Accent5 20 3" xfId="1834"/>
    <cellStyle name="40 % - Accent5 21" xfId="1835"/>
    <cellStyle name="40 % - Accent5 21 2" xfId="1836"/>
    <cellStyle name="40 % - Accent5 21 3" xfId="1837"/>
    <cellStyle name="40 % - Accent5 22" xfId="1838"/>
    <cellStyle name="40 % - Accent5 22 2" xfId="1839"/>
    <cellStyle name="40 % - Accent5 22 3" xfId="1840"/>
    <cellStyle name="40 % - Accent5 23" xfId="1841"/>
    <cellStyle name="40 % - Accent5 23 2" xfId="1842"/>
    <cellStyle name="40 % - Accent5 23 3" xfId="1843"/>
    <cellStyle name="40 % - Accent5 24" xfId="1844"/>
    <cellStyle name="40 % - Accent5 24 2" xfId="1845"/>
    <cellStyle name="40 % - Accent5 24 3" xfId="1846"/>
    <cellStyle name="40 % - Accent5 25" xfId="1847"/>
    <cellStyle name="40 % - Accent5 25 2" xfId="1848"/>
    <cellStyle name="40 % - Accent5 25 3" xfId="1849"/>
    <cellStyle name="40 % - Accent5 26" xfId="1850"/>
    <cellStyle name="40 % - Accent5 26 2" xfId="1851"/>
    <cellStyle name="40 % - Accent5 26 3" xfId="1852"/>
    <cellStyle name="40 % - Accent5 27" xfId="1853"/>
    <cellStyle name="40 % - Accent5 27 2" xfId="1854"/>
    <cellStyle name="40 % - Accent5 27 3" xfId="1855"/>
    <cellStyle name="40 % - Accent5 28" xfId="1856"/>
    <cellStyle name="40 % - Accent5 28 2" xfId="1857"/>
    <cellStyle name="40 % - Accent5 28 3" xfId="1858"/>
    <cellStyle name="40 % - Accent5 29" xfId="1859"/>
    <cellStyle name="40 % - Accent5 29 2" xfId="1860"/>
    <cellStyle name="40 % - Accent5 29 3" xfId="1861"/>
    <cellStyle name="40 % - Accent5 3" xfId="1862"/>
    <cellStyle name="40 % - Accent5 3 2" xfId="1863"/>
    <cellStyle name="40 % - Accent5 3 3" xfId="1864"/>
    <cellStyle name="40 % - Accent5 3 4" xfId="1865"/>
    <cellStyle name="40 % - Accent5 30" xfId="1866"/>
    <cellStyle name="40 % - Accent5 30 2" xfId="1867"/>
    <cellStyle name="40 % - Accent5 30 3" xfId="1868"/>
    <cellStyle name="40 % - Accent5 31" xfId="1869"/>
    <cellStyle name="40 % - Accent5 31 2" xfId="1870"/>
    <cellStyle name="40 % - Accent5 31 3" xfId="1871"/>
    <cellStyle name="40 % - Accent5 32" xfId="1872"/>
    <cellStyle name="40 % - Accent5 32 2" xfId="1873"/>
    <cellStyle name="40 % - Accent5 32 3" xfId="1874"/>
    <cellStyle name="40 % - Accent5 33" xfId="1875"/>
    <cellStyle name="40 % - Accent5 33 2" xfId="1876"/>
    <cellStyle name="40 % - Accent5 33 3" xfId="1877"/>
    <cellStyle name="40 % - Accent5 34" xfId="1878"/>
    <cellStyle name="40 % - Accent5 34 2" xfId="1879"/>
    <cellStyle name="40 % - Accent5 34 3" xfId="1880"/>
    <cellStyle name="40 % - Accent5 35" xfId="1881"/>
    <cellStyle name="40 % - Accent5 35 2" xfId="1882"/>
    <cellStyle name="40 % - Accent5 35 3" xfId="1883"/>
    <cellStyle name="40 % - Accent5 36" xfId="1884"/>
    <cellStyle name="40 % - Accent5 36 2" xfId="1885"/>
    <cellStyle name="40 % - Accent5 36 3" xfId="1886"/>
    <cellStyle name="40 % - Accent5 37" xfId="1887"/>
    <cellStyle name="40 % - Accent5 37 2" xfId="1888"/>
    <cellStyle name="40 % - Accent5 37 3" xfId="1889"/>
    <cellStyle name="40 % - Accent5 38" xfId="1890"/>
    <cellStyle name="40 % - Accent5 38 2" xfId="1891"/>
    <cellStyle name="40 % - Accent5 38 3" xfId="1892"/>
    <cellStyle name="40 % - Accent5 39" xfId="1893"/>
    <cellStyle name="40 % - Accent5 39 2" xfId="1894"/>
    <cellStyle name="40 % - Accent5 39 3" xfId="1895"/>
    <cellStyle name="40 % - Accent5 4" xfId="1896"/>
    <cellStyle name="40 % - Accent5 4 2" xfId="1897"/>
    <cellStyle name="40 % - Accent5 4 3" xfId="1898"/>
    <cellStyle name="40 % - Accent5 4 4" xfId="1899"/>
    <cellStyle name="40 % - Accent5 40" xfId="1900"/>
    <cellStyle name="40 % - Accent5 40 2" xfId="1901"/>
    <cellStyle name="40 % - Accent5 40 3" xfId="1902"/>
    <cellStyle name="40 % - Accent5 41" xfId="1903"/>
    <cellStyle name="40 % - Accent5 41 2" xfId="1904"/>
    <cellStyle name="40 % - Accent5 41 3" xfId="1905"/>
    <cellStyle name="40 % - Accent5 42" xfId="1906"/>
    <cellStyle name="40 % - Accent5 42 2" xfId="1907"/>
    <cellStyle name="40 % - Accent5 42 3" xfId="1908"/>
    <cellStyle name="40 % - Accent5 43" xfId="1909"/>
    <cellStyle name="40 % - Accent5 43 2" xfId="1910"/>
    <cellStyle name="40 % - Accent5 43 3" xfId="1911"/>
    <cellStyle name="40 % - Accent5 44" xfId="1912"/>
    <cellStyle name="40 % - Accent5 44 2" xfId="1913"/>
    <cellStyle name="40 % - Accent5 44 3" xfId="1914"/>
    <cellStyle name="40 % - Accent5 45" xfId="1915"/>
    <cellStyle name="40 % - Accent5 45 2" xfId="1916"/>
    <cellStyle name="40 % - Accent5 45 3" xfId="1917"/>
    <cellStyle name="40 % - Accent5 46" xfId="1918"/>
    <cellStyle name="40 % - Accent5 46 2" xfId="1919"/>
    <cellStyle name="40 % - Accent5 46 3" xfId="1920"/>
    <cellStyle name="40 % - Accent5 47" xfId="1921"/>
    <cellStyle name="40 % - Accent5 47 2" xfId="1922"/>
    <cellStyle name="40 % - Accent5 47 3" xfId="1923"/>
    <cellStyle name="40 % - Accent5 48" xfId="1924"/>
    <cellStyle name="40 % - Accent5 48 2" xfId="1925"/>
    <cellStyle name="40 % - Accent5 48 3" xfId="1926"/>
    <cellStyle name="40 % - Accent5 49" xfId="1927"/>
    <cellStyle name="40 % - Accent5 49 2" xfId="1928"/>
    <cellStyle name="40 % - Accent5 49 3" xfId="1929"/>
    <cellStyle name="40 % - Accent5 5" xfId="1930"/>
    <cellStyle name="40 % - Accent5 5 2" xfId="1931"/>
    <cellStyle name="40 % - Accent5 5 3" xfId="1932"/>
    <cellStyle name="40 % - Accent5 50" xfId="1933"/>
    <cellStyle name="40 % - Accent5 50 2" xfId="1934"/>
    <cellStyle name="40 % - Accent5 50 3" xfId="1935"/>
    <cellStyle name="40 % - Accent5 51" xfId="1936"/>
    <cellStyle name="40 % - Accent5 51 2" xfId="1937"/>
    <cellStyle name="40 % - Accent5 51 3" xfId="1938"/>
    <cellStyle name="40 % - Accent5 52" xfId="1939"/>
    <cellStyle name="40 % - Accent5 52 2" xfId="1940"/>
    <cellStyle name="40 % - Accent5 52 3" xfId="1941"/>
    <cellStyle name="40 % - Accent5 53" xfId="1942"/>
    <cellStyle name="40 % - Accent5 53 2" xfId="1943"/>
    <cellStyle name="40 % - Accent5 53 3" xfId="1944"/>
    <cellStyle name="40 % - Accent5 54" xfId="1945"/>
    <cellStyle name="40 % - Accent5 54 2" xfId="1946"/>
    <cellStyle name="40 % - Accent5 54 3" xfId="1947"/>
    <cellStyle name="40 % - Accent5 55" xfId="1948"/>
    <cellStyle name="40 % - Accent5 55 2" xfId="1949"/>
    <cellStyle name="40 % - Accent5 55 3" xfId="1950"/>
    <cellStyle name="40 % - Accent5 56" xfId="1951"/>
    <cellStyle name="40 % - Accent5 56 2" xfId="1952"/>
    <cellStyle name="40 % - Accent5 56 3" xfId="1953"/>
    <cellStyle name="40 % - Accent5 57" xfId="1954"/>
    <cellStyle name="40 % - Accent5 57 2" xfId="1955"/>
    <cellStyle name="40 % - Accent5 57 3" xfId="1956"/>
    <cellStyle name="40 % - Accent5 58" xfId="1957"/>
    <cellStyle name="40 % - Accent5 58 2" xfId="1958"/>
    <cellStyle name="40 % - Accent5 58 3" xfId="1959"/>
    <cellStyle name="40 % - Accent5 59" xfId="1960"/>
    <cellStyle name="40 % - Accent5 59 2" xfId="1961"/>
    <cellStyle name="40 % - Accent5 59 3" xfId="1962"/>
    <cellStyle name="40 % - Accent5 6" xfId="1963"/>
    <cellStyle name="40 % - Accent5 6 2" xfId="1964"/>
    <cellStyle name="40 % - Accent5 6 3" xfId="1965"/>
    <cellStyle name="40 % - Accent5 60" xfId="1966"/>
    <cellStyle name="40 % - Accent5 61" xfId="1967"/>
    <cellStyle name="40 % - Accent5 7" xfId="1968"/>
    <cellStyle name="40 % - Accent5 7 2" xfId="1969"/>
    <cellStyle name="40 % - Accent5 7 3" xfId="1970"/>
    <cellStyle name="40 % - Accent5 8" xfId="1971"/>
    <cellStyle name="40 % - Accent5 8 2" xfId="1972"/>
    <cellStyle name="40 % - Accent5 8 3" xfId="1973"/>
    <cellStyle name="40 % - Accent5 9" xfId="1974"/>
    <cellStyle name="40 % - Accent5 9 2" xfId="1975"/>
    <cellStyle name="40 % - Accent5 9 3" xfId="1976"/>
    <cellStyle name="40 % - Accent6 10" xfId="1977"/>
    <cellStyle name="40 % - Accent6 10 2" xfId="1978"/>
    <cellStyle name="40 % - Accent6 10 3" xfId="1979"/>
    <cellStyle name="40 % - Accent6 11" xfId="1980"/>
    <cellStyle name="40 % - Accent6 11 2" xfId="1981"/>
    <cellStyle name="40 % - Accent6 11 3" xfId="1982"/>
    <cellStyle name="40 % - Accent6 12" xfId="1983"/>
    <cellStyle name="40 % - Accent6 12 2" xfId="1984"/>
    <cellStyle name="40 % - Accent6 12 3" xfId="1985"/>
    <cellStyle name="40 % - Accent6 13" xfId="1986"/>
    <cellStyle name="40 % - Accent6 13 2" xfId="1987"/>
    <cellStyle name="40 % - Accent6 13 3" xfId="1988"/>
    <cellStyle name="40 % - Accent6 14" xfId="1989"/>
    <cellStyle name="40 % - Accent6 14 2" xfId="1990"/>
    <cellStyle name="40 % - Accent6 14 3" xfId="1991"/>
    <cellStyle name="40 % - Accent6 15" xfId="1992"/>
    <cellStyle name="40 % - Accent6 15 2" xfId="1993"/>
    <cellStyle name="40 % - Accent6 15 3" xfId="1994"/>
    <cellStyle name="40 % - Accent6 16" xfId="1995"/>
    <cellStyle name="40 % - Accent6 16 2" xfId="1996"/>
    <cellStyle name="40 % - Accent6 16 3" xfId="1997"/>
    <cellStyle name="40 % - Accent6 17" xfId="1998"/>
    <cellStyle name="40 % - Accent6 17 2" xfId="1999"/>
    <cellStyle name="40 % - Accent6 17 3" xfId="2000"/>
    <cellStyle name="40 % - Accent6 18" xfId="2001"/>
    <cellStyle name="40 % - Accent6 18 2" xfId="2002"/>
    <cellStyle name="40 % - Accent6 18 3" xfId="2003"/>
    <cellStyle name="40 % - Accent6 19" xfId="2004"/>
    <cellStyle name="40 % - Accent6 19 2" xfId="2005"/>
    <cellStyle name="40 % - Accent6 19 3" xfId="2006"/>
    <cellStyle name="40 % - Accent6 2" xfId="2007"/>
    <cellStyle name="40 % - Accent6 2 2" xfId="2008"/>
    <cellStyle name="40 % - Accent6 2 3" xfId="2009"/>
    <cellStyle name="40 % - Accent6 2 4" xfId="2010"/>
    <cellStyle name="40 % - Accent6 2 5" xfId="2765"/>
    <cellStyle name="40 % - Accent6 20" xfId="2011"/>
    <cellStyle name="40 % - Accent6 20 2" xfId="2012"/>
    <cellStyle name="40 % - Accent6 20 3" xfId="2013"/>
    <cellStyle name="40 % - Accent6 21" xfId="2014"/>
    <cellStyle name="40 % - Accent6 21 2" xfId="2015"/>
    <cellStyle name="40 % - Accent6 21 3" xfId="2016"/>
    <cellStyle name="40 % - Accent6 22" xfId="2017"/>
    <cellStyle name="40 % - Accent6 22 2" xfId="2018"/>
    <cellStyle name="40 % - Accent6 22 3" xfId="2019"/>
    <cellStyle name="40 % - Accent6 23" xfId="2020"/>
    <cellStyle name="40 % - Accent6 23 2" xfId="2021"/>
    <cellStyle name="40 % - Accent6 23 3" xfId="2022"/>
    <cellStyle name="40 % - Accent6 24" xfId="2023"/>
    <cellStyle name="40 % - Accent6 24 2" xfId="2024"/>
    <cellStyle name="40 % - Accent6 24 3" xfId="2025"/>
    <cellStyle name="40 % - Accent6 25" xfId="2026"/>
    <cellStyle name="40 % - Accent6 25 2" xfId="2027"/>
    <cellStyle name="40 % - Accent6 25 3" xfId="2028"/>
    <cellStyle name="40 % - Accent6 26" xfId="2029"/>
    <cellStyle name="40 % - Accent6 26 2" xfId="2030"/>
    <cellStyle name="40 % - Accent6 26 3" xfId="2031"/>
    <cellStyle name="40 % - Accent6 27" xfId="2032"/>
    <cellStyle name="40 % - Accent6 27 2" xfId="2033"/>
    <cellStyle name="40 % - Accent6 27 3" xfId="2034"/>
    <cellStyle name="40 % - Accent6 28" xfId="2035"/>
    <cellStyle name="40 % - Accent6 28 2" xfId="2036"/>
    <cellStyle name="40 % - Accent6 28 3" xfId="2037"/>
    <cellStyle name="40 % - Accent6 29" xfId="2038"/>
    <cellStyle name="40 % - Accent6 29 2" xfId="2039"/>
    <cellStyle name="40 % - Accent6 29 3" xfId="2040"/>
    <cellStyle name="40 % - Accent6 3" xfId="2041"/>
    <cellStyle name="40 % - Accent6 3 2" xfId="2042"/>
    <cellStyle name="40 % - Accent6 3 3" xfId="2043"/>
    <cellStyle name="40 % - Accent6 3 4" xfId="2044"/>
    <cellStyle name="40 % - Accent6 30" xfId="2045"/>
    <cellStyle name="40 % - Accent6 30 2" xfId="2046"/>
    <cellStyle name="40 % - Accent6 30 3" xfId="2047"/>
    <cellStyle name="40 % - Accent6 31" xfId="2048"/>
    <cellStyle name="40 % - Accent6 31 2" xfId="2049"/>
    <cellStyle name="40 % - Accent6 31 3" xfId="2050"/>
    <cellStyle name="40 % - Accent6 32" xfId="2051"/>
    <cellStyle name="40 % - Accent6 32 2" xfId="2052"/>
    <cellStyle name="40 % - Accent6 32 3" xfId="2053"/>
    <cellStyle name="40 % - Accent6 33" xfId="2054"/>
    <cellStyle name="40 % - Accent6 33 2" xfId="2055"/>
    <cellStyle name="40 % - Accent6 33 3" xfId="2056"/>
    <cellStyle name="40 % - Accent6 34" xfId="2057"/>
    <cellStyle name="40 % - Accent6 34 2" xfId="2058"/>
    <cellStyle name="40 % - Accent6 34 3" xfId="2059"/>
    <cellStyle name="40 % - Accent6 35" xfId="2060"/>
    <cellStyle name="40 % - Accent6 35 2" xfId="2061"/>
    <cellStyle name="40 % - Accent6 35 3" xfId="2062"/>
    <cellStyle name="40 % - Accent6 36" xfId="2063"/>
    <cellStyle name="40 % - Accent6 36 2" xfId="2064"/>
    <cellStyle name="40 % - Accent6 36 3" xfId="2065"/>
    <cellStyle name="40 % - Accent6 37" xfId="2066"/>
    <cellStyle name="40 % - Accent6 37 2" xfId="2067"/>
    <cellStyle name="40 % - Accent6 37 3" xfId="2068"/>
    <cellStyle name="40 % - Accent6 38" xfId="2069"/>
    <cellStyle name="40 % - Accent6 38 2" xfId="2070"/>
    <cellStyle name="40 % - Accent6 38 3" xfId="2071"/>
    <cellStyle name="40 % - Accent6 39" xfId="2072"/>
    <cellStyle name="40 % - Accent6 39 2" xfId="2073"/>
    <cellStyle name="40 % - Accent6 39 3" xfId="2074"/>
    <cellStyle name="40 % - Accent6 4" xfId="2075"/>
    <cellStyle name="40 % - Accent6 4 2" xfId="2076"/>
    <cellStyle name="40 % - Accent6 4 3" xfId="2077"/>
    <cellStyle name="40 % - Accent6 4 4" xfId="2078"/>
    <cellStyle name="40 % - Accent6 40" xfId="2079"/>
    <cellStyle name="40 % - Accent6 40 2" xfId="2080"/>
    <cellStyle name="40 % - Accent6 40 3" xfId="2081"/>
    <cellStyle name="40 % - Accent6 41" xfId="2082"/>
    <cellStyle name="40 % - Accent6 41 2" xfId="2083"/>
    <cellStyle name="40 % - Accent6 41 3" xfId="2084"/>
    <cellStyle name="40 % - Accent6 42" xfId="2085"/>
    <cellStyle name="40 % - Accent6 42 2" xfId="2086"/>
    <cellStyle name="40 % - Accent6 42 3" xfId="2087"/>
    <cellStyle name="40 % - Accent6 43" xfId="2088"/>
    <cellStyle name="40 % - Accent6 43 2" xfId="2089"/>
    <cellStyle name="40 % - Accent6 43 3" xfId="2090"/>
    <cellStyle name="40 % - Accent6 44" xfId="2091"/>
    <cellStyle name="40 % - Accent6 44 2" xfId="2092"/>
    <cellStyle name="40 % - Accent6 44 3" xfId="2093"/>
    <cellStyle name="40 % - Accent6 45" xfId="2094"/>
    <cellStyle name="40 % - Accent6 45 2" xfId="2095"/>
    <cellStyle name="40 % - Accent6 45 3" xfId="2096"/>
    <cellStyle name="40 % - Accent6 46" xfId="2097"/>
    <cellStyle name="40 % - Accent6 46 2" xfId="2098"/>
    <cellStyle name="40 % - Accent6 46 3" xfId="2099"/>
    <cellStyle name="40 % - Accent6 47" xfId="2100"/>
    <cellStyle name="40 % - Accent6 47 2" xfId="2101"/>
    <cellStyle name="40 % - Accent6 47 3" xfId="2102"/>
    <cellStyle name="40 % - Accent6 48" xfId="2103"/>
    <cellStyle name="40 % - Accent6 48 2" xfId="2104"/>
    <cellStyle name="40 % - Accent6 48 3" xfId="2105"/>
    <cellStyle name="40 % - Accent6 49" xfId="2106"/>
    <cellStyle name="40 % - Accent6 49 2" xfId="2107"/>
    <cellStyle name="40 % - Accent6 49 3" xfId="2108"/>
    <cellStyle name="40 % - Accent6 5" xfId="2109"/>
    <cellStyle name="40 % - Accent6 5 2" xfId="2110"/>
    <cellStyle name="40 % - Accent6 5 3" xfId="2111"/>
    <cellStyle name="40 % - Accent6 50" xfId="2112"/>
    <cellStyle name="40 % - Accent6 50 2" xfId="2113"/>
    <cellStyle name="40 % - Accent6 50 3" xfId="2114"/>
    <cellStyle name="40 % - Accent6 51" xfId="2115"/>
    <cellStyle name="40 % - Accent6 51 2" xfId="2116"/>
    <cellStyle name="40 % - Accent6 51 3" xfId="2117"/>
    <cellStyle name="40 % - Accent6 52" xfId="2118"/>
    <cellStyle name="40 % - Accent6 52 2" xfId="2119"/>
    <cellStyle name="40 % - Accent6 52 3" xfId="2120"/>
    <cellStyle name="40 % - Accent6 53" xfId="2121"/>
    <cellStyle name="40 % - Accent6 53 2" xfId="2122"/>
    <cellStyle name="40 % - Accent6 53 3" xfId="2123"/>
    <cellStyle name="40 % - Accent6 54" xfId="2124"/>
    <cellStyle name="40 % - Accent6 54 2" xfId="2125"/>
    <cellStyle name="40 % - Accent6 54 3" xfId="2126"/>
    <cellStyle name="40 % - Accent6 55" xfId="2127"/>
    <cellStyle name="40 % - Accent6 55 2" xfId="2128"/>
    <cellStyle name="40 % - Accent6 55 3" xfId="2129"/>
    <cellStyle name="40 % - Accent6 56" xfId="2130"/>
    <cellStyle name="40 % - Accent6 56 2" xfId="2131"/>
    <cellStyle name="40 % - Accent6 56 3" xfId="2132"/>
    <cellStyle name="40 % - Accent6 57" xfId="2133"/>
    <cellStyle name="40 % - Accent6 57 2" xfId="2134"/>
    <cellStyle name="40 % - Accent6 57 3" xfId="2135"/>
    <cellStyle name="40 % - Accent6 58" xfId="2136"/>
    <cellStyle name="40 % - Accent6 58 2" xfId="2137"/>
    <cellStyle name="40 % - Accent6 58 3" xfId="2138"/>
    <cellStyle name="40 % - Accent6 59" xfId="2139"/>
    <cellStyle name="40 % - Accent6 59 2" xfId="2140"/>
    <cellStyle name="40 % - Accent6 59 3" xfId="2141"/>
    <cellStyle name="40 % - Accent6 6" xfId="2142"/>
    <cellStyle name="40 % - Accent6 6 2" xfId="2143"/>
    <cellStyle name="40 % - Accent6 6 3" xfId="2144"/>
    <cellStyle name="40 % - Accent6 60" xfId="2145"/>
    <cellStyle name="40 % - Accent6 61" xfId="2146"/>
    <cellStyle name="40 % - Accent6 7" xfId="2147"/>
    <cellStyle name="40 % - Accent6 7 2" xfId="2148"/>
    <cellStyle name="40 % - Accent6 7 3" xfId="2149"/>
    <cellStyle name="40 % - Accent6 8" xfId="2150"/>
    <cellStyle name="40 % - Accent6 8 2" xfId="2151"/>
    <cellStyle name="40 % - Accent6 8 3" xfId="2152"/>
    <cellStyle name="40 % - Accent6 9" xfId="2153"/>
    <cellStyle name="40 % - Accent6 9 2" xfId="2154"/>
    <cellStyle name="40 % - Accent6 9 3" xfId="2155"/>
    <cellStyle name="40% - Ênfase1" xfId="2156"/>
    <cellStyle name="40% - Ênfase2" xfId="2157"/>
    <cellStyle name="40% - Ênfase3" xfId="2158"/>
    <cellStyle name="40% - Ênfase4" xfId="2159"/>
    <cellStyle name="40% - Ênfase5" xfId="2160"/>
    <cellStyle name="40% - Ênfase6" xfId="2161"/>
    <cellStyle name="60 % - Accent1 2" xfId="2162"/>
    <cellStyle name="60 % - Accent1 2 2" xfId="2163"/>
    <cellStyle name="60 % - Accent1 2 3" xfId="2766"/>
    <cellStyle name="60 % - Accent1 3" xfId="2164"/>
    <cellStyle name="60 % - Accent1 4" xfId="2165"/>
    <cellStyle name="60 % - Accent1 5" xfId="2166"/>
    <cellStyle name="60 % - Accent2 2" xfId="2167"/>
    <cellStyle name="60 % - Accent2 2 2" xfId="2168"/>
    <cellStyle name="60 % - Accent2 2 3" xfId="2767"/>
    <cellStyle name="60 % - Accent2 3" xfId="2169"/>
    <cellStyle name="60 % - Accent2 4" xfId="2170"/>
    <cellStyle name="60 % - Accent2 5" xfId="2171"/>
    <cellStyle name="60 % - Accent3 2" xfId="2172"/>
    <cellStyle name="60 % - Accent3 2 2" xfId="2173"/>
    <cellStyle name="60 % - Accent3 2 3" xfId="2768"/>
    <cellStyle name="60 % - Accent3 3" xfId="2174"/>
    <cellStyle name="60 % - Accent3 4" xfId="2175"/>
    <cellStyle name="60 % - Accent3 5" xfId="2176"/>
    <cellStyle name="60 % - Accent4 2" xfId="2177"/>
    <cellStyle name="60 % - Accent4 2 2" xfId="2178"/>
    <cellStyle name="60 % - Accent4 2 3" xfId="2769"/>
    <cellStyle name="60 % - Accent4 3" xfId="2179"/>
    <cellStyle name="60 % - Accent4 4" xfId="2180"/>
    <cellStyle name="60 % - Accent4 5" xfId="2181"/>
    <cellStyle name="60 % - Accent5 2" xfId="2182"/>
    <cellStyle name="60 % - Accent5 2 2" xfId="2183"/>
    <cellStyle name="60 % - Accent5 2 3" xfId="2770"/>
    <cellStyle name="60 % - Accent5 3" xfId="2184"/>
    <cellStyle name="60 % - Accent5 4" xfId="2185"/>
    <cellStyle name="60 % - Accent5 5" xfId="2186"/>
    <cellStyle name="60 % - Accent6 2" xfId="2187"/>
    <cellStyle name="60 % - Accent6 2 2" xfId="2188"/>
    <cellStyle name="60 % - Accent6 2 3" xfId="2771"/>
    <cellStyle name="60 % - Accent6 3" xfId="2189"/>
    <cellStyle name="60 % - Accent6 4" xfId="2190"/>
    <cellStyle name="60 % - Accent6 5" xfId="2191"/>
    <cellStyle name="60% - Ênfase1" xfId="2192"/>
    <cellStyle name="60% - Ênfase2" xfId="2193"/>
    <cellStyle name="60% - Ênfase3" xfId="2194"/>
    <cellStyle name="60% - Ênfase4" xfId="2195"/>
    <cellStyle name="60% - Ênfase5" xfId="2196"/>
    <cellStyle name="60% - Ênfase6" xfId="2197"/>
    <cellStyle name="Accent1 2" xfId="2199"/>
    <cellStyle name="Accent1 2 2" xfId="2200"/>
    <cellStyle name="Accent1 2 3" xfId="2772"/>
    <cellStyle name="Accent1 3" xfId="2201"/>
    <cellStyle name="Accent1 4" xfId="2202"/>
    <cellStyle name="Accent1 5" xfId="2203"/>
    <cellStyle name="Accent1 6" xfId="2198"/>
    <cellStyle name="Accent2 2" xfId="2205"/>
    <cellStyle name="Accent2 2 2" xfId="2206"/>
    <cellStyle name="Accent2 2 3" xfId="2773"/>
    <cellStyle name="Accent2 3" xfId="2207"/>
    <cellStyle name="Accent2 4" xfId="2208"/>
    <cellStyle name="Accent2 5" xfId="2209"/>
    <cellStyle name="Accent2 6" xfId="2204"/>
    <cellStyle name="Accent3 2" xfId="2211"/>
    <cellStyle name="Accent3 2 2" xfId="2212"/>
    <cellStyle name="Accent3 2 3" xfId="2774"/>
    <cellStyle name="Accent3 3" xfId="2213"/>
    <cellStyle name="Accent3 4" xfId="2214"/>
    <cellStyle name="Accent3 5" xfId="2215"/>
    <cellStyle name="Accent3 6" xfId="2210"/>
    <cellStyle name="Accent4 2" xfId="2217"/>
    <cellStyle name="Accent4 2 2" xfId="2218"/>
    <cellStyle name="Accent4 2 3" xfId="2775"/>
    <cellStyle name="Accent4 3" xfId="2219"/>
    <cellStyle name="Accent4 4" xfId="2220"/>
    <cellStyle name="Accent4 5" xfId="2221"/>
    <cellStyle name="Accent4 6" xfId="2216"/>
    <cellStyle name="Accent5 2" xfId="2223"/>
    <cellStyle name="Accent5 2 2" xfId="2224"/>
    <cellStyle name="Accent5 2 3" xfId="2776"/>
    <cellStyle name="Accent5 3" xfId="2225"/>
    <cellStyle name="Accent5 4" xfId="2226"/>
    <cellStyle name="Accent5 5" xfId="2227"/>
    <cellStyle name="Accent5 6" xfId="2222"/>
    <cellStyle name="Accent6 2" xfId="2229"/>
    <cellStyle name="Accent6 2 2" xfId="2230"/>
    <cellStyle name="Accent6 2 3" xfId="2777"/>
    <cellStyle name="Accent6 3" xfId="2231"/>
    <cellStyle name="Accent6 4" xfId="2232"/>
    <cellStyle name="Accent6 5" xfId="2233"/>
    <cellStyle name="Accent6 6" xfId="2228"/>
    <cellStyle name="Avertissement 2" xfId="2234"/>
    <cellStyle name="Avertissement 2 2" xfId="2235"/>
    <cellStyle name="Avertissement 2 3" xfId="2778"/>
    <cellStyle name="Avertissement 3" xfId="2236"/>
    <cellStyle name="Avertissement 4" xfId="2237"/>
    <cellStyle name="Avertissement 5" xfId="2238"/>
    <cellStyle name="Bom" xfId="2239"/>
    <cellStyle name="Calcul 2" xfId="2240"/>
    <cellStyle name="Calcul 2 10" xfId="2779"/>
    <cellStyle name="Calcul 2 10 2" xfId="5014"/>
    <cellStyle name="Calcul 2 10 2 2" xfId="11740"/>
    <cellStyle name="Calcul 2 10 2 2 2" xfId="33076"/>
    <cellStyle name="Calcul 2 10 2 3" xfId="18156"/>
    <cellStyle name="Calcul 2 10 2 3 2" xfId="38205"/>
    <cellStyle name="Calcul 2 10 2 4" xfId="26350"/>
    <cellStyle name="Calcul 2 10 3" xfId="7258"/>
    <cellStyle name="Calcul 2 10 3 2" xfId="13984"/>
    <cellStyle name="Calcul 2 10 3 2 2" xfId="35320"/>
    <cellStyle name="Calcul 2 10 3 3" xfId="22244"/>
    <cellStyle name="Calcul 2 10 3 3 2" xfId="41585"/>
    <cellStyle name="Calcul 2 10 3 4" xfId="28594"/>
    <cellStyle name="Calcul 2 10 4" xfId="9498"/>
    <cellStyle name="Calcul 2 10 4 2" xfId="30834"/>
    <cellStyle name="Calcul 2 10 5" xfId="20759"/>
    <cellStyle name="Calcul 2 10 5 2" xfId="40357"/>
    <cellStyle name="Calcul 2 10 6" xfId="24108"/>
    <cellStyle name="Calcul 2 100" xfId="2780"/>
    <cellStyle name="Calcul 2 100 2" xfId="5015"/>
    <cellStyle name="Calcul 2 100 2 2" xfId="11741"/>
    <cellStyle name="Calcul 2 100 2 2 2" xfId="33077"/>
    <cellStyle name="Calcul 2 100 2 3" xfId="21502"/>
    <cellStyle name="Calcul 2 100 2 3 2" xfId="40972"/>
    <cellStyle name="Calcul 2 100 2 4" xfId="26351"/>
    <cellStyle name="Calcul 2 100 3" xfId="7259"/>
    <cellStyle name="Calcul 2 100 3 2" xfId="13985"/>
    <cellStyle name="Calcul 2 100 3 2 2" xfId="35321"/>
    <cellStyle name="Calcul 2 100 3 3" xfId="18898"/>
    <cellStyle name="Calcul 2 100 3 3 2" xfId="38817"/>
    <cellStyle name="Calcul 2 100 3 4" xfId="28595"/>
    <cellStyle name="Calcul 2 100 4" xfId="9499"/>
    <cellStyle name="Calcul 2 100 4 2" xfId="30835"/>
    <cellStyle name="Calcul 2 100 5" xfId="22989"/>
    <cellStyle name="Calcul 2 100 5 2" xfId="42201"/>
    <cellStyle name="Calcul 2 100 6" xfId="24109"/>
    <cellStyle name="Calcul 2 101" xfId="2781"/>
    <cellStyle name="Calcul 2 101 2" xfId="5016"/>
    <cellStyle name="Calcul 2 101 2 2" xfId="11742"/>
    <cellStyle name="Calcul 2 101 2 2 2" xfId="33078"/>
    <cellStyle name="Calcul 2 101 2 3" xfId="23731"/>
    <cellStyle name="Calcul 2 101 2 3 2" xfId="42815"/>
    <cellStyle name="Calcul 2 101 2 4" xfId="26352"/>
    <cellStyle name="Calcul 2 101 3" xfId="7260"/>
    <cellStyle name="Calcul 2 101 3 2" xfId="13986"/>
    <cellStyle name="Calcul 2 101 3 2 2" xfId="35322"/>
    <cellStyle name="Calcul 2 101 3 3" xfId="17775"/>
    <cellStyle name="Calcul 2 101 3 3 2" xfId="37889"/>
    <cellStyle name="Calcul 2 101 3 4" xfId="28596"/>
    <cellStyle name="Calcul 2 101 4" xfId="9500"/>
    <cellStyle name="Calcul 2 101 4 2" xfId="30836"/>
    <cellStyle name="Calcul 2 101 5" xfId="19643"/>
    <cellStyle name="Calcul 2 101 5 2" xfId="39433"/>
    <cellStyle name="Calcul 2 101 6" xfId="24110"/>
    <cellStyle name="Calcul 2 102" xfId="2782"/>
    <cellStyle name="Calcul 2 102 2" xfId="5017"/>
    <cellStyle name="Calcul 2 102 2 2" xfId="11743"/>
    <cellStyle name="Calcul 2 102 2 2 2" xfId="33079"/>
    <cellStyle name="Calcul 2 102 2 3" xfId="20384"/>
    <cellStyle name="Calcul 2 102 2 3 2" xfId="40046"/>
    <cellStyle name="Calcul 2 102 2 4" xfId="26353"/>
    <cellStyle name="Calcul 2 102 3" xfId="7261"/>
    <cellStyle name="Calcul 2 102 3 2" xfId="13987"/>
    <cellStyle name="Calcul 2 102 3 2 2" xfId="35323"/>
    <cellStyle name="Calcul 2 102 3 3" xfId="21129"/>
    <cellStyle name="Calcul 2 102 3 3 2" xfId="40663"/>
    <cellStyle name="Calcul 2 102 3 4" xfId="28597"/>
    <cellStyle name="Calcul 2 102 4" xfId="9501"/>
    <cellStyle name="Calcul 2 102 4 2" xfId="30837"/>
    <cellStyle name="Calcul 2 102 5" xfId="18528"/>
    <cellStyle name="Calcul 2 102 5 2" xfId="38512"/>
    <cellStyle name="Calcul 2 102 6" xfId="24111"/>
    <cellStyle name="Calcul 2 103" xfId="2783"/>
    <cellStyle name="Calcul 2 103 2" xfId="5018"/>
    <cellStyle name="Calcul 2 103 2 2" xfId="11744"/>
    <cellStyle name="Calcul 2 103 2 2 2" xfId="33080"/>
    <cellStyle name="Calcul 2 103 2 3" xfId="22616"/>
    <cellStyle name="Calcul 2 103 2 3 2" xfId="41892"/>
    <cellStyle name="Calcul 2 103 2 4" xfId="26354"/>
    <cellStyle name="Calcul 2 103 3" xfId="7262"/>
    <cellStyle name="Calcul 2 103 3 2" xfId="13988"/>
    <cellStyle name="Calcul 2 103 3 2 2" xfId="35324"/>
    <cellStyle name="Calcul 2 103 3 3" xfId="23358"/>
    <cellStyle name="Calcul 2 103 3 3 2" xfId="42506"/>
    <cellStyle name="Calcul 2 103 3 4" xfId="28598"/>
    <cellStyle name="Calcul 2 103 4" xfId="9502"/>
    <cellStyle name="Calcul 2 103 4 2" xfId="30838"/>
    <cellStyle name="Calcul 2 103 5" xfId="21874"/>
    <cellStyle name="Calcul 2 103 5 2" xfId="41280"/>
    <cellStyle name="Calcul 2 103 6" xfId="24112"/>
    <cellStyle name="Calcul 2 104" xfId="2784"/>
    <cellStyle name="Calcul 2 104 2" xfId="5019"/>
    <cellStyle name="Calcul 2 104 2 2" xfId="11745"/>
    <cellStyle name="Calcul 2 104 2 2 2" xfId="33081"/>
    <cellStyle name="Calcul 2 104 2 3" xfId="19270"/>
    <cellStyle name="Calcul 2 104 2 3 2" xfId="39125"/>
    <cellStyle name="Calcul 2 104 2 4" xfId="26355"/>
    <cellStyle name="Calcul 2 104 3" xfId="7263"/>
    <cellStyle name="Calcul 2 104 3 2" xfId="13989"/>
    <cellStyle name="Calcul 2 104 3 2 2" xfId="35325"/>
    <cellStyle name="Calcul 2 104 3 3" xfId="20011"/>
    <cellStyle name="Calcul 2 104 3 3 2" xfId="39737"/>
    <cellStyle name="Calcul 2 104 3 4" xfId="28599"/>
    <cellStyle name="Calcul 2 104 4" xfId="9503"/>
    <cellStyle name="Calcul 2 104 4 2" xfId="30839"/>
    <cellStyle name="Calcul 2 104 5" xfId="24105"/>
    <cellStyle name="Calcul 2 104 5 2" xfId="43125"/>
    <cellStyle name="Calcul 2 104 6" xfId="24113"/>
    <cellStyle name="Calcul 2 105" xfId="2785"/>
    <cellStyle name="Calcul 2 105 2" xfId="5020"/>
    <cellStyle name="Calcul 2 105 2 2" xfId="11746"/>
    <cellStyle name="Calcul 2 105 2 2 2" xfId="33082"/>
    <cellStyle name="Calcul 2 105 2 3" xfId="18155"/>
    <cellStyle name="Calcul 2 105 2 3 2" xfId="38204"/>
    <cellStyle name="Calcul 2 105 2 4" xfId="26356"/>
    <cellStyle name="Calcul 2 105 3" xfId="7264"/>
    <cellStyle name="Calcul 2 105 3 2" xfId="13990"/>
    <cellStyle name="Calcul 2 105 3 2 2" xfId="35326"/>
    <cellStyle name="Calcul 2 105 3 3" xfId="22243"/>
    <cellStyle name="Calcul 2 105 3 3 2" xfId="41584"/>
    <cellStyle name="Calcul 2 105 3 4" xfId="28600"/>
    <cellStyle name="Calcul 2 105 4" xfId="9504"/>
    <cellStyle name="Calcul 2 105 4 2" xfId="30840"/>
    <cellStyle name="Calcul 2 105 5" xfId="20758"/>
    <cellStyle name="Calcul 2 105 5 2" xfId="40356"/>
    <cellStyle name="Calcul 2 105 6" xfId="24114"/>
    <cellStyle name="Calcul 2 106" xfId="2786"/>
    <cellStyle name="Calcul 2 106 2" xfId="5021"/>
    <cellStyle name="Calcul 2 106 2 2" xfId="11747"/>
    <cellStyle name="Calcul 2 106 2 2 2" xfId="33083"/>
    <cellStyle name="Calcul 2 106 2 3" xfId="21501"/>
    <cellStyle name="Calcul 2 106 2 3 2" xfId="40971"/>
    <cellStyle name="Calcul 2 106 2 4" xfId="26357"/>
    <cellStyle name="Calcul 2 106 3" xfId="7265"/>
    <cellStyle name="Calcul 2 106 3 2" xfId="13991"/>
    <cellStyle name="Calcul 2 106 3 2 2" xfId="35327"/>
    <cellStyle name="Calcul 2 106 3 3" xfId="18897"/>
    <cellStyle name="Calcul 2 106 3 3 2" xfId="38816"/>
    <cellStyle name="Calcul 2 106 3 4" xfId="28601"/>
    <cellStyle name="Calcul 2 106 4" xfId="9505"/>
    <cellStyle name="Calcul 2 106 4 2" xfId="30841"/>
    <cellStyle name="Calcul 2 106 5" xfId="22988"/>
    <cellStyle name="Calcul 2 106 5 2" xfId="42200"/>
    <cellStyle name="Calcul 2 106 6" xfId="24115"/>
    <cellStyle name="Calcul 2 107" xfId="2787"/>
    <cellStyle name="Calcul 2 107 2" xfId="5022"/>
    <cellStyle name="Calcul 2 107 2 2" xfId="11748"/>
    <cellStyle name="Calcul 2 107 2 2 2" xfId="33084"/>
    <cellStyle name="Calcul 2 107 2 3" xfId="23730"/>
    <cellStyle name="Calcul 2 107 2 3 2" xfId="42814"/>
    <cellStyle name="Calcul 2 107 2 4" xfId="26358"/>
    <cellStyle name="Calcul 2 107 3" xfId="7266"/>
    <cellStyle name="Calcul 2 107 3 2" xfId="13992"/>
    <cellStyle name="Calcul 2 107 3 2 2" xfId="35328"/>
    <cellStyle name="Calcul 2 107 3 3" xfId="17774"/>
    <cellStyle name="Calcul 2 107 3 3 2" xfId="37888"/>
    <cellStyle name="Calcul 2 107 3 4" xfId="28602"/>
    <cellStyle name="Calcul 2 107 4" xfId="9506"/>
    <cellStyle name="Calcul 2 107 4 2" xfId="30842"/>
    <cellStyle name="Calcul 2 107 5" xfId="19642"/>
    <cellStyle name="Calcul 2 107 5 2" xfId="39432"/>
    <cellStyle name="Calcul 2 107 6" xfId="24116"/>
    <cellStyle name="Calcul 2 108" xfId="2788"/>
    <cellStyle name="Calcul 2 108 2" xfId="5023"/>
    <cellStyle name="Calcul 2 108 2 2" xfId="11749"/>
    <cellStyle name="Calcul 2 108 2 2 2" xfId="33085"/>
    <cellStyle name="Calcul 2 108 2 3" xfId="20383"/>
    <cellStyle name="Calcul 2 108 2 3 2" xfId="40045"/>
    <cellStyle name="Calcul 2 108 2 4" xfId="26359"/>
    <cellStyle name="Calcul 2 108 3" xfId="7267"/>
    <cellStyle name="Calcul 2 108 3 2" xfId="13993"/>
    <cellStyle name="Calcul 2 108 3 2 2" xfId="35329"/>
    <cellStyle name="Calcul 2 108 3 3" xfId="21128"/>
    <cellStyle name="Calcul 2 108 3 3 2" xfId="40662"/>
    <cellStyle name="Calcul 2 108 3 4" xfId="28603"/>
    <cellStyle name="Calcul 2 108 4" xfId="9507"/>
    <cellStyle name="Calcul 2 108 4 2" xfId="30843"/>
    <cellStyle name="Calcul 2 108 5" xfId="18527"/>
    <cellStyle name="Calcul 2 108 5 2" xfId="38511"/>
    <cellStyle name="Calcul 2 108 6" xfId="24117"/>
    <cellStyle name="Calcul 2 109" xfId="2789"/>
    <cellStyle name="Calcul 2 109 2" xfId="5024"/>
    <cellStyle name="Calcul 2 109 2 2" xfId="11750"/>
    <cellStyle name="Calcul 2 109 2 2 2" xfId="33086"/>
    <cellStyle name="Calcul 2 109 2 3" xfId="22615"/>
    <cellStyle name="Calcul 2 109 2 3 2" xfId="41891"/>
    <cellStyle name="Calcul 2 109 2 4" xfId="26360"/>
    <cellStyle name="Calcul 2 109 3" xfId="7268"/>
    <cellStyle name="Calcul 2 109 3 2" xfId="13994"/>
    <cellStyle name="Calcul 2 109 3 2 2" xfId="35330"/>
    <cellStyle name="Calcul 2 109 3 3" xfId="23357"/>
    <cellStyle name="Calcul 2 109 3 3 2" xfId="42505"/>
    <cellStyle name="Calcul 2 109 3 4" xfId="28604"/>
    <cellStyle name="Calcul 2 109 4" xfId="9508"/>
    <cellStyle name="Calcul 2 109 4 2" xfId="30844"/>
    <cellStyle name="Calcul 2 109 5" xfId="21873"/>
    <cellStyle name="Calcul 2 109 5 2" xfId="41279"/>
    <cellStyle name="Calcul 2 109 6" xfId="24118"/>
    <cellStyle name="Calcul 2 11" xfId="2790"/>
    <cellStyle name="Calcul 2 11 2" xfId="5025"/>
    <cellStyle name="Calcul 2 11 2 2" xfId="11751"/>
    <cellStyle name="Calcul 2 11 2 2 2" xfId="33087"/>
    <cellStyle name="Calcul 2 11 2 3" xfId="19269"/>
    <cellStyle name="Calcul 2 11 2 3 2" xfId="39124"/>
    <cellStyle name="Calcul 2 11 2 4" xfId="26361"/>
    <cellStyle name="Calcul 2 11 3" xfId="7269"/>
    <cellStyle name="Calcul 2 11 3 2" xfId="13995"/>
    <cellStyle name="Calcul 2 11 3 2 2" xfId="35331"/>
    <cellStyle name="Calcul 2 11 3 3" xfId="20010"/>
    <cellStyle name="Calcul 2 11 3 3 2" xfId="39736"/>
    <cellStyle name="Calcul 2 11 3 4" xfId="28605"/>
    <cellStyle name="Calcul 2 11 4" xfId="9509"/>
    <cellStyle name="Calcul 2 11 4 2" xfId="30845"/>
    <cellStyle name="Calcul 2 11 5" xfId="24104"/>
    <cellStyle name="Calcul 2 11 5 2" xfId="43124"/>
    <cellStyle name="Calcul 2 11 6" xfId="24119"/>
    <cellStyle name="Calcul 2 110" xfId="2791"/>
    <cellStyle name="Calcul 2 110 2" xfId="5026"/>
    <cellStyle name="Calcul 2 110 2 2" xfId="11752"/>
    <cellStyle name="Calcul 2 110 2 2 2" xfId="33088"/>
    <cellStyle name="Calcul 2 110 2 3" xfId="18154"/>
    <cellStyle name="Calcul 2 110 2 3 2" xfId="38203"/>
    <cellStyle name="Calcul 2 110 2 4" xfId="26362"/>
    <cellStyle name="Calcul 2 110 3" xfId="7270"/>
    <cellStyle name="Calcul 2 110 3 2" xfId="13996"/>
    <cellStyle name="Calcul 2 110 3 2 2" xfId="35332"/>
    <cellStyle name="Calcul 2 110 3 3" xfId="22242"/>
    <cellStyle name="Calcul 2 110 3 3 2" xfId="41583"/>
    <cellStyle name="Calcul 2 110 3 4" xfId="28606"/>
    <cellStyle name="Calcul 2 110 4" xfId="9510"/>
    <cellStyle name="Calcul 2 110 4 2" xfId="30846"/>
    <cellStyle name="Calcul 2 110 5" xfId="20757"/>
    <cellStyle name="Calcul 2 110 5 2" xfId="40355"/>
    <cellStyle name="Calcul 2 110 6" xfId="24120"/>
    <cellStyle name="Calcul 2 111" xfId="2792"/>
    <cellStyle name="Calcul 2 111 2" xfId="5027"/>
    <cellStyle name="Calcul 2 111 2 2" xfId="11753"/>
    <cellStyle name="Calcul 2 111 2 2 2" xfId="33089"/>
    <cellStyle name="Calcul 2 111 2 3" xfId="21500"/>
    <cellStyle name="Calcul 2 111 2 3 2" xfId="40970"/>
    <cellStyle name="Calcul 2 111 2 4" xfId="26363"/>
    <cellStyle name="Calcul 2 111 3" xfId="7271"/>
    <cellStyle name="Calcul 2 111 3 2" xfId="13997"/>
    <cellStyle name="Calcul 2 111 3 2 2" xfId="35333"/>
    <cellStyle name="Calcul 2 111 3 3" xfId="18896"/>
    <cellStyle name="Calcul 2 111 3 3 2" xfId="38815"/>
    <cellStyle name="Calcul 2 111 3 4" xfId="28607"/>
    <cellStyle name="Calcul 2 111 4" xfId="9511"/>
    <cellStyle name="Calcul 2 111 4 2" xfId="30847"/>
    <cellStyle name="Calcul 2 111 5" xfId="22987"/>
    <cellStyle name="Calcul 2 111 5 2" xfId="42199"/>
    <cellStyle name="Calcul 2 111 6" xfId="24121"/>
    <cellStyle name="Calcul 2 112" xfId="2793"/>
    <cellStyle name="Calcul 2 112 2" xfId="5028"/>
    <cellStyle name="Calcul 2 112 2 2" xfId="11754"/>
    <cellStyle name="Calcul 2 112 2 2 2" xfId="33090"/>
    <cellStyle name="Calcul 2 112 2 3" xfId="23729"/>
    <cellStyle name="Calcul 2 112 2 3 2" xfId="42813"/>
    <cellStyle name="Calcul 2 112 2 4" xfId="26364"/>
    <cellStyle name="Calcul 2 112 3" xfId="7272"/>
    <cellStyle name="Calcul 2 112 3 2" xfId="13998"/>
    <cellStyle name="Calcul 2 112 3 2 2" xfId="35334"/>
    <cellStyle name="Calcul 2 112 3 3" xfId="17773"/>
    <cellStyle name="Calcul 2 112 3 3 2" xfId="37887"/>
    <cellStyle name="Calcul 2 112 3 4" xfId="28608"/>
    <cellStyle name="Calcul 2 112 4" xfId="9512"/>
    <cellStyle name="Calcul 2 112 4 2" xfId="30848"/>
    <cellStyle name="Calcul 2 112 5" xfId="19641"/>
    <cellStyle name="Calcul 2 112 5 2" xfId="39431"/>
    <cellStyle name="Calcul 2 112 6" xfId="24122"/>
    <cellStyle name="Calcul 2 113" xfId="2794"/>
    <cellStyle name="Calcul 2 113 2" xfId="5029"/>
    <cellStyle name="Calcul 2 113 2 2" xfId="11755"/>
    <cellStyle name="Calcul 2 113 2 2 2" xfId="33091"/>
    <cellStyle name="Calcul 2 113 2 3" xfId="20382"/>
    <cellStyle name="Calcul 2 113 2 3 2" xfId="40044"/>
    <cellStyle name="Calcul 2 113 2 4" xfId="26365"/>
    <cellStyle name="Calcul 2 113 3" xfId="7273"/>
    <cellStyle name="Calcul 2 113 3 2" xfId="13999"/>
    <cellStyle name="Calcul 2 113 3 2 2" xfId="35335"/>
    <cellStyle name="Calcul 2 113 3 3" xfId="21127"/>
    <cellStyle name="Calcul 2 113 3 3 2" xfId="40661"/>
    <cellStyle name="Calcul 2 113 3 4" xfId="28609"/>
    <cellStyle name="Calcul 2 113 4" xfId="9513"/>
    <cellStyle name="Calcul 2 113 4 2" xfId="30849"/>
    <cellStyle name="Calcul 2 113 5" xfId="18526"/>
    <cellStyle name="Calcul 2 113 5 2" xfId="38510"/>
    <cellStyle name="Calcul 2 113 6" xfId="24123"/>
    <cellStyle name="Calcul 2 114" xfId="2795"/>
    <cellStyle name="Calcul 2 114 2" xfId="5030"/>
    <cellStyle name="Calcul 2 114 2 2" xfId="11756"/>
    <cellStyle name="Calcul 2 114 2 2 2" xfId="33092"/>
    <cellStyle name="Calcul 2 114 2 3" xfId="22614"/>
    <cellStyle name="Calcul 2 114 2 3 2" xfId="41890"/>
    <cellStyle name="Calcul 2 114 2 4" xfId="26366"/>
    <cellStyle name="Calcul 2 114 3" xfId="7274"/>
    <cellStyle name="Calcul 2 114 3 2" xfId="14000"/>
    <cellStyle name="Calcul 2 114 3 2 2" xfId="35336"/>
    <cellStyle name="Calcul 2 114 3 3" xfId="23356"/>
    <cellStyle name="Calcul 2 114 3 3 2" xfId="42504"/>
    <cellStyle name="Calcul 2 114 3 4" xfId="28610"/>
    <cellStyle name="Calcul 2 114 4" xfId="9514"/>
    <cellStyle name="Calcul 2 114 4 2" xfId="30850"/>
    <cellStyle name="Calcul 2 114 5" xfId="21872"/>
    <cellStyle name="Calcul 2 114 5 2" xfId="41278"/>
    <cellStyle name="Calcul 2 114 6" xfId="24124"/>
    <cellStyle name="Calcul 2 115" xfId="2796"/>
    <cellStyle name="Calcul 2 115 2" xfId="5031"/>
    <cellStyle name="Calcul 2 115 2 2" xfId="11757"/>
    <cellStyle name="Calcul 2 115 2 2 2" xfId="33093"/>
    <cellStyle name="Calcul 2 115 2 3" xfId="19268"/>
    <cellStyle name="Calcul 2 115 2 3 2" xfId="39123"/>
    <cellStyle name="Calcul 2 115 2 4" xfId="26367"/>
    <cellStyle name="Calcul 2 115 3" xfId="7275"/>
    <cellStyle name="Calcul 2 115 3 2" xfId="14001"/>
    <cellStyle name="Calcul 2 115 3 2 2" xfId="35337"/>
    <cellStyle name="Calcul 2 115 3 3" xfId="20009"/>
    <cellStyle name="Calcul 2 115 3 3 2" xfId="39735"/>
    <cellStyle name="Calcul 2 115 3 4" xfId="28611"/>
    <cellStyle name="Calcul 2 115 4" xfId="9515"/>
    <cellStyle name="Calcul 2 115 4 2" xfId="30851"/>
    <cellStyle name="Calcul 2 115 5" xfId="24103"/>
    <cellStyle name="Calcul 2 115 5 2" xfId="43123"/>
    <cellStyle name="Calcul 2 115 6" xfId="24125"/>
    <cellStyle name="Calcul 2 116" xfId="2797"/>
    <cellStyle name="Calcul 2 116 2" xfId="5032"/>
    <cellStyle name="Calcul 2 116 2 2" xfId="11758"/>
    <cellStyle name="Calcul 2 116 2 2 2" xfId="33094"/>
    <cellStyle name="Calcul 2 116 2 3" xfId="18153"/>
    <cellStyle name="Calcul 2 116 2 3 2" xfId="38202"/>
    <cellStyle name="Calcul 2 116 2 4" xfId="26368"/>
    <cellStyle name="Calcul 2 116 3" xfId="7276"/>
    <cellStyle name="Calcul 2 116 3 2" xfId="14002"/>
    <cellStyle name="Calcul 2 116 3 2 2" xfId="35338"/>
    <cellStyle name="Calcul 2 116 3 3" xfId="22241"/>
    <cellStyle name="Calcul 2 116 3 3 2" xfId="41582"/>
    <cellStyle name="Calcul 2 116 3 4" xfId="28612"/>
    <cellStyle name="Calcul 2 116 4" xfId="9516"/>
    <cellStyle name="Calcul 2 116 4 2" xfId="30852"/>
    <cellStyle name="Calcul 2 116 5" xfId="20756"/>
    <cellStyle name="Calcul 2 116 5 2" xfId="40354"/>
    <cellStyle name="Calcul 2 116 6" xfId="24126"/>
    <cellStyle name="Calcul 2 117" xfId="2798"/>
    <cellStyle name="Calcul 2 117 2" xfId="5033"/>
    <cellStyle name="Calcul 2 117 2 2" xfId="11759"/>
    <cellStyle name="Calcul 2 117 2 2 2" xfId="33095"/>
    <cellStyle name="Calcul 2 117 2 3" xfId="21499"/>
    <cellStyle name="Calcul 2 117 2 3 2" xfId="40969"/>
    <cellStyle name="Calcul 2 117 2 4" xfId="26369"/>
    <cellStyle name="Calcul 2 117 3" xfId="7277"/>
    <cellStyle name="Calcul 2 117 3 2" xfId="14003"/>
    <cellStyle name="Calcul 2 117 3 2 2" xfId="35339"/>
    <cellStyle name="Calcul 2 117 3 3" xfId="18895"/>
    <cellStyle name="Calcul 2 117 3 3 2" xfId="38814"/>
    <cellStyle name="Calcul 2 117 3 4" xfId="28613"/>
    <cellStyle name="Calcul 2 117 4" xfId="9517"/>
    <cellStyle name="Calcul 2 117 4 2" xfId="30853"/>
    <cellStyle name="Calcul 2 117 5" xfId="22986"/>
    <cellStyle name="Calcul 2 117 5 2" xfId="42198"/>
    <cellStyle name="Calcul 2 117 6" xfId="24127"/>
    <cellStyle name="Calcul 2 118" xfId="2799"/>
    <cellStyle name="Calcul 2 118 2" xfId="5034"/>
    <cellStyle name="Calcul 2 118 2 2" xfId="11760"/>
    <cellStyle name="Calcul 2 118 2 2 2" xfId="33096"/>
    <cellStyle name="Calcul 2 118 2 3" xfId="23728"/>
    <cellStyle name="Calcul 2 118 2 3 2" xfId="42812"/>
    <cellStyle name="Calcul 2 118 2 4" xfId="26370"/>
    <cellStyle name="Calcul 2 118 3" xfId="7278"/>
    <cellStyle name="Calcul 2 118 3 2" xfId="14004"/>
    <cellStyle name="Calcul 2 118 3 2 2" xfId="35340"/>
    <cellStyle name="Calcul 2 118 3 3" xfId="17772"/>
    <cellStyle name="Calcul 2 118 3 3 2" xfId="37886"/>
    <cellStyle name="Calcul 2 118 3 4" xfId="28614"/>
    <cellStyle name="Calcul 2 118 4" xfId="9518"/>
    <cellStyle name="Calcul 2 118 4 2" xfId="30854"/>
    <cellStyle name="Calcul 2 118 5" xfId="19640"/>
    <cellStyle name="Calcul 2 118 5 2" xfId="39430"/>
    <cellStyle name="Calcul 2 118 6" xfId="24128"/>
    <cellStyle name="Calcul 2 119" xfId="5013"/>
    <cellStyle name="Calcul 2 119 2" xfId="11739"/>
    <cellStyle name="Calcul 2 119 2 2" xfId="33075"/>
    <cellStyle name="Calcul 2 119 3" xfId="19271"/>
    <cellStyle name="Calcul 2 119 3 2" xfId="39126"/>
    <cellStyle name="Calcul 2 119 4" xfId="26349"/>
    <cellStyle name="Calcul 2 12" xfId="2800"/>
    <cellStyle name="Calcul 2 12 2" xfId="5035"/>
    <cellStyle name="Calcul 2 12 2 2" xfId="11761"/>
    <cellStyle name="Calcul 2 12 2 2 2" xfId="33097"/>
    <cellStyle name="Calcul 2 12 2 3" xfId="20381"/>
    <cellStyle name="Calcul 2 12 2 3 2" xfId="40043"/>
    <cellStyle name="Calcul 2 12 2 4" xfId="26371"/>
    <cellStyle name="Calcul 2 12 3" xfId="7279"/>
    <cellStyle name="Calcul 2 12 3 2" xfId="14005"/>
    <cellStyle name="Calcul 2 12 3 2 2" xfId="35341"/>
    <cellStyle name="Calcul 2 12 3 3" xfId="21126"/>
    <cellStyle name="Calcul 2 12 3 3 2" xfId="40660"/>
    <cellStyle name="Calcul 2 12 3 4" xfId="28615"/>
    <cellStyle name="Calcul 2 12 4" xfId="9519"/>
    <cellStyle name="Calcul 2 12 4 2" xfId="30855"/>
    <cellStyle name="Calcul 2 12 5" xfId="18525"/>
    <cellStyle name="Calcul 2 12 5 2" xfId="38509"/>
    <cellStyle name="Calcul 2 12 6" xfId="24129"/>
    <cellStyle name="Calcul 2 120" xfId="7257"/>
    <cellStyle name="Calcul 2 120 2" xfId="13983"/>
    <cellStyle name="Calcul 2 120 2 2" xfId="35319"/>
    <cellStyle name="Calcul 2 120 3" xfId="20012"/>
    <cellStyle name="Calcul 2 120 3 2" xfId="39738"/>
    <cellStyle name="Calcul 2 120 4" xfId="28593"/>
    <cellStyle name="Calcul 2 121" xfId="9497"/>
    <cellStyle name="Calcul 2 121 2" xfId="30833"/>
    <cellStyle name="Calcul 2 122" xfId="24106"/>
    <cellStyle name="Calcul 2 122 2" xfId="43126"/>
    <cellStyle name="Calcul 2 123" xfId="24107"/>
    <cellStyle name="Calcul 2 13" xfId="2801"/>
    <cellStyle name="Calcul 2 13 2" xfId="5036"/>
    <cellStyle name="Calcul 2 13 2 2" xfId="11762"/>
    <cellStyle name="Calcul 2 13 2 2 2" xfId="33098"/>
    <cellStyle name="Calcul 2 13 2 3" xfId="22613"/>
    <cellStyle name="Calcul 2 13 2 3 2" xfId="41889"/>
    <cellStyle name="Calcul 2 13 2 4" xfId="26372"/>
    <cellStyle name="Calcul 2 13 3" xfId="7280"/>
    <cellStyle name="Calcul 2 13 3 2" xfId="14006"/>
    <cellStyle name="Calcul 2 13 3 2 2" xfId="35342"/>
    <cellStyle name="Calcul 2 13 3 3" xfId="23355"/>
    <cellStyle name="Calcul 2 13 3 3 2" xfId="42503"/>
    <cellStyle name="Calcul 2 13 3 4" xfId="28616"/>
    <cellStyle name="Calcul 2 13 4" xfId="9520"/>
    <cellStyle name="Calcul 2 13 4 2" xfId="30856"/>
    <cellStyle name="Calcul 2 13 5" xfId="21871"/>
    <cellStyle name="Calcul 2 13 5 2" xfId="41277"/>
    <cellStyle name="Calcul 2 13 6" xfId="24130"/>
    <cellStyle name="Calcul 2 14" xfId="2802"/>
    <cellStyle name="Calcul 2 14 2" xfId="5037"/>
    <cellStyle name="Calcul 2 14 2 2" xfId="11763"/>
    <cellStyle name="Calcul 2 14 2 2 2" xfId="33099"/>
    <cellStyle name="Calcul 2 14 2 3" xfId="19267"/>
    <cellStyle name="Calcul 2 14 2 3 2" xfId="39122"/>
    <cellStyle name="Calcul 2 14 2 4" xfId="26373"/>
    <cellStyle name="Calcul 2 14 3" xfId="7281"/>
    <cellStyle name="Calcul 2 14 3 2" xfId="14007"/>
    <cellStyle name="Calcul 2 14 3 2 2" xfId="35343"/>
    <cellStyle name="Calcul 2 14 3 3" xfId="20008"/>
    <cellStyle name="Calcul 2 14 3 3 2" xfId="39734"/>
    <cellStyle name="Calcul 2 14 3 4" xfId="28617"/>
    <cellStyle name="Calcul 2 14 4" xfId="9521"/>
    <cellStyle name="Calcul 2 14 4 2" xfId="30857"/>
    <cellStyle name="Calcul 2 14 5" xfId="24102"/>
    <cellStyle name="Calcul 2 14 5 2" xfId="43122"/>
    <cellStyle name="Calcul 2 14 6" xfId="24131"/>
    <cellStyle name="Calcul 2 15" xfId="2803"/>
    <cellStyle name="Calcul 2 15 2" xfId="5038"/>
    <cellStyle name="Calcul 2 15 2 2" xfId="11764"/>
    <cellStyle name="Calcul 2 15 2 2 2" xfId="33100"/>
    <cellStyle name="Calcul 2 15 2 3" xfId="18152"/>
    <cellStyle name="Calcul 2 15 2 3 2" xfId="38201"/>
    <cellStyle name="Calcul 2 15 2 4" xfId="26374"/>
    <cellStyle name="Calcul 2 15 3" xfId="7282"/>
    <cellStyle name="Calcul 2 15 3 2" xfId="14008"/>
    <cellStyle name="Calcul 2 15 3 2 2" xfId="35344"/>
    <cellStyle name="Calcul 2 15 3 3" xfId="22240"/>
    <cellStyle name="Calcul 2 15 3 3 2" xfId="41581"/>
    <cellStyle name="Calcul 2 15 3 4" xfId="28618"/>
    <cellStyle name="Calcul 2 15 4" xfId="9522"/>
    <cellStyle name="Calcul 2 15 4 2" xfId="30858"/>
    <cellStyle name="Calcul 2 15 5" xfId="20755"/>
    <cellStyle name="Calcul 2 15 5 2" xfId="40353"/>
    <cellStyle name="Calcul 2 15 6" xfId="24132"/>
    <cellStyle name="Calcul 2 16" xfId="2804"/>
    <cellStyle name="Calcul 2 16 2" xfId="5039"/>
    <cellStyle name="Calcul 2 16 2 2" xfId="11765"/>
    <cellStyle name="Calcul 2 16 2 2 2" xfId="33101"/>
    <cellStyle name="Calcul 2 16 2 3" xfId="21498"/>
    <cellStyle name="Calcul 2 16 2 3 2" xfId="40968"/>
    <cellStyle name="Calcul 2 16 2 4" xfId="26375"/>
    <cellStyle name="Calcul 2 16 3" xfId="7283"/>
    <cellStyle name="Calcul 2 16 3 2" xfId="14009"/>
    <cellStyle name="Calcul 2 16 3 2 2" xfId="35345"/>
    <cellStyle name="Calcul 2 16 3 3" xfId="18894"/>
    <cellStyle name="Calcul 2 16 3 3 2" xfId="38813"/>
    <cellStyle name="Calcul 2 16 3 4" xfId="28619"/>
    <cellStyle name="Calcul 2 16 4" xfId="9523"/>
    <cellStyle name="Calcul 2 16 4 2" xfId="30859"/>
    <cellStyle name="Calcul 2 16 5" xfId="22985"/>
    <cellStyle name="Calcul 2 16 5 2" xfId="42197"/>
    <cellStyle name="Calcul 2 16 6" xfId="24133"/>
    <cellStyle name="Calcul 2 17" xfId="2805"/>
    <cellStyle name="Calcul 2 17 2" xfId="5040"/>
    <cellStyle name="Calcul 2 17 2 2" xfId="11766"/>
    <cellStyle name="Calcul 2 17 2 2 2" xfId="33102"/>
    <cellStyle name="Calcul 2 17 2 3" xfId="23727"/>
    <cellStyle name="Calcul 2 17 2 3 2" xfId="42811"/>
    <cellStyle name="Calcul 2 17 2 4" xfId="26376"/>
    <cellStyle name="Calcul 2 17 3" xfId="7284"/>
    <cellStyle name="Calcul 2 17 3 2" xfId="14010"/>
    <cellStyle name="Calcul 2 17 3 2 2" xfId="35346"/>
    <cellStyle name="Calcul 2 17 3 3" xfId="17771"/>
    <cellStyle name="Calcul 2 17 3 3 2" xfId="37885"/>
    <cellStyle name="Calcul 2 17 3 4" xfId="28620"/>
    <cellStyle name="Calcul 2 17 4" xfId="9524"/>
    <cellStyle name="Calcul 2 17 4 2" xfId="30860"/>
    <cellStyle name="Calcul 2 17 5" xfId="19639"/>
    <cellStyle name="Calcul 2 17 5 2" xfId="39429"/>
    <cellStyle name="Calcul 2 17 6" xfId="24134"/>
    <cellStyle name="Calcul 2 18" xfId="2806"/>
    <cellStyle name="Calcul 2 18 2" xfId="5041"/>
    <cellStyle name="Calcul 2 18 2 2" xfId="11767"/>
    <cellStyle name="Calcul 2 18 2 2 2" xfId="33103"/>
    <cellStyle name="Calcul 2 18 2 3" xfId="20380"/>
    <cellStyle name="Calcul 2 18 2 3 2" xfId="40042"/>
    <cellStyle name="Calcul 2 18 2 4" xfId="26377"/>
    <cellStyle name="Calcul 2 18 3" xfId="7285"/>
    <cellStyle name="Calcul 2 18 3 2" xfId="14011"/>
    <cellStyle name="Calcul 2 18 3 2 2" xfId="35347"/>
    <cellStyle name="Calcul 2 18 3 3" xfId="21125"/>
    <cellStyle name="Calcul 2 18 3 3 2" xfId="40659"/>
    <cellStyle name="Calcul 2 18 3 4" xfId="28621"/>
    <cellStyle name="Calcul 2 18 4" xfId="9525"/>
    <cellStyle name="Calcul 2 18 4 2" xfId="30861"/>
    <cellStyle name="Calcul 2 18 5" xfId="18524"/>
    <cellStyle name="Calcul 2 18 5 2" xfId="38508"/>
    <cellStyle name="Calcul 2 18 6" xfId="24135"/>
    <cellStyle name="Calcul 2 19" xfId="2807"/>
    <cellStyle name="Calcul 2 19 2" xfId="5042"/>
    <cellStyle name="Calcul 2 19 2 2" xfId="11768"/>
    <cellStyle name="Calcul 2 19 2 2 2" xfId="33104"/>
    <cellStyle name="Calcul 2 19 2 3" xfId="22612"/>
    <cellStyle name="Calcul 2 19 2 3 2" xfId="41888"/>
    <cellStyle name="Calcul 2 19 2 4" xfId="26378"/>
    <cellStyle name="Calcul 2 19 3" xfId="7286"/>
    <cellStyle name="Calcul 2 19 3 2" xfId="14012"/>
    <cellStyle name="Calcul 2 19 3 2 2" xfId="35348"/>
    <cellStyle name="Calcul 2 19 3 3" xfId="23354"/>
    <cellStyle name="Calcul 2 19 3 3 2" xfId="42502"/>
    <cellStyle name="Calcul 2 19 3 4" xfId="28622"/>
    <cellStyle name="Calcul 2 19 4" xfId="9526"/>
    <cellStyle name="Calcul 2 19 4 2" xfId="30862"/>
    <cellStyle name="Calcul 2 19 5" xfId="21870"/>
    <cellStyle name="Calcul 2 19 5 2" xfId="41276"/>
    <cellStyle name="Calcul 2 19 6" xfId="24136"/>
    <cellStyle name="Calcul 2 2" xfId="2241"/>
    <cellStyle name="Calcul 2 2 2" xfId="2808"/>
    <cellStyle name="Calcul 2 2 2 2" xfId="5044"/>
    <cellStyle name="Calcul 2 2 2 2 2" xfId="11770"/>
    <cellStyle name="Calcul 2 2 2 2 2 2" xfId="33106"/>
    <cellStyle name="Calcul 2 2 2 2 3" xfId="18151"/>
    <cellStyle name="Calcul 2 2 2 2 3 2" xfId="38200"/>
    <cellStyle name="Calcul 2 2 2 2 4" xfId="26380"/>
    <cellStyle name="Calcul 2 2 2 3" xfId="7288"/>
    <cellStyle name="Calcul 2 2 2 3 2" xfId="14014"/>
    <cellStyle name="Calcul 2 2 2 3 2 2" xfId="35350"/>
    <cellStyle name="Calcul 2 2 2 3 3" xfId="22239"/>
    <cellStyle name="Calcul 2 2 2 3 3 2" xfId="41580"/>
    <cellStyle name="Calcul 2 2 2 3 4" xfId="28624"/>
    <cellStyle name="Calcul 2 2 2 4" xfId="9528"/>
    <cellStyle name="Calcul 2 2 2 4 2" xfId="30864"/>
    <cellStyle name="Calcul 2 2 2 5" xfId="20754"/>
    <cellStyle name="Calcul 2 2 2 5 2" xfId="40352"/>
    <cellStyle name="Calcul 2 2 2 6" xfId="24138"/>
    <cellStyle name="Calcul 2 2 3" xfId="2809"/>
    <cellStyle name="Calcul 2 2 3 2" xfId="5045"/>
    <cellStyle name="Calcul 2 2 3 2 2" xfId="11771"/>
    <cellStyle name="Calcul 2 2 3 2 2 2" xfId="33107"/>
    <cellStyle name="Calcul 2 2 3 2 3" xfId="21497"/>
    <cellStyle name="Calcul 2 2 3 2 3 2" xfId="40967"/>
    <cellStyle name="Calcul 2 2 3 2 4" xfId="26381"/>
    <cellStyle name="Calcul 2 2 3 3" xfId="7289"/>
    <cellStyle name="Calcul 2 2 3 3 2" xfId="14015"/>
    <cellStyle name="Calcul 2 2 3 3 2 2" xfId="35351"/>
    <cellStyle name="Calcul 2 2 3 3 3" xfId="18893"/>
    <cellStyle name="Calcul 2 2 3 3 3 2" xfId="38812"/>
    <cellStyle name="Calcul 2 2 3 3 4" xfId="28625"/>
    <cellStyle name="Calcul 2 2 3 4" xfId="9529"/>
    <cellStyle name="Calcul 2 2 3 4 2" xfId="30865"/>
    <cellStyle name="Calcul 2 2 3 5" xfId="22984"/>
    <cellStyle name="Calcul 2 2 3 5 2" xfId="42196"/>
    <cellStyle name="Calcul 2 2 3 6" xfId="24139"/>
    <cellStyle name="Calcul 2 2 4" xfId="5043"/>
    <cellStyle name="Calcul 2 2 4 2" xfId="11769"/>
    <cellStyle name="Calcul 2 2 4 2 2" xfId="33105"/>
    <cellStyle name="Calcul 2 2 4 3" xfId="19266"/>
    <cellStyle name="Calcul 2 2 4 3 2" xfId="39121"/>
    <cellStyle name="Calcul 2 2 4 4" xfId="26379"/>
    <cellStyle name="Calcul 2 2 5" xfId="7287"/>
    <cellStyle name="Calcul 2 2 5 2" xfId="14013"/>
    <cellStyle name="Calcul 2 2 5 2 2" xfId="35349"/>
    <cellStyle name="Calcul 2 2 5 3" xfId="20007"/>
    <cellStyle name="Calcul 2 2 5 3 2" xfId="39733"/>
    <cellStyle name="Calcul 2 2 5 4" xfId="28623"/>
    <cellStyle name="Calcul 2 2 6" xfId="9527"/>
    <cellStyle name="Calcul 2 2 6 2" xfId="30863"/>
    <cellStyle name="Calcul 2 2 7" xfId="24101"/>
    <cellStyle name="Calcul 2 2 7 2" xfId="43121"/>
    <cellStyle name="Calcul 2 2 8" xfId="24137"/>
    <cellStyle name="Calcul 2 20" xfId="2810"/>
    <cellStyle name="Calcul 2 20 2" xfId="5046"/>
    <cellStyle name="Calcul 2 20 2 2" xfId="11772"/>
    <cellStyle name="Calcul 2 20 2 2 2" xfId="33108"/>
    <cellStyle name="Calcul 2 20 2 3" xfId="23726"/>
    <cellStyle name="Calcul 2 20 2 3 2" xfId="42810"/>
    <cellStyle name="Calcul 2 20 2 4" xfId="26382"/>
    <cellStyle name="Calcul 2 20 3" xfId="7290"/>
    <cellStyle name="Calcul 2 20 3 2" xfId="14016"/>
    <cellStyle name="Calcul 2 20 3 2 2" xfId="35352"/>
    <cellStyle name="Calcul 2 20 3 3" xfId="17770"/>
    <cellStyle name="Calcul 2 20 3 3 2" xfId="37884"/>
    <cellStyle name="Calcul 2 20 3 4" xfId="28626"/>
    <cellStyle name="Calcul 2 20 4" xfId="9530"/>
    <cellStyle name="Calcul 2 20 4 2" xfId="30866"/>
    <cellStyle name="Calcul 2 20 5" xfId="19638"/>
    <cellStyle name="Calcul 2 20 5 2" xfId="39428"/>
    <cellStyle name="Calcul 2 20 6" xfId="24140"/>
    <cellStyle name="Calcul 2 21" xfId="2811"/>
    <cellStyle name="Calcul 2 21 2" xfId="5047"/>
    <cellStyle name="Calcul 2 21 2 2" xfId="11773"/>
    <cellStyle name="Calcul 2 21 2 2 2" xfId="33109"/>
    <cellStyle name="Calcul 2 21 2 3" xfId="20379"/>
    <cellStyle name="Calcul 2 21 2 3 2" xfId="40041"/>
    <cellStyle name="Calcul 2 21 2 4" xfId="26383"/>
    <cellStyle name="Calcul 2 21 3" xfId="7291"/>
    <cellStyle name="Calcul 2 21 3 2" xfId="14017"/>
    <cellStyle name="Calcul 2 21 3 2 2" xfId="35353"/>
    <cellStyle name="Calcul 2 21 3 3" xfId="21124"/>
    <cellStyle name="Calcul 2 21 3 3 2" xfId="40658"/>
    <cellStyle name="Calcul 2 21 3 4" xfId="28627"/>
    <cellStyle name="Calcul 2 21 4" xfId="9531"/>
    <cellStyle name="Calcul 2 21 4 2" xfId="30867"/>
    <cellStyle name="Calcul 2 21 5" xfId="18523"/>
    <cellStyle name="Calcul 2 21 5 2" xfId="38507"/>
    <cellStyle name="Calcul 2 21 6" xfId="24141"/>
    <cellStyle name="Calcul 2 22" xfId="2812"/>
    <cellStyle name="Calcul 2 22 2" xfId="5048"/>
    <cellStyle name="Calcul 2 22 2 2" xfId="11774"/>
    <cellStyle name="Calcul 2 22 2 2 2" xfId="33110"/>
    <cellStyle name="Calcul 2 22 2 3" xfId="22611"/>
    <cellStyle name="Calcul 2 22 2 3 2" xfId="41887"/>
    <cellStyle name="Calcul 2 22 2 4" xfId="26384"/>
    <cellStyle name="Calcul 2 22 3" xfId="7292"/>
    <cellStyle name="Calcul 2 22 3 2" xfId="14018"/>
    <cellStyle name="Calcul 2 22 3 2 2" xfId="35354"/>
    <cellStyle name="Calcul 2 22 3 3" xfId="23353"/>
    <cellStyle name="Calcul 2 22 3 3 2" xfId="42501"/>
    <cellStyle name="Calcul 2 22 3 4" xfId="28628"/>
    <cellStyle name="Calcul 2 22 4" xfId="9532"/>
    <cellStyle name="Calcul 2 22 4 2" xfId="30868"/>
    <cellStyle name="Calcul 2 22 5" xfId="21869"/>
    <cellStyle name="Calcul 2 22 5 2" xfId="41275"/>
    <cellStyle name="Calcul 2 22 6" xfId="24142"/>
    <cellStyle name="Calcul 2 23" xfId="2813"/>
    <cellStyle name="Calcul 2 23 2" xfId="5049"/>
    <cellStyle name="Calcul 2 23 2 2" xfId="11775"/>
    <cellStyle name="Calcul 2 23 2 2 2" xfId="33111"/>
    <cellStyle name="Calcul 2 23 2 3" xfId="19265"/>
    <cellStyle name="Calcul 2 23 2 3 2" xfId="39120"/>
    <cellStyle name="Calcul 2 23 2 4" xfId="26385"/>
    <cellStyle name="Calcul 2 23 3" xfId="7293"/>
    <cellStyle name="Calcul 2 23 3 2" xfId="14019"/>
    <cellStyle name="Calcul 2 23 3 2 2" xfId="35355"/>
    <cellStyle name="Calcul 2 23 3 3" xfId="20006"/>
    <cellStyle name="Calcul 2 23 3 3 2" xfId="39732"/>
    <cellStyle name="Calcul 2 23 3 4" xfId="28629"/>
    <cellStyle name="Calcul 2 23 4" xfId="9533"/>
    <cellStyle name="Calcul 2 23 4 2" xfId="30869"/>
    <cellStyle name="Calcul 2 23 5" xfId="24100"/>
    <cellStyle name="Calcul 2 23 5 2" xfId="43120"/>
    <cellStyle name="Calcul 2 23 6" xfId="24143"/>
    <cellStyle name="Calcul 2 24" xfId="2814"/>
    <cellStyle name="Calcul 2 24 2" xfId="5050"/>
    <cellStyle name="Calcul 2 24 2 2" xfId="11776"/>
    <cellStyle name="Calcul 2 24 2 2 2" xfId="33112"/>
    <cellStyle name="Calcul 2 24 2 3" xfId="18150"/>
    <cellStyle name="Calcul 2 24 2 3 2" xfId="38199"/>
    <cellStyle name="Calcul 2 24 2 4" xfId="26386"/>
    <cellStyle name="Calcul 2 24 3" xfId="7294"/>
    <cellStyle name="Calcul 2 24 3 2" xfId="14020"/>
    <cellStyle name="Calcul 2 24 3 2 2" xfId="35356"/>
    <cellStyle name="Calcul 2 24 3 3" xfId="22238"/>
    <cellStyle name="Calcul 2 24 3 3 2" xfId="41579"/>
    <cellStyle name="Calcul 2 24 3 4" xfId="28630"/>
    <cellStyle name="Calcul 2 24 4" xfId="9534"/>
    <cellStyle name="Calcul 2 24 4 2" xfId="30870"/>
    <cellStyle name="Calcul 2 24 5" xfId="20753"/>
    <cellStyle name="Calcul 2 24 5 2" xfId="40351"/>
    <cellStyle name="Calcul 2 24 6" xfId="24144"/>
    <cellStyle name="Calcul 2 25" xfId="2815"/>
    <cellStyle name="Calcul 2 25 2" xfId="5051"/>
    <cellStyle name="Calcul 2 25 2 2" xfId="11777"/>
    <cellStyle name="Calcul 2 25 2 2 2" xfId="33113"/>
    <cellStyle name="Calcul 2 25 2 3" xfId="21496"/>
    <cellStyle name="Calcul 2 25 2 3 2" xfId="40966"/>
    <cellStyle name="Calcul 2 25 2 4" xfId="26387"/>
    <cellStyle name="Calcul 2 25 3" xfId="7295"/>
    <cellStyle name="Calcul 2 25 3 2" xfId="14021"/>
    <cellStyle name="Calcul 2 25 3 2 2" xfId="35357"/>
    <cellStyle name="Calcul 2 25 3 3" xfId="18892"/>
    <cellStyle name="Calcul 2 25 3 3 2" xfId="38811"/>
    <cellStyle name="Calcul 2 25 3 4" xfId="28631"/>
    <cellStyle name="Calcul 2 25 4" xfId="9535"/>
    <cellStyle name="Calcul 2 25 4 2" xfId="30871"/>
    <cellStyle name="Calcul 2 25 5" xfId="22983"/>
    <cellStyle name="Calcul 2 25 5 2" xfId="42195"/>
    <cellStyle name="Calcul 2 25 6" xfId="24145"/>
    <cellStyle name="Calcul 2 26" xfId="2816"/>
    <cellStyle name="Calcul 2 26 2" xfId="5052"/>
    <cellStyle name="Calcul 2 26 2 2" xfId="11778"/>
    <cellStyle name="Calcul 2 26 2 2 2" xfId="33114"/>
    <cellStyle name="Calcul 2 26 2 3" xfId="23725"/>
    <cellStyle name="Calcul 2 26 2 3 2" xfId="42809"/>
    <cellStyle name="Calcul 2 26 2 4" xfId="26388"/>
    <cellStyle name="Calcul 2 26 3" xfId="7296"/>
    <cellStyle name="Calcul 2 26 3 2" xfId="14022"/>
    <cellStyle name="Calcul 2 26 3 2 2" xfId="35358"/>
    <cellStyle name="Calcul 2 26 3 3" xfId="17769"/>
    <cellStyle name="Calcul 2 26 3 3 2" xfId="37883"/>
    <cellStyle name="Calcul 2 26 3 4" xfId="28632"/>
    <cellStyle name="Calcul 2 26 4" xfId="9536"/>
    <cellStyle name="Calcul 2 26 4 2" xfId="30872"/>
    <cellStyle name="Calcul 2 26 5" xfId="19637"/>
    <cellStyle name="Calcul 2 26 5 2" xfId="39427"/>
    <cellStyle name="Calcul 2 26 6" xfId="24146"/>
    <cellStyle name="Calcul 2 27" xfId="2817"/>
    <cellStyle name="Calcul 2 27 2" xfId="5053"/>
    <cellStyle name="Calcul 2 27 2 2" xfId="11779"/>
    <cellStyle name="Calcul 2 27 2 2 2" xfId="33115"/>
    <cellStyle name="Calcul 2 27 2 3" xfId="20378"/>
    <cellStyle name="Calcul 2 27 2 3 2" xfId="40040"/>
    <cellStyle name="Calcul 2 27 2 4" xfId="26389"/>
    <cellStyle name="Calcul 2 27 3" xfId="7297"/>
    <cellStyle name="Calcul 2 27 3 2" xfId="14023"/>
    <cellStyle name="Calcul 2 27 3 2 2" xfId="35359"/>
    <cellStyle name="Calcul 2 27 3 3" xfId="21123"/>
    <cellStyle name="Calcul 2 27 3 3 2" xfId="40657"/>
    <cellStyle name="Calcul 2 27 3 4" xfId="28633"/>
    <cellStyle name="Calcul 2 27 4" xfId="9537"/>
    <cellStyle name="Calcul 2 27 4 2" xfId="30873"/>
    <cellStyle name="Calcul 2 27 5" xfId="18522"/>
    <cellStyle name="Calcul 2 27 5 2" xfId="38506"/>
    <cellStyle name="Calcul 2 27 6" xfId="24147"/>
    <cellStyle name="Calcul 2 28" xfId="2818"/>
    <cellStyle name="Calcul 2 28 2" xfId="5054"/>
    <cellStyle name="Calcul 2 28 2 2" xfId="11780"/>
    <cellStyle name="Calcul 2 28 2 2 2" xfId="33116"/>
    <cellStyle name="Calcul 2 28 2 3" xfId="22610"/>
    <cellStyle name="Calcul 2 28 2 3 2" xfId="41886"/>
    <cellStyle name="Calcul 2 28 2 4" xfId="26390"/>
    <cellStyle name="Calcul 2 28 3" xfId="7298"/>
    <cellStyle name="Calcul 2 28 3 2" xfId="14024"/>
    <cellStyle name="Calcul 2 28 3 2 2" xfId="35360"/>
    <cellStyle name="Calcul 2 28 3 3" xfId="23352"/>
    <cellStyle name="Calcul 2 28 3 3 2" xfId="42500"/>
    <cellStyle name="Calcul 2 28 3 4" xfId="28634"/>
    <cellStyle name="Calcul 2 28 4" xfId="9538"/>
    <cellStyle name="Calcul 2 28 4 2" xfId="30874"/>
    <cellStyle name="Calcul 2 28 5" xfId="21868"/>
    <cellStyle name="Calcul 2 28 5 2" xfId="41274"/>
    <cellStyle name="Calcul 2 28 6" xfId="24148"/>
    <cellStyle name="Calcul 2 29" xfId="2819"/>
    <cellStyle name="Calcul 2 29 2" xfId="5055"/>
    <cellStyle name="Calcul 2 29 2 2" xfId="11781"/>
    <cellStyle name="Calcul 2 29 2 2 2" xfId="33117"/>
    <cellStyle name="Calcul 2 29 2 3" xfId="19264"/>
    <cellStyle name="Calcul 2 29 2 3 2" xfId="39119"/>
    <cellStyle name="Calcul 2 29 2 4" xfId="26391"/>
    <cellStyle name="Calcul 2 29 3" xfId="7299"/>
    <cellStyle name="Calcul 2 29 3 2" xfId="14025"/>
    <cellStyle name="Calcul 2 29 3 2 2" xfId="35361"/>
    <cellStyle name="Calcul 2 29 3 3" xfId="20005"/>
    <cellStyle name="Calcul 2 29 3 3 2" xfId="39731"/>
    <cellStyle name="Calcul 2 29 3 4" xfId="28635"/>
    <cellStyle name="Calcul 2 29 4" xfId="9539"/>
    <cellStyle name="Calcul 2 29 4 2" xfId="30875"/>
    <cellStyle name="Calcul 2 29 5" xfId="24099"/>
    <cellStyle name="Calcul 2 29 5 2" xfId="43119"/>
    <cellStyle name="Calcul 2 29 6" xfId="24149"/>
    <cellStyle name="Calcul 2 3" xfId="2242"/>
    <cellStyle name="Calcul 2 3 2" xfId="2820"/>
    <cellStyle name="Calcul 2 3 2 2" xfId="5057"/>
    <cellStyle name="Calcul 2 3 2 2 2" xfId="11783"/>
    <cellStyle name="Calcul 2 3 2 2 2 2" xfId="33119"/>
    <cellStyle name="Calcul 2 3 2 2 3" xfId="21495"/>
    <cellStyle name="Calcul 2 3 2 2 3 2" xfId="40965"/>
    <cellStyle name="Calcul 2 3 2 2 4" xfId="26393"/>
    <cellStyle name="Calcul 2 3 2 3" xfId="7301"/>
    <cellStyle name="Calcul 2 3 2 3 2" xfId="14027"/>
    <cellStyle name="Calcul 2 3 2 3 2 2" xfId="35363"/>
    <cellStyle name="Calcul 2 3 2 3 3" xfId="18891"/>
    <cellStyle name="Calcul 2 3 2 3 3 2" xfId="38810"/>
    <cellStyle name="Calcul 2 3 2 3 4" xfId="28637"/>
    <cellStyle name="Calcul 2 3 2 4" xfId="9541"/>
    <cellStyle name="Calcul 2 3 2 4 2" xfId="30877"/>
    <cellStyle name="Calcul 2 3 2 5" xfId="22982"/>
    <cellStyle name="Calcul 2 3 2 5 2" xfId="42194"/>
    <cellStyle name="Calcul 2 3 2 6" xfId="24151"/>
    <cellStyle name="Calcul 2 3 3" xfId="2821"/>
    <cellStyle name="Calcul 2 3 3 2" xfId="5058"/>
    <cellStyle name="Calcul 2 3 3 2 2" xfId="11784"/>
    <cellStyle name="Calcul 2 3 3 2 2 2" xfId="33120"/>
    <cellStyle name="Calcul 2 3 3 2 3" xfId="23724"/>
    <cellStyle name="Calcul 2 3 3 2 3 2" xfId="42808"/>
    <cellStyle name="Calcul 2 3 3 2 4" xfId="26394"/>
    <cellStyle name="Calcul 2 3 3 3" xfId="7302"/>
    <cellStyle name="Calcul 2 3 3 3 2" xfId="14028"/>
    <cellStyle name="Calcul 2 3 3 3 2 2" xfId="35364"/>
    <cellStyle name="Calcul 2 3 3 3 3" xfId="17768"/>
    <cellStyle name="Calcul 2 3 3 3 3 2" xfId="37882"/>
    <cellStyle name="Calcul 2 3 3 3 4" xfId="28638"/>
    <cellStyle name="Calcul 2 3 3 4" xfId="9542"/>
    <cellStyle name="Calcul 2 3 3 4 2" xfId="30878"/>
    <cellStyle name="Calcul 2 3 3 5" xfId="19636"/>
    <cellStyle name="Calcul 2 3 3 5 2" xfId="39426"/>
    <cellStyle name="Calcul 2 3 3 6" xfId="24152"/>
    <cellStyle name="Calcul 2 3 4" xfId="5056"/>
    <cellStyle name="Calcul 2 3 4 2" xfId="11782"/>
    <cellStyle name="Calcul 2 3 4 2 2" xfId="33118"/>
    <cellStyle name="Calcul 2 3 4 3" xfId="18149"/>
    <cellStyle name="Calcul 2 3 4 3 2" xfId="38198"/>
    <cellStyle name="Calcul 2 3 4 4" xfId="26392"/>
    <cellStyle name="Calcul 2 3 5" xfId="7300"/>
    <cellStyle name="Calcul 2 3 5 2" xfId="14026"/>
    <cellStyle name="Calcul 2 3 5 2 2" xfId="35362"/>
    <cellStyle name="Calcul 2 3 5 3" xfId="22237"/>
    <cellStyle name="Calcul 2 3 5 3 2" xfId="41578"/>
    <cellStyle name="Calcul 2 3 5 4" xfId="28636"/>
    <cellStyle name="Calcul 2 3 6" xfId="9540"/>
    <cellStyle name="Calcul 2 3 6 2" xfId="30876"/>
    <cellStyle name="Calcul 2 3 7" xfId="20752"/>
    <cellStyle name="Calcul 2 3 7 2" xfId="40350"/>
    <cellStyle name="Calcul 2 3 8" xfId="24150"/>
    <cellStyle name="Calcul 2 30" xfId="2822"/>
    <cellStyle name="Calcul 2 30 2" xfId="5059"/>
    <cellStyle name="Calcul 2 30 2 2" xfId="11785"/>
    <cellStyle name="Calcul 2 30 2 2 2" xfId="33121"/>
    <cellStyle name="Calcul 2 30 2 3" xfId="20377"/>
    <cellStyle name="Calcul 2 30 2 3 2" xfId="40039"/>
    <cellStyle name="Calcul 2 30 2 4" xfId="26395"/>
    <cellStyle name="Calcul 2 30 3" xfId="7303"/>
    <cellStyle name="Calcul 2 30 3 2" xfId="14029"/>
    <cellStyle name="Calcul 2 30 3 2 2" xfId="35365"/>
    <cellStyle name="Calcul 2 30 3 3" xfId="21122"/>
    <cellStyle name="Calcul 2 30 3 3 2" xfId="40656"/>
    <cellStyle name="Calcul 2 30 3 4" xfId="28639"/>
    <cellStyle name="Calcul 2 30 4" xfId="9543"/>
    <cellStyle name="Calcul 2 30 4 2" xfId="30879"/>
    <cellStyle name="Calcul 2 30 5" xfId="18521"/>
    <cellStyle name="Calcul 2 30 5 2" xfId="38505"/>
    <cellStyle name="Calcul 2 30 6" xfId="24153"/>
    <cellStyle name="Calcul 2 31" xfId="2823"/>
    <cellStyle name="Calcul 2 31 2" xfId="5060"/>
    <cellStyle name="Calcul 2 31 2 2" xfId="11786"/>
    <cellStyle name="Calcul 2 31 2 2 2" xfId="33122"/>
    <cellStyle name="Calcul 2 31 2 3" xfId="22609"/>
    <cellStyle name="Calcul 2 31 2 3 2" xfId="41885"/>
    <cellStyle name="Calcul 2 31 2 4" xfId="26396"/>
    <cellStyle name="Calcul 2 31 3" xfId="7304"/>
    <cellStyle name="Calcul 2 31 3 2" xfId="14030"/>
    <cellStyle name="Calcul 2 31 3 2 2" xfId="35366"/>
    <cellStyle name="Calcul 2 31 3 3" xfId="23351"/>
    <cellStyle name="Calcul 2 31 3 3 2" xfId="42499"/>
    <cellStyle name="Calcul 2 31 3 4" xfId="28640"/>
    <cellStyle name="Calcul 2 31 4" xfId="9544"/>
    <cellStyle name="Calcul 2 31 4 2" xfId="30880"/>
    <cellStyle name="Calcul 2 31 5" xfId="21867"/>
    <cellStyle name="Calcul 2 31 5 2" xfId="41273"/>
    <cellStyle name="Calcul 2 31 6" xfId="24154"/>
    <cellStyle name="Calcul 2 32" xfId="2824"/>
    <cellStyle name="Calcul 2 32 2" xfId="5061"/>
    <cellStyle name="Calcul 2 32 2 2" xfId="11787"/>
    <cellStyle name="Calcul 2 32 2 2 2" xfId="33123"/>
    <cellStyle name="Calcul 2 32 2 3" xfId="19263"/>
    <cellStyle name="Calcul 2 32 2 3 2" xfId="39118"/>
    <cellStyle name="Calcul 2 32 2 4" xfId="26397"/>
    <cellStyle name="Calcul 2 32 3" xfId="7305"/>
    <cellStyle name="Calcul 2 32 3 2" xfId="14031"/>
    <cellStyle name="Calcul 2 32 3 2 2" xfId="35367"/>
    <cellStyle name="Calcul 2 32 3 3" xfId="20004"/>
    <cellStyle name="Calcul 2 32 3 3 2" xfId="39730"/>
    <cellStyle name="Calcul 2 32 3 4" xfId="28641"/>
    <cellStyle name="Calcul 2 32 4" xfId="9545"/>
    <cellStyle name="Calcul 2 32 4 2" xfId="30881"/>
    <cellStyle name="Calcul 2 32 5" xfId="24098"/>
    <cellStyle name="Calcul 2 32 5 2" xfId="43118"/>
    <cellStyle name="Calcul 2 32 6" xfId="24155"/>
    <cellStyle name="Calcul 2 33" xfId="2825"/>
    <cellStyle name="Calcul 2 33 2" xfId="5062"/>
    <cellStyle name="Calcul 2 33 2 2" xfId="11788"/>
    <cellStyle name="Calcul 2 33 2 2 2" xfId="33124"/>
    <cellStyle name="Calcul 2 33 2 3" xfId="18148"/>
    <cellStyle name="Calcul 2 33 2 3 2" xfId="38197"/>
    <cellStyle name="Calcul 2 33 2 4" xfId="26398"/>
    <cellStyle name="Calcul 2 33 3" xfId="7306"/>
    <cellStyle name="Calcul 2 33 3 2" xfId="14032"/>
    <cellStyle name="Calcul 2 33 3 2 2" xfId="35368"/>
    <cellStyle name="Calcul 2 33 3 3" xfId="22236"/>
    <cellStyle name="Calcul 2 33 3 3 2" xfId="41577"/>
    <cellStyle name="Calcul 2 33 3 4" xfId="28642"/>
    <cellStyle name="Calcul 2 33 4" xfId="9546"/>
    <cellStyle name="Calcul 2 33 4 2" xfId="30882"/>
    <cellStyle name="Calcul 2 33 5" xfId="20751"/>
    <cellStyle name="Calcul 2 33 5 2" xfId="40349"/>
    <cellStyle name="Calcul 2 33 6" xfId="24156"/>
    <cellStyle name="Calcul 2 34" xfId="2826"/>
    <cellStyle name="Calcul 2 34 2" xfId="5063"/>
    <cellStyle name="Calcul 2 34 2 2" xfId="11789"/>
    <cellStyle name="Calcul 2 34 2 2 2" xfId="33125"/>
    <cellStyle name="Calcul 2 34 2 3" xfId="21494"/>
    <cellStyle name="Calcul 2 34 2 3 2" xfId="40964"/>
    <cellStyle name="Calcul 2 34 2 4" xfId="26399"/>
    <cellStyle name="Calcul 2 34 3" xfId="7307"/>
    <cellStyle name="Calcul 2 34 3 2" xfId="14033"/>
    <cellStyle name="Calcul 2 34 3 2 2" xfId="35369"/>
    <cellStyle name="Calcul 2 34 3 3" xfId="18890"/>
    <cellStyle name="Calcul 2 34 3 3 2" xfId="38809"/>
    <cellStyle name="Calcul 2 34 3 4" xfId="28643"/>
    <cellStyle name="Calcul 2 34 4" xfId="9547"/>
    <cellStyle name="Calcul 2 34 4 2" xfId="30883"/>
    <cellStyle name="Calcul 2 34 5" xfId="22981"/>
    <cellStyle name="Calcul 2 34 5 2" xfId="42193"/>
    <cellStyle name="Calcul 2 34 6" xfId="24157"/>
    <cellStyle name="Calcul 2 35" xfId="2827"/>
    <cellStyle name="Calcul 2 35 2" xfId="5064"/>
    <cellStyle name="Calcul 2 35 2 2" xfId="11790"/>
    <cellStyle name="Calcul 2 35 2 2 2" xfId="33126"/>
    <cellStyle name="Calcul 2 35 2 3" xfId="23723"/>
    <cellStyle name="Calcul 2 35 2 3 2" xfId="42807"/>
    <cellStyle name="Calcul 2 35 2 4" xfId="26400"/>
    <cellStyle name="Calcul 2 35 3" xfId="7308"/>
    <cellStyle name="Calcul 2 35 3 2" xfId="14034"/>
    <cellStyle name="Calcul 2 35 3 2 2" xfId="35370"/>
    <cellStyle name="Calcul 2 35 3 3" xfId="17767"/>
    <cellStyle name="Calcul 2 35 3 3 2" xfId="37881"/>
    <cellStyle name="Calcul 2 35 3 4" xfId="28644"/>
    <cellStyle name="Calcul 2 35 4" xfId="9548"/>
    <cellStyle name="Calcul 2 35 4 2" xfId="30884"/>
    <cellStyle name="Calcul 2 35 5" xfId="19635"/>
    <cellStyle name="Calcul 2 35 5 2" xfId="39425"/>
    <cellStyle name="Calcul 2 35 6" xfId="24158"/>
    <cellStyle name="Calcul 2 36" xfId="2828"/>
    <cellStyle name="Calcul 2 36 2" xfId="5065"/>
    <cellStyle name="Calcul 2 36 2 2" xfId="11791"/>
    <cellStyle name="Calcul 2 36 2 2 2" xfId="33127"/>
    <cellStyle name="Calcul 2 36 2 3" xfId="20376"/>
    <cellStyle name="Calcul 2 36 2 3 2" xfId="40038"/>
    <cellStyle name="Calcul 2 36 2 4" xfId="26401"/>
    <cellStyle name="Calcul 2 36 3" xfId="7309"/>
    <cellStyle name="Calcul 2 36 3 2" xfId="14035"/>
    <cellStyle name="Calcul 2 36 3 2 2" xfId="35371"/>
    <cellStyle name="Calcul 2 36 3 3" xfId="21121"/>
    <cellStyle name="Calcul 2 36 3 3 2" xfId="40655"/>
    <cellStyle name="Calcul 2 36 3 4" xfId="28645"/>
    <cellStyle name="Calcul 2 36 4" xfId="9549"/>
    <cellStyle name="Calcul 2 36 4 2" xfId="30885"/>
    <cellStyle name="Calcul 2 36 5" xfId="18520"/>
    <cellStyle name="Calcul 2 36 5 2" xfId="38504"/>
    <cellStyle name="Calcul 2 36 6" xfId="24159"/>
    <cellStyle name="Calcul 2 37" xfId="2829"/>
    <cellStyle name="Calcul 2 37 2" xfId="5066"/>
    <cellStyle name="Calcul 2 37 2 2" xfId="11792"/>
    <cellStyle name="Calcul 2 37 2 2 2" xfId="33128"/>
    <cellStyle name="Calcul 2 37 2 3" xfId="22608"/>
    <cellStyle name="Calcul 2 37 2 3 2" xfId="41884"/>
    <cellStyle name="Calcul 2 37 2 4" xfId="26402"/>
    <cellStyle name="Calcul 2 37 3" xfId="7310"/>
    <cellStyle name="Calcul 2 37 3 2" xfId="14036"/>
    <cellStyle name="Calcul 2 37 3 2 2" xfId="35372"/>
    <cellStyle name="Calcul 2 37 3 3" xfId="23350"/>
    <cellStyle name="Calcul 2 37 3 3 2" xfId="42498"/>
    <cellStyle name="Calcul 2 37 3 4" xfId="28646"/>
    <cellStyle name="Calcul 2 37 4" xfId="9550"/>
    <cellStyle name="Calcul 2 37 4 2" xfId="30886"/>
    <cellStyle name="Calcul 2 37 5" xfId="21866"/>
    <cellStyle name="Calcul 2 37 5 2" xfId="41272"/>
    <cellStyle name="Calcul 2 37 6" xfId="24160"/>
    <cellStyle name="Calcul 2 38" xfId="2830"/>
    <cellStyle name="Calcul 2 38 2" xfId="5067"/>
    <cellStyle name="Calcul 2 38 2 2" xfId="11793"/>
    <cellStyle name="Calcul 2 38 2 2 2" xfId="33129"/>
    <cellStyle name="Calcul 2 38 2 3" xfId="19262"/>
    <cellStyle name="Calcul 2 38 2 3 2" xfId="39117"/>
    <cellStyle name="Calcul 2 38 2 4" xfId="26403"/>
    <cellStyle name="Calcul 2 38 3" xfId="7311"/>
    <cellStyle name="Calcul 2 38 3 2" xfId="14037"/>
    <cellStyle name="Calcul 2 38 3 2 2" xfId="35373"/>
    <cellStyle name="Calcul 2 38 3 3" xfId="20003"/>
    <cellStyle name="Calcul 2 38 3 3 2" xfId="39729"/>
    <cellStyle name="Calcul 2 38 3 4" xfId="28647"/>
    <cellStyle name="Calcul 2 38 4" xfId="9551"/>
    <cellStyle name="Calcul 2 38 4 2" xfId="30887"/>
    <cellStyle name="Calcul 2 38 5" xfId="24097"/>
    <cellStyle name="Calcul 2 38 5 2" xfId="43117"/>
    <cellStyle name="Calcul 2 38 6" xfId="24161"/>
    <cellStyle name="Calcul 2 39" xfId="2831"/>
    <cellStyle name="Calcul 2 39 2" xfId="5068"/>
    <cellStyle name="Calcul 2 39 2 2" xfId="11794"/>
    <cellStyle name="Calcul 2 39 2 2 2" xfId="33130"/>
    <cellStyle name="Calcul 2 39 2 3" xfId="18147"/>
    <cellStyle name="Calcul 2 39 2 3 2" xfId="38196"/>
    <cellStyle name="Calcul 2 39 2 4" xfId="26404"/>
    <cellStyle name="Calcul 2 39 3" xfId="7312"/>
    <cellStyle name="Calcul 2 39 3 2" xfId="14038"/>
    <cellStyle name="Calcul 2 39 3 2 2" xfId="35374"/>
    <cellStyle name="Calcul 2 39 3 3" xfId="22235"/>
    <cellStyle name="Calcul 2 39 3 3 2" xfId="41576"/>
    <cellStyle name="Calcul 2 39 3 4" xfId="28648"/>
    <cellStyle name="Calcul 2 39 4" xfId="9552"/>
    <cellStyle name="Calcul 2 39 4 2" xfId="30888"/>
    <cellStyle name="Calcul 2 39 5" xfId="20750"/>
    <cellStyle name="Calcul 2 39 5 2" xfId="40348"/>
    <cellStyle name="Calcul 2 39 6" xfId="24162"/>
    <cellStyle name="Calcul 2 4" xfId="2243"/>
    <cellStyle name="Calcul 2 4 2" xfId="2833"/>
    <cellStyle name="Calcul 2 4 2 2" xfId="5070"/>
    <cellStyle name="Calcul 2 4 2 2 2" xfId="11796"/>
    <cellStyle name="Calcul 2 4 2 2 2 2" xfId="33132"/>
    <cellStyle name="Calcul 2 4 2 2 3" xfId="23722"/>
    <cellStyle name="Calcul 2 4 2 2 3 2" xfId="42806"/>
    <cellStyle name="Calcul 2 4 2 2 4" xfId="26406"/>
    <cellStyle name="Calcul 2 4 2 3" xfId="7314"/>
    <cellStyle name="Calcul 2 4 2 3 2" xfId="14040"/>
    <cellStyle name="Calcul 2 4 2 3 2 2" xfId="35376"/>
    <cellStyle name="Calcul 2 4 2 3 3" xfId="17766"/>
    <cellStyle name="Calcul 2 4 2 3 3 2" xfId="37880"/>
    <cellStyle name="Calcul 2 4 2 3 4" xfId="28650"/>
    <cellStyle name="Calcul 2 4 2 4" xfId="9554"/>
    <cellStyle name="Calcul 2 4 2 4 2" xfId="30890"/>
    <cellStyle name="Calcul 2 4 2 5" xfId="19634"/>
    <cellStyle name="Calcul 2 4 2 5 2" xfId="39424"/>
    <cellStyle name="Calcul 2 4 2 6" xfId="24164"/>
    <cellStyle name="Calcul 2 4 3" xfId="2834"/>
    <cellStyle name="Calcul 2 4 3 2" xfId="5071"/>
    <cellStyle name="Calcul 2 4 3 2 2" xfId="11797"/>
    <cellStyle name="Calcul 2 4 3 2 2 2" xfId="33133"/>
    <cellStyle name="Calcul 2 4 3 2 3" xfId="20375"/>
    <cellStyle name="Calcul 2 4 3 2 3 2" xfId="40037"/>
    <cellStyle name="Calcul 2 4 3 2 4" xfId="26407"/>
    <cellStyle name="Calcul 2 4 3 3" xfId="7315"/>
    <cellStyle name="Calcul 2 4 3 3 2" xfId="14041"/>
    <cellStyle name="Calcul 2 4 3 3 2 2" xfId="35377"/>
    <cellStyle name="Calcul 2 4 3 3 3" xfId="21120"/>
    <cellStyle name="Calcul 2 4 3 3 3 2" xfId="40654"/>
    <cellStyle name="Calcul 2 4 3 3 4" xfId="28651"/>
    <cellStyle name="Calcul 2 4 3 4" xfId="9555"/>
    <cellStyle name="Calcul 2 4 3 4 2" xfId="30891"/>
    <cellStyle name="Calcul 2 4 3 5" xfId="18519"/>
    <cellStyle name="Calcul 2 4 3 5 2" xfId="38503"/>
    <cellStyle name="Calcul 2 4 3 6" xfId="24165"/>
    <cellStyle name="Calcul 2 4 4" xfId="5069"/>
    <cellStyle name="Calcul 2 4 4 2" xfId="11795"/>
    <cellStyle name="Calcul 2 4 4 2 2" xfId="33131"/>
    <cellStyle name="Calcul 2 4 4 3" xfId="21493"/>
    <cellStyle name="Calcul 2 4 4 3 2" xfId="40963"/>
    <cellStyle name="Calcul 2 4 4 4" xfId="26405"/>
    <cellStyle name="Calcul 2 4 5" xfId="7313"/>
    <cellStyle name="Calcul 2 4 5 2" xfId="14039"/>
    <cellStyle name="Calcul 2 4 5 2 2" xfId="35375"/>
    <cellStyle name="Calcul 2 4 5 3" xfId="18889"/>
    <cellStyle name="Calcul 2 4 5 3 2" xfId="38808"/>
    <cellStyle name="Calcul 2 4 5 4" xfId="28649"/>
    <cellStyle name="Calcul 2 4 6" xfId="9553"/>
    <cellStyle name="Calcul 2 4 6 2" xfId="30889"/>
    <cellStyle name="Calcul 2 4 7" xfId="22980"/>
    <cellStyle name="Calcul 2 4 7 2" xfId="42192"/>
    <cellStyle name="Calcul 2 4 8" xfId="24163"/>
    <cellStyle name="Calcul 2 4 9" xfId="2832"/>
    <cellStyle name="Calcul 2 40" xfId="2835"/>
    <cellStyle name="Calcul 2 40 2" xfId="5072"/>
    <cellStyle name="Calcul 2 40 2 2" xfId="11798"/>
    <cellStyle name="Calcul 2 40 2 2 2" xfId="33134"/>
    <cellStyle name="Calcul 2 40 2 3" xfId="22607"/>
    <cellStyle name="Calcul 2 40 2 3 2" xfId="41883"/>
    <cellStyle name="Calcul 2 40 2 4" xfId="26408"/>
    <cellStyle name="Calcul 2 40 3" xfId="7316"/>
    <cellStyle name="Calcul 2 40 3 2" xfId="14042"/>
    <cellStyle name="Calcul 2 40 3 2 2" xfId="35378"/>
    <cellStyle name="Calcul 2 40 3 3" xfId="23349"/>
    <cellStyle name="Calcul 2 40 3 3 2" xfId="42497"/>
    <cellStyle name="Calcul 2 40 3 4" xfId="28652"/>
    <cellStyle name="Calcul 2 40 4" xfId="9556"/>
    <cellStyle name="Calcul 2 40 4 2" xfId="30892"/>
    <cellStyle name="Calcul 2 40 5" xfId="21865"/>
    <cellStyle name="Calcul 2 40 5 2" xfId="41271"/>
    <cellStyle name="Calcul 2 40 6" xfId="24166"/>
    <cellStyle name="Calcul 2 41" xfId="2836"/>
    <cellStyle name="Calcul 2 41 2" xfId="5073"/>
    <cellStyle name="Calcul 2 41 2 2" xfId="11799"/>
    <cellStyle name="Calcul 2 41 2 2 2" xfId="33135"/>
    <cellStyle name="Calcul 2 41 2 3" xfId="19261"/>
    <cellStyle name="Calcul 2 41 2 3 2" xfId="39116"/>
    <cellStyle name="Calcul 2 41 2 4" xfId="26409"/>
    <cellStyle name="Calcul 2 41 3" xfId="7317"/>
    <cellStyle name="Calcul 2 41 3 2" xfId="14043"/>
    <cellStyle name="Calcul 2 41 3 2 2" xfId="35379"/>
    <cellStyle name="Calcul 2 41 3 3" xfId="20002"/>
    <cellStyle name="Calcul 2 41 3 3 2" xfId="39728"/>
    <cellStyle name="Calcul 2 41 3 4" xfId="28653"/>
    <cellStyle name="Calcul 2 41 4" xfId="9557"/>
    <cellStyle name="Calcul 2 41 4 2" xfId="30893"/>
    <cellStyle name="Calcul 2 41 5" xfId="24096"/>
    <cellStyle name="Calcul 2 41 5 2" xfId="43116"/>
    <cellStyle name="Calcul 2 41 6" xfId="24167"/>
    <cellStyle name="Calcul 2 42" xfId="2837"/>
    <cellStyle name="Calcul 2 42 2" xfId="5074"/>
    <cellStyle name="Calcul 2 42 2 2" xfId="11800"/>
    <cellStyle name="Calcul 2 42 2 2 2" xfId="33136"/>
    <cellStyle name="Calcul 2 42 2 3" xfId="18146"/>
    <cellStyle name="Calcul 2 42 2 3 2" xfId="38195"/>
    <cellStyle name="Calcul 2 42 2 4" xfId="26410"/>
    <cellStyle name="Calcul 2 42 3" xfId="7318"/>
    <cellStyle name="Calcul 2 42 3 2" xfId="14044"/>
    <cellStyle name="Calcul 2 42 3 2 2" xfId="35380"/>
    <cellStyle name="Calcul 2 42 3 3" xfId="22234"/>
    <cellStyle name="Calcul 2 42 3 3 2" xfId="41575"/>
    <cellStyle name="Calcul 2 42 3 4" xfId="28654"/>
    <cellStyle name="Calcul 2 42 4" xfId="9558"/>
    <cellStyle name="Calcul 2 42 4 2" xfId="30894"/>
    <cellStyle name="Calcul 2 42 5" xfId="20749"/>
    <cellStyle name="Calcul 2 42 5 2" xfId="40347"/>
    <cellStyle name="Calcul 2 42 6" xfId="24168"/>
    <cellStyle name="Calcul 2 43" xfId="2838"/>
    <cellStyle name="Calcul 2 43 2" xfId="5075"/>
    <cellStyle name="Calcul 2 43 2 2" xfId="11801"/>
    <cellStyle name="Calcul 2 43 2 2 2" xfId="33137"/>
    <cellStyle name="Calcul 2 43 2 3" xfId="21492"/>
    <cellStyle name="Calcul 2 43 2 3 2" xfId="40962"/>
    <cellStyle name="Calcul 2 43 2 4" xfId="26411"/>
    <cellStyle name="Calcul 2 43 3" xfId="7319"/>
    <cellStyle name="Calcul 2 43 3 2" xfId="14045"/>
    <cellStyle name="Calcul 2 43 3 2 2" xfId="35381"/>
    <cellStyle name="Calcul 2 43 3 3" xfId="18888"/>
    <cellStyle name="Calcul 2 43 3 3 2" xfId="38807"/>
    <cellStyle name="Calcul 2 43 3 4" xfId="28655"/>
    <cellStyle name="Calcul 2 43 4" xfId="9559"/>
    <cellStyle name="Calcul 2 43 4 2" xfId="30895"/>
    <cellStyle name="Calcul 2 43 5" xfId="22979"/>
    <cellStyle name="Calcul 2 43 5 2" xfId="42191"/>
    <cellStyle name="Calcul 2 43 6" xfId="24169"/>
    <cellStyle name="Calcul 2 44" xfId="2839"/>
    <cellStyle name="Calcul 2 44 2" xfId="5076"/>
    <cellStyle name="Calcul 2 44 2 2" xfId="11802"/>
    <cellStyle name="Calcul 2 44 2 2 2" xfId="33138"/>
    <cellStyle name="Calcul 2 44 2 3" xfId="23721"/>
    <cellStyle name="Calcul 2 44 2 3 2" xfId="42805"/>
    <cellStyle name="Calcul 2 44 2 4" xfId="26412"/>
    <cellStyle name="Calcul 2 44 3" xfId="7320"/>
    <cellStyle name="Calcul 2 44 3 2" xfId="14046"/>
    <cellStyle name="Calcul 2 44 3 2 2" xfId="35382"/>
    <cellStyle name="Calcul 2 44 3 3" xfId="17765"/>
    <cellStyle name="Calcul 2 44 3 3 2" xfId="37879"/>
    <cellStyle name="Calcul 2 44 3 4" xfId="28656"/>
    <cellStyle name="Calcul 2 44 4" xfId="9560"/>
    <cellStyle name="Calcul 2 44 4 2" xfId="30896"/>
    <cellStyle name="Calcul 2 44 5" xfId="19633"/>
    <cellStyle name="Calcul 2 44 5 2" xfId="39423"/>
    <cellStyle name="Calcul 2 44 6" xfId="24170"/>
    <cellStyle name="Calcul 2 45" xfId="2840"/>
    <cellStyle name="Calcul 2 45 2" xfId="5077"/>
    <cellStyle name="Calcul 2 45 2 2" xfId="11803"/>
    <cellStyle name="Calcul 2 45 2 2 2" xfId="33139"/>
    <cellStyle name="Calcul 2 45 2 3" xfId="20374"/>
    <cellStyle name="Calcul 2 45 2 3 2" xfId="40036"/>
    <cellStyle name="Calcul 2 45 2 4" xfId="26413"/>
    <cellStyle name="Calcul 2 45 3" xfId="7321"/>
    <cellStyle name="Calcul 2 45 3 2" xfId="14047"/>
    <cellStyle name="Calcul 2 45 3 2 2" xfId="35383"/>
    <cellStyle name="Calcul 2 45 3 3" xfId="21119"/>
    <cellStyle name="Calcul 2 45 3 3 2" xfId="40653"/>
    <cellStyle name="Calcul 2 45 3 4" xfId="28657"/>
    <cellStyle name="Calcul 2 45 4" xfId="9561"/>
    <cellStyle name="Calcul 2 45 4 2" xfId="30897"/>
    <cellStyle name="Calcul 2 45 5" xfId="18518"/>
    <cellStyle name="Calcul 2 45 5 2" xfId="38502"/>
    <cellStyle name="Calcul 2 45 6" xfId="24171"/>
    <cellStyle name="Calcul 2 46" xfId="2841"/>
    <cellStyle name="Calcul 2 46 2" xfId="5078"/>
    <cellStyle name="Calcul 2 46 2 2" xfId="11804"/>
    <cellStyle name="Calcul 2 46 2 2 2" xfId="33140"/>
    <cellStyle name="Calcul 2 46 2 3" xfId="22606"/>
    <cellStyle name="Calcul 2 46 2 3 2" xfId="41882"/>
    <cellStyle name="Calcul 2 46 2 4" xfId="26414"/>
    <cellStyle name="Calcul 2 46 3" xfId="7322"/>
    <cellStyle name="Calcul 2 46 3 2" xfId="14048"/>
    <cellStyle name="Calcul 2 46 3 2 2" xfId="35384"/>
    <cellStyle name="Calcul 2 46 3 3" xfId="23348"/>
    <cellStyle name="Calcul 2 46 3 3 2" xfId="42496"/>
    <cellStyle name="Calcul 2 46 3 4" xfId="28658"/>
    <cellStyle name="Calcul 2 46 4" xfId="9562"/>
    <cellStyle name="Calcul 2 46 4 2" xfId="30898"/>
    <cellStyle name="Calcul 2 46 5" xfId="21864"/>
    <cellStyle name="Calcul 2 46 5 2" xfId="41270"/>
    <cellStyle name="Calcul 2 46 6" xfId="24172"/>
    <cellStyle name="Calcul 2 47" xfId="2842"/>
    <cellStyle name="Calcul 2 47 2" xfId="5079"/>
    <cellStyle name="Calcul 2 47 2 2" xfId="11805"/>
    <cellStyle name="Calcul 2 47 2 2 2" xfId="33141"/>
    <cellStyle name="Calcul 2 47 2 3" xfId="19260"/>
    <cellStyle name="Calcul 2 47 2 3 2" xfId="39115"/>
    <cellStyle name="Calcul 2 47 2 4" xfId="26415"/>
    <cellStyle name="Calcul 2 47 3" xfId="7323"/>
    <cellStyle name="Calcul 2 47 3 2" xfId="14049"/>
    <cellStyle name="Calcul 2 47 3 2 2" xfId="35385"/>
    <cellStyle name="Calcul 2 47 3 3" xfId="20001"/>
    <cellStyle name="Calcul 2 47 3 3 2" xfId="39727"/>
    <cellStyle name="Calcul 2 47 3 4" xfId="28659"/>
    <cellStyle name="Calcul 2 47 4" xfId="9563"/>
    <cellStyle name="Calcul 2 47 4 2" xfId="30899"/>
    <cellStyle name="Calcul 2 47 5" xfId="24095"/>
    <cellStyle name="Calcul 2 47 5 2" xfId="43115"/>
    <cellStyle name="Calcul 2 47 6" xfId="24173"/>
    <cellStyle name="Calcul 2 48" xfId="2843"/>
    <cellStyle name="Calcul 2 48 2" xfId="5080"/>
    <cellStyle name="Calcul 2 48 2 2" xfId="11806"/>
    <cellStyle name="Calcul 2 48 2 2 2" xfId="33142"/>
    <cellStyle name="Calcul 2 48 2 3" xfId="18145"/>
    <cellStyle name="Calcul 2 48 2 3 2" xfId="38194"/>
    <cellStyle name="Calcul 2 48 2 4" xfId="26416"/>
    <cellStyle name="Calcul 2 48 3" xfId="7324"/>
    <cellStyle name="Calcul 2 48 3 2" xfId="14050"/>
    <cellStyle name="Calcul 2 48 3 2 2" xfId="35386"/>
    <cellStyle name="Calcul 2 48 3 3" xfId="22233"/>
    <cellStyle name="Calcul 2 48 3 3 2" xfId="41574"/>
    <cellStyle name="Calcul 2 48 3 4" xfId="28660"/>
    <cellStyle name="Calcul 2 48 4" xfId="9564"/>
    <cellStyle name="Calcul 2 48 4 2" xfId="30900"/>
    <cellStyle name="Calcul 2 48 5" xfId="20748"/>
    <cellStyle name="Calcul 2 48 5 2" xfId="40346"/>
    <cellStyle name="Calcul 2 48 6" xfId="24174"/>
    <cellStyle name="Calcul 2 49" xfId="2844"/>
    <cellStyle name="Calcul 2 49 2" xfId="5081"/>
    <cellStyle name="Calcul 2 49 2 2" xfId="11807"/>
    <cellStyle name="Calcul 2 49 2 2 2" xfId="33143"/>
    <cellStyle name="Calcul 2 49 2 3" xfId="21491"/>
    <cellStyle name="Calcul 2 49 2 3 2" xfId="40961"/>
    <cellStyle name="Calcul 2 49 2 4" xfId="26417"/>
    <cellStyle name="Calcul 2 49 3" xfId="7325"/>
    <cellStyle name="Calcul 2 49 3 2" xfId="14051"/>
    <cellStyle name="Calcul 2 49 3 2 2" xfId="35387"/>
    <cellStyle name="Calcul 2 49 3 3" xfId="18887"/>
    <cellStyle name="Calcul 2 49 3 3 2" xfId="38806"/>
    <cellStyle name="Calcul 2 49 3 4" xfId="28661"/>
    <cellStyle name="Calcul 2 49 4" xfId="9565"/>
    <cellStyle name="Calcul 2 49 4 2" xfId="30901"/>
    <cellStyle name="Calcul 2 49 5" xfId="22978"/>
    <cellStyle name="Calcul 2 49 5 2" xfId="42190"/>
    <cellStyle name="Calcul 2 49 6" xfId="24175"/>
    <cellStyle name="Calcul 2 5" xfId="2845"/>
    <cellStyle name="Calcul 2 5 2" xfId="2846"/>
    <cellStyle name="Calcul 2 5 2 2" xfId="5083"/>
    <cellStyle name="Calcul 2 5 2 2 2" xfId="11809"/>
    <cellStyle name="Calcul 2 5 2 2 2 2" xfId="33145"/>
    <cellStyle name="Calcul 2 5 2 2 3" xfId="20373"/>
    <cellStyle name="Calcul 2 5 2 2 3 2" xfId="40035"/>
    <cellStyle name="Calcul 2 5 2 2 4" xfId="26419"/>
    <cellStyle name="Calcul 2 5 2 3" xfId="7327"/>
    <cellStyle name="Calcul 2 5 2 3 2" xfId="14053"/>
    <cellStyle name="Calcul 2 5 2 3 2 2" xfId="35389"/>
    <cellStyle name="Calcul 2 5 2 3 3" xfId="21118"/>
    <cellStyle name="Calcul 2 5 2 3 3 2" xfId="40652"/>
    <cellStyle name="Calcul 2 5 2 3 4" xfId="28663"/>
    <cellStyle name="Calcul 2 5 2 4" xfId="9567"/>
    <cellStyle name="Calcul 2 5 2 4 2" xfId="30903"/>
    <cellStyle name="Calcul 2 5 2 5" xfId="18517"/>
    <cellStyle name="Calcul 2 5 2 5 2" xfId="38501"/>
    <cellStyle name="Calcul 2 5 2 6" xfId="24177"/>
    <cellStyle name="Calcul 2 5 3" xfId="2847"/>
    <cellStyle name="Calcul 2 5 3 2" xfId="5084"/>
    <cellStyle name="Calcul 2 5 3 2 2" xfId="11810"/>
    <cellStyle name="Calcul 2 5 3 2 2 2" xfId="33146"/>
    <cellStyle name="Calcul 2 5 3 2 3" xfId="22605"/>
    <cellStyle name="Calcul 2 5 3 2 3 2" xfId="41881"/>
    <cellStyle name="Calcul 2 5 3 2 4" xfId="26420"/>
    <cellStyle name="Calcul 2 5 3 3" xfId="7328"/>
    <cellStyle name="Calcul 2 5 3 3 2" xfId="14054"/>
    <cellStyle name="Calcul 2 5 3 3 2 2" xfId="35390"/>
    <cellStyle name="Calcul 2 5 3 3 3" xfId="23347"/>
    <cellStyle name="Calcul 2 5 3 3 3 2" xfId="42495"/>
    <cellStyle name="Calcul 2 5 3 3 4" xfId="28664"/>
    <cellStyle name="Calcul 2 5 3 4" xfId="9568"/>
    <cellStyle name="Calcul 2 5 3 4 2" xfId="30904"/>
    <cellStyle name="Calcul 2 5 3 5" xfId="21863"/>
    <cellStyle name="Calcul 2 5 3 5 2" xfId="41269"/>
    <cellStyle name="Calcul 2 5 3 6" xfId="24178"/>
    <cellStyle name="Calcul 2 5 4" xfId="5082"/>
    <cellStyle name="Calcul 2 5 4 2" xfId="11808"/>
    <cellStyle name="Calcul 2 5 4 2 2" xfId="33144"/>
    <cellStyle name="Calcul 2 5 4 3" xfId="23720"/>
    <cellStyle name="Calcul 2 5 4 3 2" xfId="42804"/>
    <cellStyle name="Calcul 2 5 4 4" xfId="26418"/>
    <cellStyle name="Calcul 2 5 5" xfId="7326"/>
    <cellStyle name="Calcul 2 5 5 2" xfId="14052"/>
    <cellStyle name="Calcul 2 5 5 2 2" xfId="35388"/>
    <cellStyle name="Calcul 2 5 5 3" xfId="17764"/>
    <cellStyle name="Calcul 2 5 5 3 2" xfId="37878"/>
    <cellStyle name="Calcul 2 5 5 4" xfId="28662"/>
    <cellStyle name="Calcul 2 5 6" xfId="9566"/>
    <cellStyle name="Calcul 2 5 6 2" xfId="30902"/>
    <cellStyle name="Calcul 2 5 7" xfId="19632"/>
    <cellStyle name="Calcul 2 5 7 2" xfId="39422"/>
    <cellStyle name="Calcul 2 5 8" xfId="24176"/>
    <cellStyle name="Calcul 2 50" xfId="2848"/>
    <cellStyle name="Calcul 2 50 2" xfId="5085"/>
    <cellStyle name="Calcul 2 50 2 2" xfId="11811"/>
    <cellStyle name="Calcul 2 50 2 2 2" xfId="33147"/>
    <cellStyle name="Calcul 2 50 2 3" xfId="19259"/>
    <cellStyle name="Calcul 2 50 2 3 2" xfId="39114"/>
    <cellStyle name="Calcul 2 50 2 4" xfId="26421"/>
    <cellStyle name="Calcul 2 50 3" xfId="7329"/>
    <cellStyle name="Calcul 2 50 3 2" xfId="14055"/>
    <cellStyle name="Calcul 2 50 3 2 2" xfId="35391"/>
    <cellStyle name="Calcul 2 50 3 3" xfId="20000"/>
    <cellStyle name="Calcul 2 50 3 3 2" xfId="39726"/>
    <cellStyle name="Calcul 2 50 3 4" xfId="28665"/>
    <cellStyle name="Calcul 2 50 4" xfId="9569"/>
    <cellStyle name="Calcul 2 50 4 2" xfId="30905"/>
    <cellStyle name="Calcul 2 50 5" xfId="24094"/>
    <cellStyle name="Calcul 2 50 5 2" xfId="43114"/>
    <cellStyle name="Calcul 2 50 6" xfId="24179"/>
    <cellStyle name="Calcul 2 51" xfId="2849"/>
    <cellStyle name="Calcul 2 51 2" xfId="5086"/>
    <cellStyle name="Calcul 2 51 2 2" xfId="11812"/>
    <cellStyle name="Calcul 2 51 2 2 2" xfId="33148"/>
    <cellStyle name="Calcul 2 51 2 3" xfId="18144"/>
    <cellStyle name="Calcul 2 51 2 3 2" xfId="38193"/>
    <cellStyle name="Calcul 2 51 2 4" xfId="26422"/>
    <cellStyle name="Calcul 2 51 3" xfId="7330"/>
    <cellStyle name="Calcul 2 51 3 2" xfId="14056"/>
    <cellStyle name="Calcul 2 51 3 2 2" xfId="35392"/>
    <cellStyle name="Calcul 2 51 3 3" xfId="22232"/>
    <cellStyle name="Calcul 2 51 3 3 2" xfId="41573"/>
    <cellStyle name="Calcul 2 51 3 4" xfId="28666"/>
    <cellStyle name="Calcul 2 51 4" xfId="9570"/>
    <cellStyle name="Calcul 2 51 4 2" xfId="30906"/>
    <cellStyle name="Calcul 2 51 5" xfId="20747"/>
    <cellStyle name="Calcul 2 51 5 2" xfId="40345"/>
    <cellStyle name="Calcul 2 51 6" xfId="24180"/>
    <cellStyle name="Calcul 2 52" xfId="2850"/>
    <cellStyle name="Calcul 2 52 2" xfId="5087"/>
    <cellStyle name="Calcul 2 52 2 2" xfId="11813"/>
    <cellStyle name="Calcul 2 52 2 2 2" xfId="33149"/>
    <cellStyle name="Calcul 2 52 2 3" xfId="21490"/>
    <cellStyle name="Calcul 2 52 2 3 2" xfId="40960"/>
    <cellStyle name="Calcul 2 52 2 4" xfId="26423"/>
    <cellStyle name="Calcul 2 52 3" xfId="7331"/>
    <cellStyle name="Calcul 2 52 3 2" xfId="14057"/>
    <cellStyle name="Calcul 2 52 3 2 2" xfId="35393"/>
    <cellStyle name="Calcul 2 52 3 3" xfId="18886"/>
    <cellStyle name="Calcul 2 52 3 3 2" xfId="38805"/>
    <cellStyle name="Calcul 2 52 3 4" xfId="28667"/>
    <cellStyle name="Calcul 2 52 4" xfId="9571"/>
    <cellStyle name="Calcul 2 52 4 2" xfId="30907"/>
    <cellStyle name="Calcul 2 52 5" xfId="22977"/>
    <cellStyle name="Calcul 2 52 5 2" xfId="42189"/>
    <cellStyle name="Calcul 2 52 6" xfId="24181"/>
    <cellStyle name="Calcul 2 53" xfId="2851"/>
    <cellStyle name="Calcul 2 53 2" xfId="5088"/>
    <cellStyle name="Calcul 2 53 2 2" xfId="11814"/>
    <cellStyle name="Calcul 2 53 2 2 2" xfId="33150"/>
    <cellStyle name="Calcul 2 53 2 3" xfId="23719"/>
    <cellStyle name="Calcul 2 53 2 3 2" xfId="42803"/>
    <cellStyle name="Calcul 2 53 2 4" xfId="26424"/>
    <cellStyle name="Calcul 2 53 3" xfId="7332"/>
    <cellStyle name="Calcul 2 53 3 2" xfId="14058"/>
    <cellStyle name="Calcul 2 53 3 2 2" xfId="35394"/>
    <cellStyle name="Calcul 2 53 3 3" xfId="17763"/>
    <cellStyle name="Calcul 2 53 3 3 2" xfId="37877"/>
    <cellStyle name="Calcul 2 53 3 4" xfId="28668"/>
    <cellStyle name="Calcul 2 53 4" xfId="9572"/>
    <cellStyle name="Calcul 2 53 4 2" xfId="30908"/>
    <cellStyle name="Calcul 2 53 5" xfId="19631"/>
    <cellStyle name="Calcul 2 53 5 2" xfId="39421"/>
    <cellStyle name="Calcul 2 53 6" xfId="24182"/>
    <cellStyle name="Calcul 2 54" xfId="2852"/>
    <cellStyle name="Calcul 2 54 2" xfId="5089"/>
    <cellStyle name="Calcul 2 54 2 2" xfId="11815"/>
    <cellStyle name="Calcul 2 54 2 2 2" xfId="33151"/>
    <cellStyle name="Calcul 2 54 2 3" xfId="20372"/>
    <cellStyle name="Calcul 2 54 2 3 2" xfId="40034"/>
    <cellStyle name="Calcul 2 54 2 4" xfId="26425"/>
    <cellStyle name="Calcul 2 54 3" xfId="7333"/>
    <cellStyle name="Calcul 2 54 3 2" xfId="14059"/>
    <cellStyle name="Calcul 2 54 3 2 2" xfId="35395"/>
    <cellStyle name="Calcul 2 54 3 3" xfId="21117"/>
    <cellStyle name="Calcul 2 54 3 3 2" xfId="40651"/>
    <cellStyle name="Calcul 2 54 3 4" xfId="28669"/>
    <cellStyle name="Calcul 2 54 4" xfId="9573"/>
    <cellStyle name="Calcul 2 54 4 2" xfId="30909"/>
    <cellStyle name="Calcul 2 54 5" xfId="18516"/>
    <cellStyle name="Calcul 2 54 5 2" xfId="38500"/>
    <cellStyle name="Calcul 2 54 6" xfId="24183"/>
    <cellStyle name="Calcul 2 55" xfId="2853"/>
    <cellStyle name="Calcul 2 55 2" xfId="5090"/>
    <cellStyle name="Calcul 2 55 2 2" xfId="11816"/>
    <cellStyle name="Calcul 2 55 2 2 2" xfId="33152"/>
    <cellStyle name="Calcul 2 55 2 3" xfId="22604"/>
    <cellStyle name="Calcul 2 55 2 3 2" xfId="41880"/>
    <cellStyle name="Calcul 2 55 2 4" xfId="26426"/>
    <cellStyle name="Calcul 2 55 3" xfId="7334"/>
    <cellStyle name="Calcul 2 55 3 2" xfId="14060"/>
    <cellStyle name="Calcul 2 55 3 2 2" xfId="35396"/>
    <cellStyle name="Calcul 2 55 3 3" xfId="23346"/>
    <cellStyle name="Calcul 2 55 3 3 2" xfId="42494"/>
    <cellStyle name="Calcul 2 55 3 4" xfId="28670"/>
    <cellStyle name="Calcul 2 55 4" xfId="9574"/>
    <cellStyle name="Calcul 2 55 4 2" xfId="30910"/>
    <cellStyle name="Calcul 2 55 5" xfId="21862"/>
    <cellStyle name="Calcul 2 55 5 2" xfId="41268"/>
    <cellStyle name="Calcul 2 55 6" xfId="24184"/>
    <cellStyle name="Calcul 2 56" xfId="2854"/>
    <cellStyle name="Calcul 2 56 2" xfId="5091"/>
    <cellStyle name="Calcul 2 56 2 2" xfId="11817"/>
    <cellStyle name="Calcul 2 56 2 2 2" xfId="33153"/>
    <cellStyle name="Calcul 2 56 2 3" xfId="19258"/>
    <cellStyle name="Calcul 2 56 2 3 2" xfId="39113"/>
    <cellStyle name="Calcul 2 56 2 4" xfId="26427"/>
    <cellStyle name="Calcul 2 56 3" xfId="7335"/>
    <cellStyle name="Calcul 2 56 3 2" xfId="14061"/>
    <cellStyle name="Calcul 2 56 3 2 2" xfId="35397"/>
    <cellStyle name="Calcul 2 56 3 3" xfId="19999"/>
    <cellStyle name="Calcul 2 56 3 3 2" xfId="39725"/>
    <cellStyle name="Calcul 2 56 3 4" xfId="28671"/>
    <cellStyle name="Calcul 2 56 4" xfId="9575"/>
    <cellStyle name="Calcul 2 56 4 2" xfId="30911"/>
    <cellStyle name="Calcul 2 56 5" xfId="24093"/>
    <cellStyle name="Calcul 2 56 5 2" xfId="43113"/>
    <cellStyle name="Calcul 2 56 6" xfId="24185"/>
    <cellStyle name="Calcul 2 57" xfId="2855"/>
    <cellStyle name="Calcul 2 57 2" xfId="5092"/>
    <cellStyle name="Calcul 2 57 2 2" xfId="11818"/>
    <cellStyle name="Calcul 2 57 2 2 2" xfId="33154"/>
    <cellStyle name="Calcul 2 57 2 3" xfId="18143"/>
    <cellStyle name="Calcul 2 57 2 3 2" xfId="38192"/>
    <cellStyle name="Calcul 2 57 2 4" xfId="26428"/>
    <cellStyle name="Calcul 2 57 3" xfId="7336"/>
    <cellStyle name="Calcul 2 57 3 2" xfId="14062"/>
    <cellStyle name="Calcul 2 57 3 2 2" xfId="35398"/>
    <cellStyle name="Calcul 2 57 3 3" xfId="22231"/>
    <cellStyle name="Calcul 2 57 3 3 2" xfId="41572"/>
    <cellStyle name="Calcul 2 57 3 4" xfId="28672"/>
    <cellStyle name="Calcul 2 57 4" xfId="9576"/>
    <cellStyle name="Calcul 2 57 4 2" xfId="30912"/>
    <cellStyle name="Calcul 2 57 5" xfId="20746"/>
    <cellStyle name="Calcul 2 57 5 2" xfId="40344"/>
    <cellStyle name="Calcul 2 57 6" xfId="24186"/>
    <cellStyle name="Calcul 2 58" xfId="2856"/>
    <cellStyle name="Calcul 2 58 2" xfId="5093"/>
    <cellStyle name="Calcul 2 58 2 2" xfId="11819"/>
    <cellStyle name="Calcul 2 58 2 2 2" xfId="33155"/>
    <cellStyle name="Calcul 2 58 2 3" xfId="18142"/>
    <cellStyle name="Calcul 2 58 2 3 2" xfId="38191"/>
    <cellStyle name="Calcul 2 58 2 4" xfId="26429"/>
    <cellStyle name="Calcul 2 58 3" xfId="7337"/>
    <cellStyle name="Calcul 2 58 3 2" xfId="14063"/>
    <cellStyle name="Calcul 2 58 3 2 2" xfId="35399"/>
    <cellStyle name="Calcul 2 58 3 3" xfId="18885"/>
    <cellStyle name="Calcul 2 58 3 3 2" xfId="38804"/>
    <cellStyle name="Calcul 2 58 3 4" xfId="28673"/>
    <cellStyle name="Calcul 2 58 4" xfId="9577"/>
    <cellStyle name="Calcul 2 58 4 2" xfId="30913"/>
    <cellStyle name="Calcul 2 58 5" xfId="22976"/>
    <cellStyle name="Calcul 2 58 5 2" xfId="42188"/>
    <cellStyle name="Calcul 2 58 6" xfId="24187"/>
    <cellStyle name="Calcul 2 59" xfId="2857"/>
    <cellStyle name="Calcul 2 59 2" xfId="5094"/>
    <cellStyle name="Calcul 2 59 2 2" xfId="11820"/>
    <cellStyle name="Calcul 2 59 2 2 2" xfId="33156"/>
    <cellStyle name="Calcul 2 59 2 3" xfId="18141"/>
    <cellStyle name="Calcul 2 59 2 3 2" xfId="38190"/>
    <cellStyle name="Calcul 2 59 2 4" xfId="26430"/>
    <cellStyle name="Calcul 2 59 3" xfId="7338"/>
    <cellStyle name="Calcul 2 59 3 2" xfId="14064"/>
    <cellStyle name="Calcul 2 59 3 2 2" xfId="35400"/>
    <cellStyle name="Calcul 2 59 3 3" xfId="17762"/>
    <cellStyle name="Calcul 2 59 3 3 2" xfId="37876"/>
    <cellStyle name="Calcul 2 59 3 4" xfId="28674"/>
    <cellStyle name="Calcul 2 59 4" xfId="9578"/>
    <cellStyle name="Calcul 2 59 4 2" xfId="30914"/>
    <cellStyle name="Calcul 2 59 5" xfId="19630"/>
    <cellStyle name="Calcul 2 59 5 2" xfId="39420"/>
    <cellStyle name="Calcul 2 59 6" xfId="24188"/>
    <cellStyle name="Calcul 2 6" xfId="2858"/>
    <cellStyle name="Calcul 2 6 2" xfId="2859"/>
    <cellStyle name="Calcul 2 6 2 2" xfId="5096"/>
    <cellStyle name="Calcul 2 6 2 2 2" xfId="11822"/>
    <cellStyle name="Calcul 2 6 2 2 2 2" xfId="33158"/>
    <cellStyle name="Calcul 2 6 2 2 3" xfId="18139"/>
    <cellStyle name="Calcul 2 6 2 2 3 2" xfId="38188"/>
    <cellStyle name="Calcul 2 6 2 2 4" xfId="26432"/>
    <cellStyle name="Calcul 2 6 2 3" xfId="7340"/>
    <cellStyle name="Calcul 2 6 2 3 2" xfId="14066"/>
    <cellStyle name="Calcul 2 6 2 3 2 2" xfId="35402"/>
    <cellStyle name="Calcul 2 6 2 3 3" xfId="23345"/>
    <cellStyle name="Calcul 2 6 2 3 3 2" xfId="42493"/>
    <cellStyle name="Calcul 2 6 2 3 4" xfId="28676"/>
    <cellStyle name="Calcul 2 6 2 4" xfId="9580"/>
    <cellStyle name="Calcul 2 6 2 4 2" xfId="30916"/>
    <cellStyle name="Calcul 2 6 2 5" xfId="21861"/>
    <cellStyle name="Calcul 2 6 2 5 2" xfId="41267"/>
    <cellStyle name="Calcul 2 6 2 6" xfId="24190"/>
    <cellStyle name="Calcul 2 6 3" xfId="5095"/>
    <cellStyle name="Calcul 2 6 3 2" xfId="11821"/>
    <cellStyle name="Calcul 2 6 3 2 2" xfId="33157"/>
    <cellStyle name="Calcul 2 6 3 3" xfId="18140"/>
    <cellStyle name="Calcul 2 6 3 3 2" xfId="38189"/>
    <cellStyle name="Calcul 2 6 3 4" xfId="26431"/>
    <cellStyle name="Calcul 2 6 4" xfId="7339"/>
    <cellStyle name="Calcul 2 6 4 2" xfId="14065"/>
    <cellStyle name="Calcul 2 6 4 2 2" xfId="35401"/>
    <cellStyle name="Calcul 2 6 4 3" xfId="21116"/>
    <cellStyle name="Calcul 2 6 4 3 2" xfId="40650"/>
    <cellStyle name="Calcul 2 6 4 4" xfId="28675"/>
    <cellStyle name="Calcul 2 6 5" xfId="9579"/>
    <cellStyle name="Calcul 2 6 5 2" xfId="30915"/>
    <cellStyle name="Calcul 2 6 6" xfId="18515"/>
    <cellStyle name="Calcul 2 6 6 2" xfId="38499"/>
    <cellStyle name="Calcul 2 6 7" xfId="24189"/>
    <cellStyle name="Calcul 2 60" xfId="2860"/>
    <cellStyle name="Calcul 2 60 2" xfId="5097"/>
    <cellStyle name="Calcul 2 60 2 2" xfId="11823"/>
    <cellStyle name="Calcul 2 60 2 2 2" xfId="33159"/>
    <cellStyle name="Calcul 2 60 2 3" xfId="18138"/>
    <cellStyle name="Calcul 2 60 2 3 2" xfId="38187"/>
    <cellStyle name="Calcul 2 60 2 4" xfId="26433"/>
    <cellStyle name="Calcul 2 60 3" xfId="7341"/>
    <cellStyle name="Calcul 2 60 3 2" xfId="14067"/>
    <cellStyle name="Calcul 2 60 3 2 2" xfId="35403"/>
    <cellStyle name="Calcul 2 60 3 3" xfId="19998"/>
    <cellStyle name="Calcul 2 60 3 3 2" xfId="39724"/>
    <cellStyle name="Calcul 2 60 3 4" xfId="28677"/>
    <cellStyle name="Calcul 2 60 4" xfId="9581"/>
    <cellStyle name="Calcul 2 60 4 2" xfId="30917"/>
    <cellStyle name="Calcul 2 60 5" xfId="24092"/>
    <cellStyle name="Calcul 2 60 5 2" xfId="43112"/>
    <cellStyle name="Calcul 2 60 6" xfId="24191"/>
    <cellStyle name="Calcul 2 61" xfId="2861"/>
    <cellStyle name="Calcul 2 61 2" xfId="5098"/>
    <cellStyle name="Calcul 2 61 2 2" xfId="11824"/>
    <cellStyle name="Calcul 2 61 2 2 2" xfId="33160"/>
    <cellStyle name="Calcul 2 61 2 3" xfId="18137"/>
    <cellStyle name="Calcul 2 61 2 3 2" xfId="38186"/>
    <cellStyle name="Calcul 2 61 2 4" xfId="26434"/>
    <cellStyle name="Calcul 2 61 3" xfId="7342"/>
    <cellStyle name="Calcul 2 61 3 2" xfId="14068"/>
    <cellStyle name="Calcul 2 61 3 2 2" xfId="35404"/>
    <cellStyle name="Calcul 2 61 3 3" xfId="22230"/>
    <cellStyle name="Calcul 2 61 3 3 2" xfId="41571"/>
    <cellStyle name="Calcul 2 61 3 4" xfId="28678"/>
    <cellStyle name="Calcul 2 61 4" xfId="9582"/>
    <cellStyle name="Calcul 2 61 4 2" xfId="30918"/>
    <cellStyle name="Calcul 2 61 5" xfId="20745"/>
    <cellStyle name="Calcul 2 61 5 2" xfId="40343"/>
    <cellStyle name="Calcul 2 61 6" xfId="24192"/>
    <cellStyle name="Calcul 2 62" xfId="2862"/>
    <cellStyle name="Calcul 2 62 2" xfId="5099"/>
    <cellStyle name="Calcul 2 62 2 2" xfId="11825"/>
    <cellStyle name="Calcul 2 62 2 2 2" xfId="33161"/>
    <cellStyle name="Calcul 2 62 2 3" xfId="18136"/>
    <cellStyle name="Calcul 2 62 2 3 2" xfId="38185"/>
    <cellStyle name="Calcul 2 62 2 4" xfId="26435"/>
    <cellStyle name="Calcul 2 62 3" xfId="7343"/>
    <cellStyle name="Calcul 2 62 3 2" xfId="14069"/>
    <cellStyle name="Calcul 2 62 3 2 2" xfId="35405"/>
    <cellStyle name="Calcul 2 62 3 3" xfId="18884"/>
    <cellStyle name="Calcul 2 62 3 3 2" xfId="38803"/>
    <cellStyle name="Calcul 2 62 3 4" xfId="28679"/>
    <cellStyle name="Calcul 2 62 4" xfId="9583"/>
    <cellStyle name="Calcul 2 62 4 2" xfId="30919"/>
    <cellStyle name="Calcul 2 62 5" xfId="22975"/>
    <cellStyle name="Calcul 2 62 5 2" xfId="42187"/>
    <cellStyle name="Calcul 2 62 6" xfId="24193"/>
    <cellStyle name="Calcul 2 63" xfId="2863"/>
    <cellStyle name="Calcul 2 63 2" xfId="5100"/>
    <cellStyle name="Calcul 2 63 2 2" xfId="11826"/>
    <cellStyle name="Calcul 2 63 2 2 2" xfId="33162"/>
    <cellStyle name="Calcul 2 63 2 3" xfId="18135"/>
    <cellStyle name="Calcul 2 63 2 3 2" xfId="38184"/>
    <cellStyle name="Calcul 2 63 2 4" xfId="26436"/>
    <cellStyle name="Calcul 2 63 3" xfId="7344"/>
    <cellStyle name="Calcul 2 63 3 2" xfId="14070"/>
    <cellStyle name="Calcul 2 63 3 2 2" xfId="35406"/>
    <cellStyle name="Calcul 2 63 3 3" xfId="17761"/>
    <cellStyle name="Calcul 2 63 3 3 2" xfId="37875"/>
    <cellStyle name="Calcul 2 63 3 4" xfId="28680"/>
    <cellStyle name="Calcul 2 63 4" xfId="9584"/>
    <cellStyle name="Calcul 2 63 4 2" xfId="30920"/>
    <cellStyle name="Calcul 2 63 5" xfId="19629"/>
    <cellStyle name="Calcul 2 63 5 2" xfId="39419"/>
    <cellStyle name="Calcul 2 63 6" xfId="24194"/>
    <cellStyle name="Calcul 2 64" xfId="2864"/>
    <cellStyle name="Calcul 2 64 2" xfId="5101"/>
    <cellStyle name="Calcul 2 64 2 2" xfId="11827"/>
    <cellStyle name="Calcul 2 64 2 2 2" xfId="33163"/>
    <cellStyle name="Calcul 2 64 2 3" xfId="18134"/>
    <cellStyle name="Calcul 2 64 2 3 2" xfId="38183"/>
    <cellStyle name="Calcul 2 64 2 4" xfId="26437"/>
    <cellStyle name="Calcul 2 64 3" xfId="7345"/>
    <cellStyle name="Calcul 2 64 3 2" xfId="14071"/>
    <cellStyle name="Calcul 2 64 3 2 2" xfId="35407"/>
    <cellStyle name="Calcul 2 64 3 3" xfId="21115"/>
    <cellStyle name="Calcul 2 64 3 3 2" xfId="40649"/>
    <cellStyle name="Calcul 2 64 3 4" xfId="28681"/>
    <cellStyle name="Calcul 2 64 4" xfId="9585"/>
    <cellStyle name="Calcul 2 64 4 2" xfId="30921"/>
    <cellStyle name="Calcul 2 64 5" xfId="18514"/>
    <cellStyle name="Calcul 2 64 5 2" xfId="38498"/>
    <cellStyle name="Calcul 2 64 6" xfId="24195"/>
    <cellStyle name="Calcul 2 65" xfId="2865"/>
    <cellStyle name="Calcul 2 65 2" xfId="5102"/>
    <cellStyle name="Calcul 2 65 2 2" xfId="11828"/>
    <cellStyle name="Calcul 2 65 2 2 2" xfId="33164"/>
    <cellStyle name="Calcul 2 65 2 3" xfId="21488"/>
    <cellStyle name="Calcul 2 65 2 3 2" xfId="40958"/>
    <cellStyle name="Calcul 2 65 2 4" xfId="26438"/>
    <cellStyle name="Calcul 2 65 3" xfId="7346"/>
    <cellStyle name="Calcul 2 65 3 2" xfId="14072"/>
    <cellStyle name="Calcul 2 65 3 2 2" xfId="35408"/>
    <cellStyle name="Calcul 2 65 3 3" xfId="23344"/>
    <cellStyle name="Calcul 2 65 3 3 2" xfId="42492"/>
    <cellStyle name="Calcul 2 65 3 4" xfId="28682"/>
    <cellStyle name="Calcul 2 65 4" xfId="9586"/>
    <cellStyle name="Calcul 2 65 4 2" xfId="30922"/>
    <cellStyle name="Calcul 2 65 5" xfId="21860"/>
    <cellStyle name="Calcul 2 65 5 2" xfId="41266"/>
    <cellStyle name="Calcul 2 65 6" xfId="24196"/>
    <cellStyle name="Calcul 2 66" xfId="2866"/>
    <cellStyle name="Calcul 2 66 2" xfId="5103"/>
    <cellStyle name="Calcul 2 66 2 2" xfId="11829"/>
    <cellStyle name="Calcul 2 66 2 2 2" xfId="33165"/>
    <cellStyle name="Calcul 2 66 2 3" xfId="23717"/>
    <cellStyle name="Calcul 2 66 2 3 2" xfId="42801"/>
    <cellStyle name="Calcul 2 66 2 4" xfId="26439"/>
    <cellStyle name="Calcul 2 66 3" xfId="7347"/>
    <cellStyle name="Calcul 2 66 3 2" xfId="14073"/>
    <cellStyle name="Calcul 2 66 3 2 2" xfId="35409"/>
    <cellStyle name="Calcul 2 66 3 3" xfId="19997"/>
    <cellStyle name="Calcul 2 66 3 3 2" xfId="39723"/>
    <cellStyle name="Calcul 2 66 3 4" xfId="28683"/>
    <cellStyle name="Calcul 2 66 4" xfId="9587"/>
    <cellStyle name="Calcul 2 66 4 2" xfId="30923"/>
    <cellStyle name="Calcul 2 66 5" xfId="24091"/>
    <cellStyle name="Calcul 2 66 5 2" xfId="43111"/>
    <cellStyle name="Calcul 2 66 6" xfId="24197"/>
    <cellStyle name="Calcul 2 67" xfId="2867"/>
    <cellStyle name="Calcul 2 67 2" xfId="5104"/>
    <cellStyle name="Calcul 2 67 2 2" xfId="11830"/>
    <cellStyle name="Calcul 2 67 2 2 2" xfId="33166"/>
    <cellStyle name="Calcul 2 67 2 3" xfId="20370"/>
    <cellStyle name="Calcul 2 67 2 3 2" xfId="40032"/>
    <cellStyle name="Calcul 2 67 2 4" xfId="26440"/>
    <cellStyle name="Calcul 2 67 3" xfId="7348"/>
    <cellStyle name="Calcul 2 67 3 2" xfId="14074"/>
    <cellStyle name="Calcul 2 67 3 2 2" xfId="35410"/>
    <cellStyle name="Calcul 2 67 3 3" xfId="22229"/>
    <cellStyle name="Calcul 2 67 3 3 2" xfId="41570"/>
    <cellStyle name="Calcul 2 67 3 4" xfId="28684"/>
    <cellStyle name="Calcul 2 67 4" xfId="9588"/>
    <cellStyle name="Calcul 2 67 4 2" xfId="30924"/>
    <cellStyle name="Calcul 2 67 5" xfId="20744"/>
    <cellStyle name="Calcul 2 67 5 2" xfId="40342"/>
    <cellStyle name="Calcul 2 67 6" xfId="24198"/>
    <cellStyle name="Calcul 2 68" xfId="2868"/>
    <cellStyle name="Calcul 2 68 2" xfId="5105"/>
    <cellStyle name="Calcul 2 68 2 2" xfId="11831"/>
    <cellStyle name="Calcul 2 68 2 2 2" xfId="33167"/>
    <cellStyle name="Calcul 2 68 2 3" xfId="22602"/>
    <cellStyle name="Calcul 2 68 2 3 2" xfId="41878"/>
    <cellStyle name="Calcul 2 68 2 4" xfId="26441"/>
    <cellStyle name="Calcul 2 68 3" xfId="7349"/>
    <cellStyle name="Calcul 2 68 3 2" xfId="14075"/>
    <cellStyle name="Calcul 2 68 3 2 2" xfId="35411"/>
    <cellStyle name="Calcul 2 68 3 3" xfId="18883"/>
    <cellStyle name="Calcul 2 68 3 3 2" xfId="38802"/>
    <cellStyle name="Calcul 2 68 3 4" xfId="28685"/>
    <cellStyle name="Calcul 2 68 4" xfId="9589"/>
    <cellStyle name="Calcul 2 68 4 2" xfId="30925"/>
    <cellStyle name="Calcul 2 68 5" xfId="22974"/>
    <cellStyle name="Calcul 2 68 5 2" xfId="42186"/>
    <cellStyle name="Calcul 2 68 6" xfId="24199"/>
    <cellStyle name="Calcul 2 69" xfId="2869"/>
    <cellStyle name="Calcul 2 69 2" xfId="5106"/>
    <cellStyle name="Calcul 2 69 2 2" xfId="11832"/>
    <cellStyle name="Calcul 2 69 2 2 2" xfId="33168"/>
    <cellStyle name="Calcul 2 69 2 3" xfId="19256"/>
    <cellStyle name="Calcul 2 69 2 3 2" xfId="39111"/>
    <cellStyle name="Calcul 2 69 2 4" xfId="26442"/>
    <cellStyle name="Calcul 2 69 3" xfId="7350"/>
    <cellStyle name="Calcul 2 69 3 2" xfId="14076"/>
    <cellStyle name="Calcul 2 69 3 2 2" xfId="35412"/>
    <cellStyle name="Calcul 2 69 3 3" xfId="17760"/>
    <cellStyle name="Calcul 2 69 3 3 2" xfId="37874"/>
    <cellStyle name="Calcul 2 69 3 4" xfId="28686"/>
    <cellStyle name="Calcul 2 69 4" xfId="9590"/>
    <cellStyle name="Calcul 2 69 4 2" xfId="30926"/>
    <cellStyle name="Calcul 2 69 5" xfId="19628"/>
    <cellStyle name="Calcul 2 69 5 2" xfId="39418"/>
    <cellStyle name="Calcul 2 69 6" xfId="24200"/>
    <cellStyle name="Calcul 2 7" xfId="2870"/>
    <cellStyle name="Calcul 2 7 2" xfId="5107"/>
    <cellStyle name="Calcul 2 7 2 2" xfId="11833"/>
    <cellStyle name="Calcul 2 7 2 2 2" xfId="33169"/>
    <cellStyle name="Calcul 2 7 2 3" xfId="18133"/>
    <cellStyle name="Calcul 2 7 2 3 2" xfId="38182"/>
    <cellStyle name="Calcul 2 7 2 4" xfId="26443"/>
    <cellStyle name="Calcul 2 7 3" xfId="7351"/>
    <cellStyle name="Calcul 2 7 3 2" xfId="14077"/>
    <cellStyle name="Calcul 2 7 3 2 2" xfId="35413"/>
    <cellStyle name="Calcul 2 7 3 3" xfId="21114"/>
    <cellStyle name="Calcul 2 7 3 3 2" xfId="40648"/>
    <cellStyle name="Calcul 2 7 3 4" xfId="28687"/>
    <cellStyle name="Calcul 2 7 4" xfId="9591"/>
    <cellStyle name="Calcul 2 7 4 2" xfId="30927"/>
    <cellStyle name="Calcul 2 7 5" xfId="18513"/>
    <cellStyle name="Calcul 2 7 5 2" xfId="38497"/>
    <cellStyle name="Calcul 2 7 6" xfId="24201"/>
    <cellStyle name="Calcul 2 70" xfId="2871"/>
    <cellStyle name="Calcul 2 70 2" xfId="5108"/>
    <cellStyle name="Calcul 2 70 2 2" xfId="11834"/>
    <cellStyle name="Calcul 2 70 2 2 2" xfId="33170"/>
    <cellStyle name="Calcul 2 70 2 3" xfId="21487"/>
    <cellStyle name="Calcul 2 70 2 3 2" xfId="40957"/>
    <cellStyle name="Calcul 2 70 2 4" xfId="26444"/>
    <cellStyle name="Calcul 2 70 3" xfId="7352"/>
    <cellStyle name="Calcul 2 70 3 2" xfId="14078"/>
    <cellStyle name="Calcul 2 70 3 2 2" xfId="35414"/>
    <cellStyle name="Calcul 2 70 3 3" xfId="23343"/>
    <cellStyle name="Calcul 2 70 3 3 2" xfId="42491"/>
    <cellStyle name="Calcul 2 70 3 4" xfId="28688"/>
    <cellStyle name="Calcul 2 70 4" xfId="9592"/>
    <cellStyle name="Calcul 2 70 4 2" xfId="30928"/>
    <cellStyle name="Calcul 2 70 5" xfId="21859"/>
    <cellStyle name="Calcul 2 70 5 2" xfId="41265"/>
    <cellStyle name="Calcul 2 70 6" xfId="24202"/>
    <cellStyle name="Calcul 2 71" xfId="2872"/>
    <cellStyle name="Calcul 2 71 2" xfId="5109"/>
    <cellStyle name="Calcul 2 71 2 2" xfId="11835"/>
    <cellStyle name="Calcul 2 71 2 2 2" xfId="33171"/>
    <cellStyle name="Calcul 2 71 2 3" xfId="23716"/>
    <cellStyle name="Calcul 2 71 2 3 2" xfId="42800"/>
    <cellStyle name="Calcul 2 71 2 4" xfId="26445"/>
    <cellStyle name="Calcul 2 71 3" xfId="7353"/>
    <cellStyle name="Calcul 2 71 3 2" xfId="14079"/>
    <cellStyle name="Calcul 2 71 3 2 2" xfId="35415"/>
    <cellStyle name="Calcul 2 71 3 3" xfId="19996"/>
    <cellStyle name="Calcul 2 71 3 3 2" xfId="39722"/>
    <cellStyle name="Calcul 2 71 3 4" xfId="28689"/>
    <cellStyle name="Calcul 2 71 4" xfId="9593"/>
    <cellStyle name="Calcul 2 71 4 2" xfId="30929"/>
    <cellStyle name="Calcul 2 71 5" xfId="24090"/>
    <cellStyle name="Calcul 2 71 5 2" xfId="43110"/>
    <cellStyle name="Calcul 2 71 6" xfId="24203"/>
    <cellStyle name="Calcul 2 72" xfId="2873"/>
    <cellStyle name="Calcul 2 72 2" xfId="5110"/>
    <cellStyle name="Calcul 2 72 2 2" xfId="11836"/>
    <cellStyle name="Calcul 2 72 2 2 2" xfId="33172"/>
    <cellStyle name="Calcul 2 72 2 3" xfId="20369"/>
    <cellStyle name="Calcul 2 72 2 3 2" xfId="40031"/>
    <cellStyle name="Calcul 2 72 2 4" xfId="26446"/>
    <cellStyle name="Calcul 2 72 3" xfId="7354"/>
    <cellStyle name="Calcul 2 72 3 2" xfId="14080"/>
    <cellStyle name="Calcul 2 72 3 2 2" xfId="35416"/>
    <cellStyle name="Calcul 2 72 3 3" xfId="22228"/>
    <cellStyle name="Calcul 2 72 3 3 2" xfId="41569"/>
    <cellStyle name="Calcul 2 72 3 4" xfId="28690"/>
    <cellStyle name="Calcul 2 72 4" xfId="9594"/>
    <cellStyle name="Calcul 2 72 4 2" xfId="30930"/>
    <cellStyle name="Calcul 2 72 5" xfId="20743"/>
    <cellStyle name="Calcul 2 72 5 2" xfId="40341"/>
    <cellStyle name="Calcul 2 72 6" xfId="24204"/>
    <cellStyle name="Calcul 2 73" xfId="2874"/>
    <cellStyle name="Calcul 2 73 2" xfId="5111"/>
    <cellStyle name="Calcul 2 73 2 2" xfId="11837"/>
    <cellStyle name="Calcul 2 73 2 2 2" xfId="33173"/>
    <cellStyle name="Calcul 2 73 2 3" xfId="22601"/>
    <cellStyle name="Calcul 2 73 2 3 2" xfId="41877"/>
    <cellStyle name="Calcul 2 73 2 4" xfId="26447"/>
    <cellStyle name="Calcul 2 73 3" xfId="7355"/>
    <cellStyle name="Calcul 2 73 3 2" xfId="14081"/>
    <cellStyle name="Calcul 2 73 3 2 2" xfId="35417"/>
    <cellStyle name="Calcul 2 73 3 3" xfId="18882"/>
    <cellStyle name="Calcul 2 73 3 3 2" xfId="38801"/>
    <cellStyle name="Calcul 2 73 3 4" xfId="28691"/>
    <cellStyle name="Calcul 2 73 4" xfId="9595"/>
    <cellStyle name="Calcul 2 73 4 2" xfId="30931"/>
    <cellStyle name="Calcul 2 73 5" xfId="22973"/>
    <cellStyle name="Calcul 2 73 5 2" xfId="42185"/>
    <cellStyle name="Calcul 2 73 6" xfId="24205"/>
    <cellStyle name="Calcul 2 74" xfId="2875"/>
    <cellStyle name="Calcul 2 74 2" xfId="5112"/>
    <cellStyle name="Calcul 2 74 2 2" xfId="11838"/>
    <cellStyle name="Calcul 2 74 2 2 2" xfId="33174"/>
    <cellStyle name="Calcul 2 74 2 3" xfId="19255"/>
    <cellStyle name="Calcul 2 74 2 3 2" xfId="39110"/>
    <cellStyle name="Calcul 2 74 2 4" xfId="26448"/>
    <cellStyle name="Calcul 2 74 3" xfId="7356"/>
    <cellStyle name="Calcul 2 74 3 2" xfId="14082"/>
    <cellStyle name="Calcul 2 74 3 2 2" xfId="35418"/>
    <cellStyle name="Calcul 2 74 3 3" xfId="17759"/>
    <cellStyle name="Calcul 2 74 3 3 2" xfId="37873"/>
    <cellStyle name="Calcul 2 74 3 4" xfId="28692"/>
    <cellStyle name="Calcul 2 74 4" xfId="9596"/>
    <cellStyle name="Calcul 2 74 4 2" xfId="30932"/>
    <cellStyle name="Calcul 2 74 5" xfId="19627"/>
    <cellStyle name="Calcul 2 74 5 2" xfId="39417"/>
    <cellStyle name="Calcul 2 74 6" xfId="24206"/>
    <cellStyle name="Calcul 2 75" xfId="2876"/>
    <cellStyle name="Calcul 2 75 2" xfId="5113"/>
    <cellStyle name="Calcul 2 75 2 2" xfId="11839"/>
    <cellStyle name="Calcul 2 75 2 2 2" xfId="33175"/>
    <cellStyle name="Calcul 2 75 2 3" xfId="18132"/>
    <cellStyle name="Calcul 2 75 2 3 2" xfId="38181"/>
    <cellStyle name="Calcul 2 75 2 4" xfId="26449"/>
    <cellStyle name="Calcul 2 75 3" xfId="7357"/>
    <cellStyle name="Calcul 2 75 3 2" xfId="14083"/>
    <cellStyle name="Calcul 2 75 3 2 2" xfId="35419"/>
    <cellStyle name="Calcul 2 75 3 3" xfId="21113"/>
    <cellStyle name="Calcul 2 75 3 3 2" xfId="40647"/>
    <cellStyle name="Calcul 2 75 3 4" xfId="28693"/>
    <cellStyle name="Calcul 2 75 4" xfId="9597"/>
    <cellStyle name="Calcul 2 75 4 2" xfId="30933"/>
    <cellStyle name="Calcul 2 75 5" xfId="18512"/>
    <cellStyle name="Calcul 2 75 5 2" xfId="38496"/>
    <cellStyle name="Calcul 2 75 6" xfId="24207"/>
    <cellStyle name="Calcul 2 76" xfId="2877"/>
    <cellStyle name="Calcul 2 76 2" xfId="5114"/>
    <cellStyle name="Calcul 2 76 2 2" xfId="11840"/>
    <cellStyle name="Calcul 2 76 2 2 2" xfId="33176"/>
    <cellStyle name="Calcul 2 76 2 3" xfId="21486"/>
    <cellStyle name="Calcul 2 76 2 3 2" xfId="40956"/>
    <cellStyle name="Calcul 2 76 2 4" xfId="26450"/>
    <cellStyle name="Calcul 2 76 3" xfId="7358"/>
    <cellStyle name="Calcul 2 76 3 2" xfId="14084"/>
    <cellStyle name="Calcul 2 76 3 2 2" xfId="35420"/>
    <cellStyle name="Calcul 2 76 3 3" xfId="23342"/>
    <cellStyle name="Calcul 2 76 3 3 2" xfId="42490"/>
    <cellStyle name="Calcul 2 76 3 4" xfId="28694"/>
    <cellStyle name="Calcul 2 76 4" xfId="9598"/>
    <cellStyle name="Calcul 2 76 4 2" xfId="30934"/>
    <cellStyle name="Calcul 2 76 5" xfId="21858"/>
    <cellStyle name="Calcul 2 76 5 2" xfId="41264"/>
    <cellStyle name="Calcul 2 76 6" xfId="24208"/>
    <cellStyle name="Calcul 2 77" xfId="2878"/>
    <cellStyle name="Calcul 2 77 2" xfId="5115"/>
    <cellStyle name="Calcul 2 77 2 2" xfId="11841"/>
    <cellStyle name="Calcul 2 77 2 2 2" xfId="33177"/>
    <cellStyle name="Calcul 2 77 2 3" xfId="23715"/>
    <cellStyle name="Calcul 2 77 2 3 2" xfId="42799"/>
    <cellStyle name="Calcul 2 77 2 4" xfId="26451"/>
    <cellStyle name="Calcul 2 77 3" xfId="7359"/>
    <cellStyle name="Calcul 2 77 3 2" xfId="14085"/>
    <cellStyle name="Calcul 2 77 3 2 2" xfId="35421"/>
    <cellStyle name="Calcul 2 77 3 3" xfId="19995"/>
    <cellStyle name="Calcul 2 77 3 3 2" xfId="39721"/>
    <cellStyle name="Calcul 2 77 3 4" xfId="28695"/>
    <cellStyle name="Calcul 2 77 4" xfId="9599"/>
    <cellStyle name="Calcul 2 77 4 2" xfId="30935"/>
    <cellStyle name="Calcul 2 77 5" xfId="24089"/>
    <cellStyle name="Calcul 2 77 5 2" xfId="43109"/>
    <cellStyle name="Calcul 2 77 6" xfId="24209"/>
    <cellStyle name="Calcul 2 78" xfId="2879"/>
    <cellStyle name="Calcul 2 78 2" xfId="5116"/>
    <cellStyle name="Calcul 2 78 2 2" xfId="11842"/>
    <cellStyle name="Calcul 2 78 2 2 2" xfId="33178"/>
    <cellStyle name="Calcul 2 78 2 3" xfId="20368"/>
    <cellStyle name="Calcul 2 78 2 3 2" xfId="40030"/>
    <cellStyle name="Calcul 2 78 2 4" xfId="26452"/>
    <cellStyle name="Calcul 2 78 3" xfId="7360"/>
    <cellStyle name="Calcul 2 78 3 2" xfId="14086"/>
    <cellStyle name="Calcul 2 78 3 2 2" xfId="35422"/>
    <cellStyle name="Calcul 2 78 3 3" xfId="22227"/>
    <cellStyle name="Calcul 2 78 3 3 2" xfId="41568"/>
    <cellStyle name="Calcul 2 78 3 4" xfId="28696"/>
    <cellStyle name="Calcul 2 78 4" xfId="9600"/>
    <cellStyle name="Calcul 2 78 4 2" xfId="30936"/>
    <cellStyle name="Calcul 2 78 5" xfId="20742"/>
    <cellStyle name="Calcul 2 78 5 2" xfId="40340"/>
    <cellStyle name="Calcul 2 78 6" xfId="24210"/>
    <cellStyle name="Calcul 2 79" xfId="2880"/>
    <cellStyle name="Calcul 2 79 2" xfId="5117"/>
    <cellStyle name="Calcul 2 79 2 2" xfId="11843"/>
    <cellStyle name="Calcul 2 79 2 2 2" xfId="33179"/>
    <cellStyle name="Calcul 2 79 2 3" xfId="22600"/>
    <cellStyle name="Calcul 2 79 2 3 2" xfId="41876"/>
    <cellStyle name="Calcul 2 79 2 4" xfId="26453"/>
    <cellStyle name="Calcul 2 79 3" xfId="7361"/>
    <cellStyle name="Calcul 2 79 3 2" xfId="14087"/>
    <cellStyle name="Calcul 2 79 3 2 2" xfId="35423"/>
    <cellStyle name="Calcul 2 79 3 3" xfId="18881"/>
    <cellStyle name="Calcul 2 79 3 3 2" xfId="38800"/>
    <cellStyle name="Calcul 2 79 3 4" xfId="28697"/>
    <cellStyle name="Calcul 2 79 4" xfId="9601"/>
    <cellStyle name="Calcul 2 79 4 2" xfId="30937"/>
    <cellStyle name="Calcul 2 79 5" xfId="22972"/>
    <cellStyle name="Calcul 2 79 5 2" xfId="42184"/>
    <cellStyle name="Calcul 2 79 6" xfId="24211"/>
    <cellStyle name="Calcul 2 8" xfId="2881"/>
    <cellStyle name="Calcul 2 8 2" xfId="5118"/>
    <cellStyle name="Calcul 2 8 2 2" xfId="11844"/>
    <cellStyle name="Calcul 2 8 2 2 2" xfId="33180"/>
    <cellStyle name="Calcul 2 8 2 3" xfId="19254"/>
    <cellStyle name="Calcul 2 8 2 3 2" xfId="39109"/>
    <cellStyle name="Calcul 2 8 2 4" xfId="26454"/>
    <cellStyle name="Calcul 2 8 3" xfId="7362"/>
    <cellStyle name="Calcul 2 8 3 2" xfId="14088"/>
    <cellStyle name="Calcul 2 8 3 2 2" xfId="35424"/>
    <cellStyle name="Calcul 2 8 3 3" xfId="17758"/>
    <cellStyle name="Calcul 2 8 3 3 2" xfId="37872"/>
    <cellStyle name="Calcul 2 8 3 4" xfId="28698"/>
    <cellStyle name="Calcul 2 8 4" xfId="9602"/>
    <cellStyle name="Calcul 2 8 4 2" xfId="30938"/>
    <cellStyle name="Calcul 2 8 5" xfId="19626"/>
    <cellStyle name="Calcul 2 8 5 2" xfId="39416"/>
    <cellStyle name="Calcul 2 8 6" xfId="24212"/>
    <cellStyle name="Calcul 2 80" xfId="2882"/>
    <cellStyle name="Calcul 2 80 2" xfId="5119"/>
    <cellStyle name="Calcul 2 80 2 2" xfId="11845"/>
    <cellStyle name="Calcul 2 80 2 2 2" xfId="33181"/>
    <cellStyle name="Calcul 2 80 2 3" xfId="18131"/>
    <cellStyle name="Calcul 2 80 2 3 2" xfId="38180"/>
    <cellStyle name="Calcul 2 80 2 4" xfId="26455"/>
    <cellStyle name="Calcul 2 80 3" xfId="7363"/>
    <cellStyle name="Calcul 2 80 3 2" xfId="14089"/>
    <cellStyle name="Calcul 2 80 3 2 2" xfId="35425"/>
    <cellStyle name="Calcul 2 80 3 3" xfId="21112"/>
    <cellStyle name="Calcul 2 80 3 3 2" xfId="40646"/>
    <cellStyle name="Calcul 2 80 3 4" xfId="28699"/>
    <cellStyle name="Calcul 2 80 4" xfId="9603"/>
    <cellStyle name="Calcul 2 80 4 2" xfId="30939"/>
    <cellStyle name="Calcul 2 80 5" xfId="18511"/>
    <cellStyle name="Calcul 2 80 5 2" xfId="38495"/>
    <cellStyle name="Calcul 2 80 6" xfId="24213"/>
    <cellStyle name="Calcul 2 81" xfId="2883"/>
    <cellStyle name="Calcul 2 81 2" xfId="5120"/>
    <cellStyle name="Calcul 2 81 2 2" xfId="11846"/>
    <cellStyle name="Calcul 2 81 2 2 2" xfId="33182"/>
    <cellStyle name="Calcul 2 81 2 3" xfId="21485"/>
    <cellStyle name="Calcul 2 81 2 3 2" xfId="40955"/>
    <cellStyle name="Calcul 2 81 2 4" xfId="26456"/>
    <cellStyle name="Calcul 2 81 3" xfId="7364"/>
    <cellStyle name="Calcul 2 81 3 2" xfId="14090"/>
    <cellStyle name="Calcul 2 81 3 2 2" xfId="35426"/>
    <cellStyle name="Calcul 2 81 3 3" xfId="23341"/>
    <cellStyle name="Calcul 2 81 3 3 2" xfId="42489"/>
    <cellStyle name="Calcul 2 81 3 4" xfId="28700"/>
    <cellStyle name="Calcul 2 81 4" xfId="9604"/>
    <cellStyle name="Calcul 2 81 4 2" xfId="30940"/>
    <cellStyle name="Calcul 2 81 5" xfId="21857"/>
    <cellStyle name="Calcul 2 81 5 2" xfId="41263"/>
    <cellStyle name="Calcul 2 81 6" xfId="24214"/>
    <cellStyle name="Calcul 2 82" xfId="2884"/>
    <cellStyle name="Calcul 2 82 2" xfId="5121"/>
    <cellStyle name="Calcul 2 82 2 2" xfId="11847"/>
    <cellStyle name="Calcul 2 82 2 2 2" xfId="33183"/>
    <cellStyle name="Calcul 2 82 2 3" xfId="23714"/>
    <cellStyle name="Calcul 2 82 2 3 2" xfId="42798"/>
    <cellStyle name="Calcul 2 82 2 4" xfId="26457"/>
    <cellStyle name="Calcul 2 82 3" xfId="7365"/>
    <cellStyle name="Calcul 2 82 3 2" xfId="14091"/>
    <cellStyle name="Calcul 2 82 3 2 2" xfId="35427"/>
    <cellStyle name="Calcul 2 82 3 3" xfId="19994"/>
    <cellStyle name="Calcul 2 82 3 3 2" xfId="39720"/>
    <cellStyle name="Calcul 2 82 3 4" xfId="28701"/>
    <cellStyle name="Calcul 2 82 4" xfId="9605"/>
    <cellStyle name="Calcul 2 82 4 2" xfId="30941"/>
    <cellStyle name="Calcul 2 82 5" xfId="24088"/>
    <cellStyle name="Calcul 2 82 5 2" xfId="43108"/>
    <cellStyle name="Calcul 2 82 6" xfId="24215"/>
    <cellStyle name="Calcul 2 83" xfId="2885"/>
    <cellStyle name="Calcul 2 83 2" xfId="5122"/>
    <cellStyle name="Calcul 2 83 2 2" xfId="11848"/>
    <cellStyle name="Calcul 2 83 2 2 2" xfId="33184"/>
    <cellStyle name="Calcul 2 83 2 3" xfId="20367"/>
    <cellStyle name="Calcul 2 83 2 3 2" xfId="40029"/>
    <cellStyle name="Calcul 2 83 2 4" xfId="26458"/>
    <cellStyle name="Calcul 2 83 3" xfId="7366"/>
    <cellStyle name="Calcul 2 83 3 2" xfId="14092"/>
    <cellStyle name="Calcul 2 83 3 2 2" xfId="35428"/>
    <cellStyle name="Calcul 2 83 3 3" xfId="22226"/>
    <cellStyle name="Calcul 2 83 3 3 2" xfId="41567"/>
    <cellStyle name="Calcul 2 83 3 4" xfId="28702"/>
    <cellStyle name="Calcul 2 83 4" xfId="9606"/>
    <cellStyle name="Calcul 2 83 4 2" xfId="30942"/>
    <cellStyle name="Calcul 2 83 5" xfId="20741"/>
    <cellStyle name="Calcul 2 83 5 2" xfId="40339"/>
    <cellStyle name="Calcul 2 83 6" xfId="24216"/>
    <cellStyle name="Calcul 2 84" xfId="2886"/>
    <cellStyle name="Calcul 2 84 2" xfId="5123"/>
    <cellStyle name="Calcul 2 84 2 2" xfId="11849"/>
    <cellStyle name="Calcul 2 84 2 2 2" xfId="33185"/>
    <cellStyle name="Calcul 2 84 2 3" xfId="22599"/>
    <cellStyle name="Calcul 2 84 2 3 2" xfId="41875"/>
    <cellStyle name="Calcul 2 84 2 4" xfId="26459"/>
    <cellStyle name="Calcul 2 84 3" xfId="7367"/>
    <cellStyle name="Calcul 2 84 3 2" xfId="14093"/>
    <cellStyle name="Calcul 2 84 3 2 2" xfId="35429"/>
    <cellStyle name="Calcul 2 84 3 3" xfId="18880"/>
    <cellStyle name="Calcul 2 84 3 3 2" xfId="38799"/>
    <cellStyle name="Calcul 2 84 3 4" xfId="28703"/>
    <cellStyle name="Calcul 2 84 4" xfId="9607"/>
    <cellStyle name="Calcul 2 84 4 2" xfId="30943"/>
    <cellStyle name="Calcul 2 84 5" xfId="22971"/>
    <cellStyle name="Calcul 2 84 5 2" xfId="42183"/>
    <cellStyle name="Calcul 2 84 6" xfId="24217"/>
    <cellStyle name="Calcul 2 85" xfId="2887"/>
    <cellStyle name="Calcul 2 85 2" xfId="5124"/>
    <cellStyle name="Calcul 2 85 2 2" xfId="11850"/>
    <cellStyle name="Calcul 2 85 2 2 2" xfId="33186"/>
    <cellStyle name="Calcul 2 85 2 3" xfId="19253"/>
    <cellStyle name="Calcul 2 85 2 3 2" xfId="39108"/>
    <cellStyle name="Calcul 2 85 2 4" xfId="26460"/>
    <cellStyle name="Calcul 2 85 3" xfId="7368"/>
    <cellStyle name="Calcul 2 85 3 2" xfId="14094"/>
    <cellStyle name="Calcul 2 85 3 2 2" xfId="35430"/>
    <cellStyle name="Calcul 2 85 3 3" xfId="17757"/>
    <cellStyle name="Calcul 2 85 3 3 2" xfId="37871"/>
    <cellStyle name="Calcul 2 85 3 4" xfId="28704"/>
    <cellStyle name="Calcul 2 85 4" xfId="9608"/>
    <cellStyle name="Calcul 2 85 4 2" xfId="30944"/>
    <cellStyle name="Calcul 2 85 5" xfId="19625"/>
    <cellStyle name="Calcul 2 85 5 2" xfId="39415"/>
    <cellStyle name="Calcul 2 85 6" xfId="24218"/>
    <cellStyle name="Calcul 2 86" xfId="2888"/>
    <cellStyle name="Calcul 2 86 2" xfId="5125"/>
    <cellStyle name="Calcul 2 86 2 2" xfId="11851"/>
    <cellStyle name="Calcul 2 86 2 2 2" xfId="33187"/>
    <cellStyle name="Calcul 2 86 2 3" xfId="18130"/>
    <cellStyle name="Calcul 2 86 2 3 2" xfId="38179"/>
    <cellStyle name="Calcul 2 86 2 4" xfId="26461"/>
    <cellStyle name="Calcul 2 86 3" xfId="7369"/>
    <cellStyle name="Calcul 2 86 3 2" xfId="14095"/>
    <cellStyle name="Calcul 2 86 3 2 2" xfId="35431"/>
    <cellStyle name="Calcul 2 86 3 3" xfId="21111"/>
    <cellStyle name="Calcul 2 86 3 3 2" xfId="40645"/>
    <cellStyle name="Calcul 2 86 3 4" xfId="28705"/>
    <cellStyle name="Calcul 2 86 4" xfId="9609"/>
    <cellStyle name="Calcul 2 86 4 2" xfId="30945"/>
    <cellStyle name="Calcul 2 86 5" xfId="18510"/>
    <cellStyle name="Calcul 2 86 5 2" xfId="38494"/>
    <cellStyle name="Calcul 2 86 6" xfId="24219"/>
    <cellStyle name="Calcul 2 87" xfId="2889"/>
    <cellStyle name="Calcul 2 87 2" xfId="5126"/>
    <cellStyle name="Calcul 2 87 2 2" xfId="11852"/>
    <cellStyle name="Calcul 2 87 2 2 2" xfId="33188"/>
    <cellStyle name="Calcul 2 87 2 3" xfId="21484"/>
    <cellStyle name="Calcul 2 87 2 3 2" xfId="40954"/>
    <cellStyle name="Calcul 2 87 2 4" xfId="26462"/>
    <cellStyle name="Calcul 2 87 3" xfId="7370"/>
    <cellStyle name="Calcul 2 87 3 2" xfId="14096"/>
    <cellStyle name="Calcul 2 87 3 2 2" xfId="35432"/>
    <cellStyle name="Calcul 2 87 3 3" xfId="23340"/>
    <cellStyle name="Calcul 2 87 3 3 2" xfId="42488"/>
    <cellStyle name="Calcul 2 87 3 4" xfId="28706"/>
    <cellStyle name="Calcul 2 87 4" xfId="9610"/>
    <cellStyle name="Calcul 2 87 4 2" xfId="30946"/>
    <cellStyle name="Calcul 2 87 5" xfId="21856"/>
    <cellStyle name="Calcul 2 87 5 2" xfId="41262"/>
    <cellStyle name="Calcul 2 87 6" xfId="24220"/>
    <cellStyle name="Calcul 2 88" xfId="2890"/>
    <cellStyle name="Calcul 2 88 2" xfId="5127"/>
    <cellStyle name="Calcul 2 88 2 2" xfId="11853"/>
    <cellStyle name="Calcul 2 88 2 2 2" xfId="33189"/>
    <cellStyle name="Calcul 2 88 2 3" xfId="23713"/>
    <cellStyle name="Calcul 2 88 2 3 2" xfId="42797"/>
    <cellStyle name="Calcul 2 88 2 4" xfId="26463"/>
    <cellStyle name="Calcul 2 88 3" xfId="7371"/>
    <cellStyle name="Calcul 2 88 3 2" xfId="14097"/>
    <cellStyle name="Calcul 2 88 3 2 2" xfId="35433"/>
    <cellStyle name="Calcul 2 88 3 3" xfId="19993"/>
    <cellStyle name="Calcul 2 88 3 3 2" xfId="39719"/>
    <cellStyle name="Calcul 2 88 3 4" xfId="28707"/>
    <cellStyle name="Calcul 2 88 4" xfId="9611"/>
    <cellStyle name="Calcul 2 88 4 2" xfId="30947"/>
    <cellStyle name="Calcul 2 88 5" xfId="24087"/>
    <cellStyle name="Calcul 2 88 5 2" xfId="43107"/>
    <cellStyle name="Calcul 2 88 6" xfId="24221"/>
    <cellStyle name="Calcul 2 89" xfId="2891"/>
    <cellStyle name="Calcul 2 89 2" xfId="5128"/>
    <cellStyle name="Calcul 2 89 2 2" xfId="11854"/>
    <cellStyle name="Calcul 2 89 2 2 2" xfId="33190"/>
    <cellStyle name="Calcul 2 89 2 3" xfId="20366"/>
    <cellStyle name="Calcul 2 89 2 3 2" xfId="40028"/>
    <cellStyle name="Calcul 2 89 2 4" xfId="26464"/>
    <cellStyle name="Calcul 2 89 3" xfId="7372"/>
    <cellStyle name="Calcul 2 89 3 2" xfId="14098"/>
    <cellStyle name="Calcul 2 89 3 2 2" xfId="35434"/>
    <cellStyle name="Calcul 2 89 3 3" xfId="22225"/>
    <cellStyle name="Calcul 2 89 3 3 2" xfId="41566"/>
    <cellStyle name="Calcul 2 89 3 4" xfId="28708"/>
    <cellStyle name="Calcul 2 89 4" xfId="9612"/>
    <cellStyle name="Calcul 2 89 4 2" xfId="30948"/>
    <cellStyle name="Calcul 2 89 5" xfId="20740"/>
    <cellStyle name="Calcul 2 89 5 2" xfId="40338"/>
    <cellStyle name="Calcul 2 89 6" xfId="24222"/>
    <cellStyle name="Calcul 2 9" xfId="2892"/>
    <cellStyle name="Calcul 2 9 2" xfId="5129"/>
    <cellStyle name="Calcul 2 9 2 2" xfId="11855"/>
    <cellStyle name="Calcul 2 9 2 2 2" xfId="33191"/>
    <cellStyle name="Calcul 2 9 2 3" xfId="22598"/>
    <cellStyle name="Calcul 2 9 2 3 2" xfId="41874"/>
    <cellStyle name="Calcul 2 9 2 4" xfId="26465"/>
    <cellStyle name="Calcul 2 9 3" xfId="7373"/>
    <cellStyle name="Calcul 2 9 3 2" xfId="14099"/>
    <cellStyle name="Calcul 2 9 3 2 2" xfId="35435"/>
    <cellStyle name="Calcul 2 9 3 3" xfId="18879"/>
    <cellStyle name="Calcul 2 9 3 3 2" xfId="38798"/>
    <cellStyle name="Calcul 2 9 3 4" xfId="28709"/>
    <cellStyle name="Calcul 2 9 4" xfId="9613"/>
    <cellStyle name="Calcul 2 9 4 2" xfId="30949"/>
    <cellStyle name="Calcul 2 9 5" xfId="22970"/>
    <cellStyle name="Calcul 2 9 5 2" xfId="42182"/>
    <cellStyle name="Calcul 2 9 6" xfId="24223"/>
    <cellStyle name="Calcul 2 90" xfId="2893"/>
    <cellStyle name="Calcul 2 90 2" xfId="5130"/>
    <cellStyle name="Calcul 2 90 2 2" xfId="11856"/>
    <cellStyle name="Calcul 2 90 2 2 2" xfId="33192"/>
    <cellStyle name="Calcul 2 90 2 3" xfId="19252"/>
    <cellStyle name="Calcul 2 90 2 3 2" xfId="39107"/>
    <cellStyle name="Calcul 2 90 2 4" xfId="26466"/>
    <cellStyle name="Calcul 2 90 3" xfId="7374"/>
    <cellStyle name="Calcul 2 90 3 2" xfId="14100"/>
    <cellStyle name="Calcul 2 90 3 2 2" xfId="35436"/>
    <cellStyle name="Calcul 2 90 3 3" xfId="17756"/>
    <cellStyle name="Calcul 2 90 3 3 2" xfId="37870"/>
    <cellStyle name="Calcul 2 90 3 4" xfId="28710"/>
    <cellStyle name="Calcul 2 90 4" xfId="9614"/>
    <cellStyle name="Calcul 2 90 4 2" xfId="30950"/>
    <cellStyle name="Calcul 2 90 5" xfId="19624"/>
    <cellStyle name="Calcul 2 90 5 2" xfId="39414"/>
    <cellStyle name="Calcul 2 90 6" xfId="24224"/>
    <cellStyle name="Calcul 2 91" xfId="2894"/>
    <cellStyle name="Calcul 2 91 2" xfId="5131"/>
    <cellStyle name="Calcul 2 91 2 2" xfId="11857"/>
    <cellStyle name="Calcul 2 91 2 2 2" xfId="33193"/>
    <cellStyle name="Calcul 2 91 2 3" xfId="18129"/>
    <cellStyle name="Calcul 2 91 2 3 2" xfId="38178"/>
    <cellStyle name="Calcul 2 91 2 4" xfId="26467"/>
    <cellStyle name="Calcul 2 91 3" xfId="7375"/>
    <cellStyle name="Calcul 2 91 3 2" xfId="14101"/>
    <cellStyle name="Calcul 2 91 3 2 2" xfId="35437"/>
    <cellStyle name="Calcul 2 91 3 3" xfId="21110"/>
    <cellStyle name="Calcul 2 91 3 3 2" xfId="40644"/>
    <cellStyle name="Calcul 2 91 3 4" xfId="28711"/>
    <cellStyle name="Calcul 2 91 4" xfId="9615"/>
    <cellStyle name="Calcul 2 91 4 2" xfId="30951"/>
    <cellStyle name="Calcul 2 91 5" xfId="18509"/>
    <cellStyle name="Calcul 2 91 5 2" xfId="38493"/>
    <cellStyle name="Calcul 2 91 6" xfId="24225"/>
    <cellStyle name="Calcul 2 92" xfId="2895"/>
    <cellStyle name="Calcul 2 92 2" xfId="5132"/>
    <cellStyle name="Calcul 2 92 2 2" xfId="11858"/>
    <cellStyle name="Calcul 2 92 2 2 2" xfId="33194"/>
    <cellStyle name="Calcul 2 92 2 3" xfId="21483"/>
    <cellStyle name="Calcul 2 92 2 3 2" xfId="40953"/>
    <cellStyle name="Calcul 2 92 2 4" xfId="26468"/>
    <cellStyle name="Calcul 2 92 3" xfId="7376"/>
    <cellStyle name="Calcul 2 92 3 2" xfId="14102"/>
    <cellStyle name="Calcul 2 92 3 2 2" xfId="35438"/>
    <cellStyle name="Calcul 2 92 3 3" xfId="23339"/>
    <cellStyle name="Calcul 2 92 3 3 2" xfId="42487"/>
    <cellStyle name="Calcul 2 92 3 4" xfId="28712"/>
    <cellStyle name="Calcul 2 92 4" xfId="9616"/>
    <cellStyle name="Calcul 2 92 4 2" xfId="30952"/>
    <cellStyle name="Calcul 2 92 5" xfId="21855"/>
    <cellStyle name="Calcul 2 92 5 2" xfId="41261"/>
    <cellStyle name="Calcul 2 92 6" xfId="24226"/>
    <cellStyle name="Calcul 2 93" xfId="2896"/>
    <cellStyle name="Calcul 2 93 2" xfId="5133"/>
    <cellStyle name="Calcul 2 93 2 2" xfId="11859"/>
    <cellStyle name="Calcul 2 93 2 2 2" xfId="33195"/>
    <cellStyle name="Calcul 2 93 2 3" xfId="23712"/>
    <cellStyle name="Calcul 2 93 2 3 2" xfId="42796"/>
    <cellStyle name="Calcul 2 93 2 4" xfId="26469"/>
    <cellStyle name="Calcul 2 93 3" xfId="7377"/>
    <cellStyle name="Calcul 2 93 3 2" xfId="14103"/>
    <cellStyle name="Calcul 2 93 3 2 2" xfId="35439"/>
    <cellStyle name="Calcul 2 93 3 3" xfId="19992"/>
    <cellStyle name="Calcul 2 93 3 3 2" xfId="39718"/>
    <cellStyle name="Calcul 2 93 3 4" xfId="28713"/>
    <cellStyle name="Calcul 2 93 4" xfId="9617"/>
    <cellStyle name="Calcul 2 93 4 2" xfId="30953"/>
    <cellStyle name="Calcul 2 93 5" xfId="24086"/>
    <cellStyle name="Calcul 2 93 5 2" xfId="43106"/>
    <cellStyle name="Calcul 2 93 6" xfId="24227"/>
    <cellStyle name="Calcul 2 94" xfId="2897"/>
    <cellStyle name="Calcul 2 94 2" xfId="5134"/>
    <cellStyle name="Calcul 2 94 2 2" xfId="11860"/>
    <cellStyle name="Calcul 2 94 2 2 2" xfId="33196"/>
    <cellStyle name="Calcul 2 94 2 3" xfId="20365"/>
    <cellStyle name="Calcul 2 94 2 3 2" xfId="40027"/>
    <cellStyle name="Calcul 2 94 2 4" xfId="26470"/>
    <cellStyle name="Calcul 2 94 3" xfId="7378"/>
    <cellStyle name="Calcul 2 94 3 2" xfId="14104"/>
    <cellStyle name="Calcul 2 94 3 2 2" xfId="35440"/>
    <cellStyle name="Calcul 2 94 3 3" xfId="22224"/>
    <cellStyle name="Calcul 2 94 3 3 2" xfId="41565"/>
    <cellStyle name="Calcul 2 94 3 4" xfId="28714"/>
    <cellStyle name="Calcul 2 94 4" xfId="9618"/>
    <cellStyle name="Calcul 2 94 4 2" xfId="30954"/>
    <cellStyle name="Calcul 2 94 5" xfId="20739"/>
    <cellStyle name="Calcul 2 94 5 2" xfId="40337"/>
    <cellStyle name="Calcul 2 94 6" xfId="24228"/>
    <cellStyle name="Calcul 2 95" xfId="2898"/>
    <cellStyle name="Calcul 2 95 2" xfId="5135"/>
    <cellStyle name="Calcul 2 95 2 2" xfId="11861"/>
    <cellStyle name="Calcul 2 95 2 2 2" xfId="33197"/>
    <cellStyle name="Calcul 2 95 2 3" xfId="22597"/>
    <cellStyle name="Calcul 2 95 2 3 2" xfId="41873"/>
    <cellStyle name="Calcul 2 95 2 4" xfId="26471"/>
    <cellStyle name="Calcul 2 95 3" xfId="7379"/>
    <cellStyle name="Calcul 2 95 3 2" xfId="14105"/>
    <cellStyle name="Calcul 2 95 3 2 2" xfId="35441"/>
    <cellStyle name="Calcul 2 95 3 3" xfId="18878"/>
    <cellStyle name="Calcul 2 95 3 3 2" xfId="38797"/>
    <cellStyle name="Calcul 2 95 3 4" xfId="28715"/>
    <cellStyle name="Calcul 2 95 4" xfId="9619"/>
    <cellStyle name="Calcul 2 95 4 2" xfId="30955"/>
    <cellStyle name="Calcul 2 95 5" xfId="22969"/>
    <cellStyle name="Calcul 2 95 5 2" xfId="42181"/>
    <cellStyle name="Calcul 2 95 6" xfId="24229"/>
    <cellStyle name="Calcul 2 96" xfId="2899"/>
    <cellStyle name="Calcul 2 96 2" xfId="5136"/>
    <cellStyle name="Calcul 2 96 2 2" xfId="11862"/>
    <cellStyle name="Calcul 2 96 2 2 2" xfId="33198"/>
    <cellStyle name="Calcul 2 96 2 3" xfId="19251"/>
    <cellStyle name="Calcul 2 96 2 3 2" xfId="39106"/>
    <cellStyle name="Calcul 2 96 2 4" xfId="26472"/>
    <cellStyle name="Calcul 2 96 3" xfId="7380"/>
    <cellStyle name="Calcul 2 96 3 2" xfId="14106"/>
    <cellStyle name="Calcul 2 96 3 2 2" xfId="35442"/>
    <cellStyle name="Calcul 2 96 3 3" xfId="17755"/>
    <cellStyle name="Calcul 2 96 3 3 2" xfId="37869"/>
    <cellStyle name="Calcul 2 96 3 4" xfId="28716"/>
    <cellStyle name="Calcul 2 96 4" xfId="9620"/>
    <cellStyle name="Calcul 2 96 4 2" xfId="30956"/>
    <cellStyle name="Calcul 2 96 5" xfId="19623"/>
    <cellStyle name="Calcul 2 96 5 2" xfId="39413"/>
    <cellStyle name="Calcul 2 96 6" xfId="24230"/>
    <cellStyle name="Calcul 2 97" xfId="2900"/>
    <cellStyle name="Calcul 2 97 2" xfId="5137"/>
    <cellStyle name="Calcul 2 97 2 2" xfId="11863"/>
    <cellStyle name="Calcul 2 97 2 2 2" xfId="33199"/>
    <cellStyle name="Calcul 2 97 2 3" xfId="18128"/>
    <cellStyle name="Calcul 2 97 2 3 2" xfId="38177"/>
    <cellStyle name="Calcul 2 97 2 4" xfId="26473"/>
    <cellStyle name="Calcul 2 97 3" xfId="7381"/>
    <cellStyle name="Calcul 2 97 3 2" xfId="14107"/>
    <cellStyle name="Calcul 2 97 3 2 2" xfId="35443"/>
    <cellStyle name="Calcul 2 97 3 3" xfId="21109"/>
    <cellStyle name="Calcul 2 97 3 3 2" xfId="40643"/>
    <cellStyle name="Calcul 2 97 3 4" xfId="28717"/>
    <cellStyle name="Calcul 2 97 4" xfId="9621"/>
    <cellStyle name="Calcul 2 97 4 2" xfId="30957"/>
    <cellStyle name="Calcul 2 97 5" xfId="18508"/>
    <cellStyle name="Calcul 2 97 5 2" xfId="38492"/>
    <cellStyle name="Calcul 2 97 6" xfId="24231"/>
    <cellStyle name="Calcul 2 98" xfId="2901"/>
    <cellStyle name="Calcul 2 98 2" xfId="5138"/>
    <cellStyle name="Calcul 2 98 2 2" xfId="11864"/>
    <cellStyle name="Calcul 2 98 2 2 2" xfId="33200"/>
    <cellStyle name="Calcul 2 98 2 3" xfId="21482"/>
    <cellStyle name="Calcul 2 98 2 3 2" xfId="40952"/>
    <cellStyle name="Calcul 2 98 2 4" xfId="26474"/>
    <cellStyle name="Calcul 2 98 3" xfId="7382"/>
    <cellStyle name="Calcul 2 98 3 2" xfId="14108"/>
    <cellStyle name="Calcul 2 98 3 2 2" xfId="35444"/>
    <cellStyle name="Calcul 2 98 3 3" xfId="23338"/>
    <cellStyle name="Calcul 2 98 3 3 2" xfId="42486"/>
    <cellStyle name="Calcul 2 98 3 4" xfId="28718"/>
    <cellStyle name="Calcul 2 98 4" xfId="9622"/>
    <cellStyle name="Calcul 2 98 4 2" xfId="30958"/>
    <cellStyle name="Calcul 2 98 5" xfId="21854"/>
    <cellStyle name="Calcul 2 98 5 2" xfId="41260"/>
    <cellStyle name="Calcul 2 98 6" xfId="24232"/>
    <cellStyle name="Calcul 2 99" xfId="2902"/>
    <cellStyle name="Calcul 2 99 2" xfId="5139"/>
    <cellStyle name="Calcul 2 99 2 2" xfId="11865"/>
    <cellStyle name="Calcul 2 99 2 2 2" xfId="33201"/>
    <cellStyle name="Calcul 2 99 2 3" xfId="23711"/>
    <cellStyle name="Calcul 2 99 2 3 2" xfId="42795"/>
    <cellStyle name="Calcul 2 99 2 4" xfId="26475"/>
    <cellStyle name="Calcul 2 99 3" xfId="7383"/>
    <cellStyle name="Calcul 2 99 3 2" xfId="14109"/>
    <cellStyle name="Calcul 2 99 3 2 2" xfId="35445"/>
    <cellStyle name="Calcul 2 99 3 3" xfId="19991"/>
    <cellStyle name="Calcul 2 99 3 3 2" xfId="39717"/>
    <cellStyle name="Calcul 2 99 3 4" xfId="28719"/>
    <cellStyle name="Calcul 2 99 4" xfId="9623"/>
    <cellStyle name="Calcul 2 99 4 2" xfId="30959"/>
    <cellStyle name="Calcul 2 99 5" xfId="24085"/>
    <cellStyle name="Calcul 2 99 5 2" xfId="43105"/>
    <cellStyle name="Calcul 2 99 6" xfId="24233"/>
    <cellStyle name="Calcul 3" xfId="2244"/>
    <cellStyle name="Calcul 3 10" xfId="2903"/>
    <cellStyle name="Calcul 3 10 2" xfId="5141"/>
    <cellStyle name="Calcul 3 10 2 2" xfId="11867"/>
    <cellStyle name="Calcul 3 10 2 2 2" xfId="33203"/>
    <cellStyle name="Calcul 3 10 2 3" xfId="22596"/>
    <cellStyle name="Calcul 3 10 2 3 2" xfId="41872"/>
    <cellStyle name="Calcul 3 10 2 4" xfId="26477"/>
    <cellStyle name="Calcul 3 10 3" xfId="7385"/>
    <cellStyle name="Calcul 3 10 3 2" xfId="14111"/>
    <cellStyle name="Calcul 3 10 3 2 2" xfId="35447"/>
    <cellStyle name="Calcul 3 10 3 3" xfId="18877"/>
    <cellStyle name="Calcul 3 10 3 3 2" xfId="38796"/>
    <cellStyle name="Calcul 3 10 3 4" xfId="28721"/>
    <cellStyle name="Calcul 3 10 4" xfId="9625"/>
    <cellStyle name="Calcul 3 10 4 2" xfId="30961"/>
    <cellStyle name="Calcul 3 10 5" xfId="22968"/>
    <cellStyle name="Calcul 3 10 5 2" xfId="42180"/>
    <cellStyle name="Calcul 3 10 6" xfId="24235"/>
    <cellStyle name="Calcul 3 100" xfId="2904"/>
    <cellStyle name="Calcul 3 100 2" xfId="5142"/>
    <cellStyle name="Calcul 3 100 2 2" xfId="11868"/>
    <cellStyle name="Calcul 3 100 2 2 2" xfId="33204"/>
    <cellStyle name="Calcul 3 100 2 3" xfId="19250"/>
    <cellStyle name="Calcul 3 100 2 3 2" xfId="39105"/>
    <cellStyle name="Calcul 3 100 2 4" xfId="26478"/>
    <cellStyle name="Calcul 3 100 3" xfId="7386"/>
    <cellStyle name="Calcul 3 100 3 2" xfId="14112"/>
    <cellStyle name="Calcul 3 100 3 2 2" xfId="35448"/>
    <cellStyle name="Calcul 3 100 3 3" xfId="17754"/>
    <cellStyle name="Calcul 3 100 3 3 2" xfId="37868"/>
    <cellStyle name="Calcul 3 100 3 4" xfId="28722"/>
    <cellStyle name="Calcul 3 100 4" xfId="9626"/>
    <cellStyle name="Calcul 3 100 4 2" xfId="30962"/>
    <cellStyle name="Calcul 3 100 5" xfId="19622"/>
    <cellStyle name="Calcul 3 100 5 2" xfId="39412"/>
    <cellStyle name="Calcul 3 100 6" xfId="24236"/>
    <cellStyle name="Calcul 3 101" xfId="2905"/>
    <cellStyle name="Calcul 3 101 2" xfId="5143"/>
    <cellStyle name="Calcul 3 101 2 2" xfId="11869"/>
    <cellStyle name="Calcul 3 101 2 2 2" xfId="33205"/>
    <cellStyle name="Calcul 3 101 2 3" xfId="18127"/>
    <cellStyle name="Calcul 3 101 2 3 2" xfId="38176"/>
    <cellStyle name="Calcul 3 101 2 4" xfId="26479"/>
    <cellStyle name="Calcul 3 101 3" xfId="7387"/>
    <cellStyle name="Calcul 3 101 3 2" xfId="14113"/>
    <cellStyle name="Calcul 3 101 3 2 2" xfId="35449"/>
    <cellStyle name="Calcul 3 101 3 3" xfId="21108"/>
    <cellStyle name="Calcul 3 101 3 3 2" xfId="40642"/>
    <cellStyle name="Calcul 3 101 3 4" xfId="28723"/>
    <cellStyle name="Calcul 3 101 4" xfId="9627"/>
    <cellStyle name="Calcul 3 101 4 2" xfId="30963"/>
    <cellStyle name="Calcul 3 101 5" xfId="18507"/>
    <cellStyle name="Calcul 3 101 5 2" xfId="38491"/>
    <cellStyle name="Calcul 3 101 6" xfId="24237"/>
    <cellStyle name="Calcul 3 102" xfId="2906"/>
    <cellStyle name="Calcul 3 102 2" xfId="5144"/>
    <cellStyle name="Calcul 3 102 2 2" xfId="11870"/>
    <cellStyle name="Calcul 3 102 2 2 2" xfId="33206"/>
    <cellStyle name="Calcul 3 102 2 3" xfId="21481"/>
    <cellStyle name="Calcul 3 102 2 3 2" xfId="40951"/>
    <cellStyle name="Calcul 3 102 2 4" xfId="26480"/>
    <cellStyle name="Calcul 3 102 3" xfId="7388"/>
    <cellStyle name="Calcul 3 102 3 2" xfId="14114"/>
    <cellStyle name="Calcul 3 102 3 2 2" xfId="35450"/>
    <cellStyle name="Calcul 3 102 3 3" xfId="23337"/>
    <cellStyle name="Calcul 3 102 3 3 2" xfId="42485"/>
    <cellStyle name="Calcul 3 102 3 4" xfId="28724"/>
    <cellStyle name="Calcul 3 102 4" xfId="9628"/>
    <cellStyle name="Calcul 3 102 4 2" xfId="30964"/>
    <cellStyle name="Calcul 3 102 5" xfId="21853"/>
    <cellStyle name="Calcul 3 102 5 2" xfId="41259"/>
    <cellStyle name="Calcul 3 102 6" xfId="24238"/>
    <cellStyle name="Calcul 3 103" xfId="2907"/>
    <cellStyle name="Calcul 3 103 2" xfId="5145"/>
    <cellStyle name="Calcul 3 103 2 2" xfId="11871"/>
    <cellStyle name="Calcul 3 103 2 2 2" xfId="33207"/>
    <cellStyle name="Calcul 3 103 2 3" xfId="23710"/>
    <cellStyle name="Calcul 3 103 2 3 2" xfId="42794"/>
    <cellStyle name="Calcul 3 103 2 4" xfId="26481"/>
    <cellStyle name="Calcul 3 103 3" xfId="7389"/>
    <cellStyle name="Calcul 3 103 3 2" xfId="14115"/>
    <cellStyle name="Calcul 3 103 3 2 2" xfId="35451"/>
    <cellStyle name="Calcul 3 103 3 3" xfId="19990"/>
    <cellStyle name="Calcul 3 103 3 3 2" xfId="39716"/>
    <cellStyle name="Calcul 3 103 3 4" xfId="28725"/>
    <cellStyle name="Calcul 3 103 4" xfId="9629"/>
    <cellStyle name="Calcul 3 103 4 2" xfId="30965"/>
    <cellStyle name="Calcul 3 103 5" xfId="24084"/>
    <cellStyle name="Calcul 3 103 5 2" xfId="43104"/>
    <cellStyle name="Calcul 3 103 6" xfId="24239"/>
    <cellStyle name="Calcul 3 104" xfId="2908"/>
    <cellStyle name="Calcul 3 104 2" xfId="5146"/>
    <cellStyle name="Calcul 3 104 2 2" xfId="11872"/>
    <cellStyle name="Calcul 3 104 2 2 2" xfId="33208"/>
    <cellStyle name="Calcul 3 104 2 3" xfId="20363"/>
    <cellStyle name="Calcul 3 104 2 3 2" xfId="40025"/>
    <cellStyle name="Calcul 3 104 2 4" xfId="26482"/>
    <cellStyle name="Calcul 3 104 3" xfId="7390"/>
    <cellStyle name="Calcul 3 104 3 2" xfId="14116"/>
    <cellStyle name="Calcul 3 104 3 2 2" xfId="35452"/>
    <cellStyle name="Calcul 3 104 3 3" xfId="22222"/>
    <cellStyle name="Calcul 3 104 3 3 2" xfId="41563"/>
    <cellStyle name="Calcul 3 104 3 4" xfId="28726"/>
    <cellStyle name="Calcul 3 104 4" xfId="9630"/>
    <cellStyle name="Calcul 3 104 4 2" xfId="30966"/>
    <cellStyle name="Calcul 3 104 5" xfId="20737"/>
    <cellStyle name="Calcul 3 104 5 2" xfId="40335"/>
    <cellStyle name="Calcul 3 104 6" xfId="24240"/>
    <cellStyle name="Calcul 3 105" xfId="2909"/>
    <cellStyle name="Calcul 3 105 2" xfId="5147"/>
    <cellStyle name="Calcul 3 105 2 2" xfId="11873"/>
    <cellStyle name="Calcul 3 105 2 2 2" xfId="33209"/>
    <cellStyle name="Calcul 3 105 2 3" xfId="22595"/>
    <cellStyle name="Calcul 3 105 2 3 2" xfId="41871"/>
    <cellStyle name="Calcul 3 105 2 4" xfId="26483"/>
    <cellStyle name="Calcul 3 105 3" xfId="7391"/>
    <cellStyle name="Calcul 3 105 3 2" xfId="14117"/>
    <cellStyle name="Calcul 3 105 3 2 2" xfId="35453"/>
    <cellStyle name="Calcul 3 105 3 3" xfId="18876"/>
    <cellStyle name="Calcul 3 105 3 3 2" xfId="38795"/>
    <cellStyle name="Calcul 3 105 3 4" xfId="28727"/>
    <cellStyle name="Calcul 3 105 4" xfId="9631"/>
    <cellStyle name="Calcul 3 105 4 2" xfId="30967"/>
    <cellStyle name="Calcul 3 105 5" xfId="22967"/>
    <cellStyle name="Calcul 3 105 5 2" xfId="42179"/>
    <cellStyle name="Calcul 3 105 6" xfId="24241"/>
    <cellStyle name="Calcul 3 106" xfId="2910"/>
    <cellStyle name="Calcul 3 106 2" xfId="5148"/>
    <cellStyle name="Calcul 3 106 2 2" xfId="11874"/>
    <cellStyle name="Calcul 3 106 2 2 2" xfId="33210"/>
    <cellStyle name="Calcul 3 106 2 3" xfId="19249"/>
    <cellStyle name="Calcul 3 106 2 3 2" xfId="39104"/>
    <cellStyle name="Calcul 3 106 2 4" xfId="26484"/>
    <cellStyle name="Calcul 3 106 3" xfId="7392"/>
    <cellStyle name="Calcul 3 106 3 2" xfId="14118"/>
    <cellStyle name="Calcul 3 106 3 2 2" xfId="35454"/>
    <cellStyle name="Calcul 3 106 3 3" xfId="17753"/>
    <cellStyle name="Calcul 3 106 3 3 2" xfId="37867"/>
    <cellStyle name="Calcul 3 106 3 4" xfId="28728"/>
    <cellStyle name="Calcul 3 106 4" xfId="9632"/>
    <cellStyle name="Calcul 3 106 4 2" xfId="30968"/>
    <cellStyle name="Calcul 3 106 5" xfId="19621"/>
    <cellStyle name="Calcul 3 106 5 2" xfId="39411"/>
    <cellStyle name="Calcul 3 106 6" xfId="24242"/>
    <cellStyle name="Calcul 3 107" xfId="2911"/>
    <cellStyle name="Calcul 3 107 2" xfId="5149"/>
    <cellStyle name="Calcul 3 107 2 2" xfId="11875"/>
    <cellStyle name="Calcul 3 107 2 2 2" xfId="33211"/>
    <cellStyle name="Calcul 3 107 2 3" xfId="18126"/>
    <cellStyle name="Calcul 3 107 2 3 2" xfId="38175"/>
    <cellStyle name="Calcul 3 107 2 4" xfId="26485"/>
    <cellStyle name="Calcul 3 107 3" xfId="7393"/>
    <cellStyle name="Calcul 3 107 3 2" xfId="14119"/>
    <cellStyle name="Calcul 3 107 3 2 2" xfId="35455"/>
    <cellStyle name="Calcul 3 107 3 3" xfId="21107"/>
    <cellStyle name="Calcul 3 107 3 3 2" xfId="40641"/>
    <cellStyle name="Calcul 3 107 3 4" xfId="28729"/>
    <cellStyle name="Calcul 3 107 4" xfId="9633"/>
    <cellStyle name="Calcul 3 107 4 2" xfId="30969"/>
    <cellStyle name="Calcul 3 107 5" xfId="18506"/>
    <cellStyle name="Calcul 3 107 5 2" xfId="38490"/>
    <cellStyle name="Calcul 3 107 6" xfId="24243"/>
    <cellStyle name="Calcul 3 108" xfId="2912"/>
    <cellStyle name="Calcul 3 108 2" xfId="5150"/>
    <cellStyle name="Calcul 3 108 2 2" xfId="11876"/>
    <cellStyle name="Calcul 3 108 2 2 2" xfId="33212"/>
    <cellStyle name="Calcul 3 108 2 3" xfId="21480"/>
    <cellStyle name="Calcul 3 108 2 3 2" xfId="40950"/>
    <cellStyle name="Calcul 3 108 2 4" xfId="26486"/>
    <cellStyle name="Calcul 3 108 3" xfId="7394"/>
    <cellStyle name="Calcul 3 108 3 2" xfId="14120"/>
    <cellStyle name="Calcul 3 108 3 2 2" xfId="35456"/>
    <cellStyle name="Calcul 3 108 3 3" xfId="23336"/>
    <cellStyle name="Calcul 3 108 3 3 2" xfId="42484"/>
    <cellStyle name="Calcul 3 108 3 4" xfId="28730"/>
    <cellStyle name="Calcul 3 108 4" xfId="9634"/>
    <cellStyle name="Calcul 3 108 4 2" xfId="30970"/>
    <cellStyle name="Calcul 3 108 5" xfId="21852"/>
    <cellStyle name="Calcul 3 108 5 2" xfId="41258"/>
    <cellStyle name="Calcul 3 108 6" xfId="24244"/>
    <cellStyle name="Calcul 3 109" xfId="2913"/>
    <cellStyle name="Calcul 3 109 2" xfId="5151"/>
    <cellStyle name="Calcul 3 109 2 2" xfId="11877"/>
    <cellStyle name="Calcul 3 109 2 2 2" xfId="33213"/>
    <cellStyle name="Calcul 3 109 2 3" xfId="23709"/>
    <cellStyle name="Calcul 3 109 2 3 2" xfId="42793"/>
    <cellStyle name="Calcul 3 109 2 4" xfId="26487"/>
    <cellStyle name="Calcul 3 109 3" xfId="7395"/>
    <cellStyle name="Calcul 3 109 3 2" xfId="14121"/>
    <cellStyle name="Calcul 3 109 3 2 2" xfId="35457"/>
    <cellStyle name="Calcul 3 109 3 3" xfId="19989"/>
    <cellStyle name="Calcul 3 109 3 3 2" xfId="39715"/>
    <cellStyle name="Calcul 3 109 3 4" xfId="28731"/>
    <cellStyle name="Calcul 3 109 4" xfId="9635"/>
    <cellStyle name="Calcul 3 109 4 2" xfId="30971"/>
    <cellStyle name="Calcul 3 109 5" xfId="24083"/>
    <cellStyle name="Calcul 3 109 5 2" xfId="43103"/>
    <cellStyle name="Calcul 3 109 6" xfId="24245"/>
    <cellStyle name="Calcul 3 11" xfId="2914"/>
    <cellStyle name="Calcul 3 11 2" xfId="5152"/>
    <cellStyle name="Calcul 3 11 2 2" xfId="11878"/>
    <cellStyle name="Calcul 3 11 2 2 2" xfId="33214"/>
    <cellStyle name="Calcul 3 11 2 3" xfId="20362"/>
    <cellStyle name="Calcul 3 11 2 3 2" xfId="40024"/>
    <cellStyle name="Calcul 3 11 2 4" xfId="26488"/>
    <cellStyle name="Calcul 3 11 3" xfId="7396"/>
    <cellStyle name="Calcul 3 11 3 2" xfId="14122"/>
    <cellStyle name="Calcul 3 11 3 2 2" xfId="35458"/>
    <cellStyle name="Calcul 3 11 3 3" xfId="22221"/>
    <cellStyle name="Calcul 3 11 3 3 2" xfId="41562"/>
    <cellStyle name="Calcul 3 11 3 4" xfId="28732"/>
    <cellStyle name="Calcul 3 11 4" xfId="9636"/>
    <cellStyle name="Calcul 3 11 4 2" xfId="30972"/>
    <cellStyle name="Calcul 3 11 5" xfId="20736"/>
    <cellStyle name="Calcul 3 11 5 2" xfId="40334"/>
    <cellStyle name="Calcul 3 11 6" xfId="24246"/>
    <cellStyle name="Calcul 3 110" xfId="2915"/>
    <cellStyle name="Calcul 3 110 2" xfId="5153"/>
    <cellStyle name="Calcul 3 110 2 2" xfId="11879"/>
    <cellStyle name="Calcul 3 110 2 2 2" xfId="33215"/>
    <cellStyle name="Calcul 3 110 2 3" xfId="22594"/>
    <cellStyle name="Calcul 3 110 2 3 2" xfId="41870"/>
    <cellStyle name="Calcul 3 110 2 4" xfId="26489"/>
    <cellStyle name="Calcul 3 110 3" xfId="7397"/>
    <cellStyle name="Calcul 3 110 3 2" xfId="14123"/>
    <cellStyle name="Calcul 3 110 3 2 2" xfId="35459"/>
    <cellStyle name="Calcul 3 110 3 3" xfId="18875"/>
    <cellStyle name="Calcul 3 110 3 3 2" xfId="38794"/>
    <cellStyle name="Calcul 3 110 3 4" xfId="28733"/>
    <cellStyle name="Calcul 3 110 4" xfId="9637"/>
    <cellStyle name="Calcul 3 110 4 2" xfId="30973"/>
    <cellStyle name="Calcul 3 110 5" xfId="22966"/>
    <cellStyle name="Calcul 3 110 5 2" xfId="42178"/>
    <cellStyle name="Calcul 3 110 6" xfId="24247"/>
    <cellStyle name="Calcul 3 111" xfId="2916"/>
    <cellStyle name="Calcul 3 111 2" xfId="5154"/>
    <cellStyle name="Calcul 3 111 2 2" xfId="11880"/>
    <cellStyle name="Calcul 3 111 2 2 2" xfId="33216"/>
    <cellStyle name="Calcul 3 111 2 3" xfId="19248"/>
    <cellStyle name="Calcul 3 111 2 3 2" xfId="39103"/>
    <cellStyle name="Calcul 3 111 2 4" xfId="26490"/>
    <cellStyle name="Calcul 3 111 3" xfId="7398"/>
    <cellStyle name="Calcul 3 111 3 2" xfId="14124"/>
    <cellStyle name="Calcul 3 111 3 2 2" xfId="35460"/>
    <cellStyle name="Calcul 3 111 3 3" xfId="17752"/>
    <cellStyle name="Calcul 3 111 3 3 2" xfId="37866"/>
    <cellStyle name="Calcul 3 111 3 4" xfId="28734"/>
    <cellStyle name="Calcul 3 111 4" xfId="9638"/>
    <cellStyle name="Calcul 3 111 4 2" xfId="30974"/>
    <cellStyle name="Calcul 3 111 5" xfId="19620"/>
    <cellStyle name="Calcul 3 111 5 2" xfId="39410"/>
    <cellStyle name="Calcul 3 111 6" xfId="24248"/>
    <cellStyle name="Calcul 3 112" xfId="2917"/>
    <cellStyle name="Calcul 3 112 2" xfId="5155"/>
    <cellStyle name="Calcul 3 112 2 2" xfId="11881"/>
    <cellStyle name="Calcul 3 112 2 2 2" xfId="33217"/>
    <cellStyle name="Calcul 3 112 2 3" xfId="18125"/>
    <cellStyle name="Calcul 3 112 2 3 2" xfId="38174"/>
    <cellStyle name="Calcul 3 112 2 4" xfId="26491"/>
    <cellStyle name="Calcul 3 112 3" xfId="7399"/>
    <cellStyle name="Calcul 3 112 3 2" xfId="14125"/>
    <cellStyle name="Calcul 3 112 3 2 2" xfId="35461"/>
    <cellStyle name="Calcul 3 112 3 3" xfId="21106"/>
    <cellStyle name="Calcul 3 112 3 3 2" xfId="40640"/>
    <cellStyle name="Calcul 3 112 3 4" xfId="28735"/>
    <cellStyle name="Calcul 3 112 4" xfId="9639"/>
    <cellStyle name="Calcul 3 112 4 2" xfId="30975"/>
    <cellStyle name="Calcul 3 112 5" xfId="18505"/>
    <cellStyle name="Calcul 3 112 5 2" xfId="38489"/>
    <cellStyle name="Calcul 3 112 6" xfId="24249"/>
    <cellStyle name="Calcul 3 113" xfId="2918"/>
    <cellStyle name="Calcul 3 113 2" xfId="5156"/>
    <cellStyle name="Calcul 3 113 2 2" xfId="11882"/>
    <cellStyle name="Calcul 3 113 2 2 2" xfId="33218"/>
    <cellStyle name="Calcul 3 113 2 3" xfId="21479"/>
    <cellStyle name="Calcul 3 113 2 3 2" xfId="40949"/>
    <cellStyle name="Calcul 3 113 2 4" xfId="26492"/>
    <cellStyle name="Calcul 3 113 3" xfId="7400"/>
    <cellStyle name="Calcul 3 113 3 2" xfId="14126"/>
    <cellStyle name="Calcul 3 113 3 2 2" xfId="35462"/>
    <cellStyle name="Calcul 3 113 3 3" xfId="23335"/>
    <cellStyle name="Calcul 3 113 3 3 2" xfId="42483"/>
    <cellStyle name="Calcul 3 113 3 4" xfId="28736"/>
    <cellStyle name="Calcul 3 113 4" xfId="9640"/>
    <cellStyle name="Calcul 3 113 4 2" xfId="30976"/>
    <cellStyle name="Calcul 3 113 5" xfId="21851"/>
    <cellStyle name="Calcul 3 113 5 2" xfId="41257"/>
    <cellStyle name="Calcul 3 113 6" xfId="24250"/>
    <cellStyle name="Calcul 3 114" xfId="2919"/>
    <cellStyle name="Calcul 3 114 2" xfId="5157"/>
    <cellStyle name="Calcul 3 114 2 2" xfId="11883"/>
    <cellStyle name="Calcul 3 114 2 2 2" xfId="33219"/>
    <cellStyle name="Calcul 3 114 2 3" xfId="23708"/>
    <cellStyle name="Calcul 3 114 2 3 2" xfId="42792"/>
    <cellStyle name="Calcul 3 114 2 4" xfId="26493"/>
    <cellStyle name="Calcul 3 114 3" xfId="7401"/>
    <cellStyle name="Calcul 3 114 3 2" xfId="14127"/>
    <cellStyle name="Calcul 3 114 3 2 2" xfId="35463"/>
    <cellStyle name="Calcul 3 114 3 3" xfId="19988"/>
    <cellStyle name="Calcul 3 114 3 3 2" xfId="39714"/>
    <cellStyle name="Calcul 3 114 3 4" xfId="28737"/>
    <cellStyle name="Calcul 3 114 4" xfId="9641"/>
    <cellStyle name="Calcul 3 114 4 2" xfId="30977"/>
    <cellStyle name="Calcul 3 114 5" xfId="24082"/>
    <cellStyle name="Calcul 3 114 5 2" xfId="43102"/>
    <cellStyle name="Calcul 3 114 6" xfId="24251"/>
    <cellStyle name="Calcul 3 115" xfId="2920"/>
    <cellStyle name="Calcul 3 115 2" xfId="5158"/>
    <cellStyle name="Calcul 3 115 2 2" xfId="11884"/>
    <cellStyle name="Calcul 3 115 2 2 2" xfId="33220"/>
    <cellStyle name="Calcul 3 115 2 3" xfId="20361"/>
    <cellStyle name="Calcul 3 115 2 3 2" xfId="40023"/>
    <cellStyle name="Calcul 3 115 2 4" xfId="26494"/>
    <cellStyle name="Calcul 3 115 3" xfId="7402"/>
    <cellStyle name="Calcul 3 115 3 2" xfId="14128"/>
    <cellStyle name="Calcul 3 115 3 2 2" xfId="35464"/>
    <cellStyle name="Calcul 3 115 3 3" xfId="22220"/>
    <cellStyle name="Calcul 3 115 3 3 2" xfId="41561"/>
    <cellStyle name="Calcul 3 115 3 4" xfId="28738"/>
    <cellStyle name="Calcul 3 115 4" xfId="9642"/>
    <cellStyle name="Calcul 3 115 4 2" xfId="30978"/>
    <cellStyle name="Calcul 3 115 5" xfId="20735"/>
    <cellStyle name="Calcul 3 115 5 2" xfId="40333"/>
    <cellStyle name="Calcul 3 115 6" xfId="24252"/>
    <cellStyle name="Calcul 3 116" xfId="2921"/>
    <cellStyle name="Calcul 3 116 2" xfId="5159"/>
    <cellStyle name="Calcul 3 116 2 2" xfId="11885"/>
    <cellStyle name="Calcul 3 116 2 2 2" xfId="33221"/>
    <cellStyle name="Calcul 3 116 2 3" xfId="22593"/>
    <cellStyle name="Calcul 3 116 2 3 2" xfId="41869"/>
    <cellStyle name="Calcul 3 116 2 4" xfId="26495"/>
    <cellStyle name="Calcul 3 116 3" xfId="7403"/>
    <cellStyle name="Calcul 3 116 3 2" xfId="14129"/>
    <cellStyle name="Calcul 3 116 3 2 2" xfId="35465"/>
    <cellStyle name="Calcul 3 116 3 3" xfId="18874"/>
    <cellStyle name="Calcul 3 116 3 3 2" xfId="38793"/>
    <cellStyle name="Calcul 3 116 3 4" xfId="28739"/>
    <cellStyle name="Calcul 3 116 4" xfId="9643"/>
    <cellStyle name="Calcul 3 116 4 2" xfId="30979"/>
    <cellStyle name="Calcul 3 116 5" xfId="22965"/>
    <cellStyle name="Calcul 3 116 5 2" xfId="42177"/>
    <cellStyle name="Calcul 3 116 6" xfId="24253"/>
    <cellStyle name="Calcul 3 117" xfId="2922"/>
    <cellStyle name="Calcul 3 117 2" xfId="5160"/>
    <cellStyle name="Calcul 3 117 2 2" xfId="11886"/>
    <cellStyle name="Calcul 3 117 2 2 2" xfId="33222"/>
    <cellStyle name="Calcul 3 117 2 3" xfId="19247"/>
    <cellStyle name="Calcul 3 117 2 3 2" xfId="39102"/>
    <cellStyle name="Calcul 3 117 2 4" xfId="26496"/>
    <cellStyle name="Calcul 3 117 3" xfId="7404"/>
    <cellStyle name="Calcul 3 117 3 2" xfId="14130"/>
    <cellStyle name="Calcul 3 117 3 2 2" xfId="35466"/>
    <cellStyle name="Calcul 3 117 3 3" xfId="17751"/>
    <cellStyle name="Calcul 3 117 3 3 2" xfId="37865"/>
    <cellStyle name="Calcul 3 117 3 4" xfId="28740"/>
    <cellStyle name="Calcul 3 117 4" xfId="9644"/>
    <cellStyle name="Calcul 3 117 4 2" xfId="30980"/>
    <cellStyle name="Calcul 3 117 5" xfId="19619"/>
    <cellStyle name="Calcul 3 117 5 2" xfId="39409"/>
    <cellStyle name="Calcul 3 117 6" xfId="24254"/>
    <cellStyle name="Calcul 3 118" xfId="2923"/>
    <cellStyle name="Calcul 3 118 2" xfId="5161"/>
    <cellStyle name="Calcul 3 118 2 2" xfId="11887"/>
    <cellStyle name="Calcul 3 118 2 2 2" xfId="33223"/>
    <cellStyle name="Calcul 3 118 2 3" xfId="18124"/>
    <cellStyle name="Calcul 3 118 2 3 2" xfId="38173"/>
    <cellStyle name="Calcul 3 118 2 4" xfId="26497"/>
    <cellStyle name="Calcul 3 118 3" xfId="7405"/>
    <cellStyle name="Calcul 3 118 3 2" xfId="14131"/>
    <cellStyle name="Calcul 3 118 3 2 2" xfId="35467"/>
    <cellStyle name="Calcul 3 118 3 3" xfId="21105"/>
    <cellStyle name="Calcul 3 118 3 3 2" xfId="40639"/>
    <cellStyle name="Calcul 3 118 3 4" xfId="28741"/>
    <cellStyle name="Calcul 3 118 4" xfId="9645"/>
    <cellStyle name="Calcul 3 118 4 2" xfId="30981"/>
    <cellStyle name="Calcul 3 118 5" xfId="18504"/>
    <cellStyle name="Calcul 3 118 5 2" xfId="38488"/>
    <cellStyle name="Calcul 3 118 6" xfId="24255"/>
    <cellStyle name="Calcul 3 119" xfId="2924"/>
    <cellStyle name="Calcul 3 119 2" xfId="5162"/>
    <cellStyle name="Calcul 3 119 2 2" xfId="11888"/>
    <cellStyle name="Calcul 3 119 2 2 2" xfId="33224"/>
    <cellStyle name="Calcul 3 119 2 3" xfId="21478"/>
    <cellStyle name="Calcul 3 119 2 3 2" xfId="40948"/>
    <cellStyle name="Calcul 3 119 2 4" xfId="26498"/>
    <cellStyle name="Calcul 3 119 3" xfId="7406"/>
    <cellStyle name="Calcul 3 119 3 2" xfId="14132"/>
    <cellStyle name="Calcul 3 119 3 2 2" xfId="35468"/>
    <cellStyle name="Calcul 3 119 3 3" xfId="23334"/>
    <cellStyle name="Calcul 3 119 3 3 2" xfId="42482"/>
    <cellStyle name="Calcul 3 119 3 4" xfId="28742"/>
    <cellStyle name="Calcul 3 119 4" xfId="9646"/>
    <cellStyle name="Calcul 3 119 4 2" xfId="30982"/>
    <cellStyle name="Calcul 3 119 5" xfId="21850"/>
    <cellStyle name="Calcul 3 119 5 2" xfId="41256"/>
    <cellStyle name="Calcul 3 119 6" xfId="24256"/>
    <cellStyle name="Calcul 3 12" xfId="2925"/>
    <cellStyle name="Calcul 3 12 2" xfId="5163"/>
    <cellStyle name="Calcul 3 12 2 2" xfId="11889"/>
    <cellStyle name="Calcul 3 12 2 2 2" xfId="33225"/>
    <cellStyle name="Calcul 3 12 2 3" xfId="23707"/>
    <cellStyle name="Calcul 3 12 2 3 2" xfId="42791"/>
    <cellStyle name="Calcul 3 12 2 4" xfId="26499"/>
    <cellStyle name="Calcul 3 12 3" xfId="7407"/>
    <cellStyle name="Calcul 3 12 3 2" xfId="14133"/>
    <cellStyle name="Calcul 3 12 3 2 2" xfId="35469"/>
    <cellStyle name="Calcul 3 12 3 3" xfId="19987"/>
    <cellStyle name="Calcul 3 12 3 3 2" xfId="39713"/>
    <cellStyle name="Calcul 3 12 3 4" xfId="28743"/>
    <cellStyle name="Calcul 3 12 4" xfId="9647"/>
    <cellStyle name="Calcul 3 12 4 2" xfId="30983"/>
    <cellStyle name="Calcul 3 12 5" xfId="24081"/>
    <cellStyle name="Calcul 3 12 5 2" xfId="43101"/>
    <cellStyle name="Calcul 3 12 6" xfId="24257"/>
    <cellStyle name="Calcul 3 120" xfId="2926"/>
    <cellStyle name="Calcul 3 120 2" xfId="5164"/>
    <cellStyle name="Calcul 3 120 2 2" xfId="11890"/>
    <cellStyle name="Calcul 3 120 2 2 2" xfId="33226"/>
    <cellStyle name="Calcul 3 120 2 3" xfId="20360"/>
    <cellStyle name="Calcul 3 120 2 3 2" xfId="40022"/>
    <cellStyle name="Calcul 3 120 2 4" xfId="26500"/>
    <cellStyle name="Calcul 3 120 3" xfId="7408"/>
    <cellStyle name="Calcul 3 120 3 2" xfId="14134"/>
    <cellStyle name="Calcul 3 120 3 2 2" xfId="35470"/>
    <cellStyle name="Calcul 3 120 3 3" xfId="22219"/>
    <cellStyle name="Calcul 3 120 3 3 2" xfId="41560"/>
    <cellStyle name="Calcul 3 120 3 4" xfId="28744"/>
    <cellStyle name="Calcul 3 120 4" xfId="9648"/>
    <cellStyle name="Calcul 3 120 4 2" xfId="30984"/>
    <cellStyle name="Calcul 3 120 5" xfId="20734"/>
    <cellStyle name="Calcul 3 120 5 2" xfId="40332"/>
    <cellStyle name="Calcul 3 120 6" xfId="24258"/>
    <cellStyle name="Calcul 3 121" xfId="2927"/>
    <cellStyle name="Calcul 3 121 2" xfId="5165"/>
    <cellStyle name="Calcul 3 121 2 2" xfId="11891"/>
    <cellStyle name="Calcul 3 121 2 2 2" xfId="33227"/>
    <cellStyle name="Calcul 3 121 2 3" xfId="22592"/>
    <cellStyle name="Calcul 3 121 2 3 2" xfId="41868"/>
    <cellStyle name="Calcul 3 121 2 4" xfId="26501"/>
    <cellStyle name="Calcul 3 121 3" xfId="7409"/>
    <cellStyle name="Calcul 3 121 3 2" xfId="14135"/>
    <cellStyle name="Calcul 3 121 3 2 2" xfId="35471"/>
    <cellStyle name="Calcul 3 121 3 3" xfId="18873"/>
    <cellStyle name="Calcul 3 121 3 3 2" xfId="38792"/>
    <cellStyle name="Calcul 3 121 3 4" xfId="28745"/>
    <cellStyle name="Calcul 3 121 4" xfId="9649"/>
    <cellStyle name="Calcul 3 121 4 2" xfId="30985"/>
    <cellStyle name="Calcul 3 121 5" xfId="22964"/>
    <cellStyle name="Calcul 3 121 5 2" xfId="42176"/>
    <cellStyle name="Calcul 3 121 6" xfId="24259"/>
    <cellStyle name="Calcul 3 122" xfId="2928"/>
    <cellStyle name="Calcul 3 122 2" xfId="5166"/>
    <cellStyle name="Calcul 3 122 2 2" xfId="11892"/>
    <cellStyle name="Calcul 3 122 2 2 2" xfId="33228"/>
    <cellStyle name="Calcul 3 122 2 3" xfId="19246"/>
    <cellStyle name="Calcul 3 122 2 3 2" xfId="39101"/>
    <cellStyle name="Calcul 3 122 2 4" xfId="26502"/>
    <cellStyle name="Calcul 3 122 3" xfId="7410"/>
    <cellStyle name="Calcul 3 122 3 2" xfId="14136"/>
    <cellStyle name="Calcul 3 122 3 2 2" xfId="35472"/>
    <cellStyle name="Calcul 3 122 3 3" xfId="17750"/>
    <cellStyle name="Calcul 3 122 3 3 2" xfId="37864"/>
    <cellStyle name="Calcul 3 122 3 4" xfId="28746"/>
    <cellStyle name="Calcul 3 122 4" xfId="9650"/>
    <cellStyle name="Calcul 3 122 4 2" xfId="30986"/>
    <cellStyle name="Calcul 3 122 5" xfId="19618"/>
    <cellStyle name="Calcul 3 122 5 2" xfId="39408"/>
    <cellStyle name="Calcul 3 122 6" xfId="24260"/>
    <cellStyle name="Calcul 3 123" xfId="2929"/>
    <cellStyle name="Calcul 3 123 2" xfId="5167"/>
    <cellStyle name="Calcul 3 123 2 2" xfId="11893"/>
    <cellStyle name="Calcul 3 123 2 2 2" xfId="33229"/>
    <cellStyle name="Calcul 3 123 2 3" xfId="18123"/>
    <cellStyle name="Calcul 3 123 2 3 2" xfId="38172"/>
    <cellStyle name="Calcul 3 123 2 4" xfId="26503"/>
    <cellStyle name="Calcul 3 123 3" xfId="7411"/>
    <cellStyle name="Calcul 3 123 3 2" xfId="14137"/>
    <cellStyle name="Calcul 3 123 3 2 2" xfId="35473"/>
    <cellStyle name="Calcul 3 123 3 3" xfId="21104"/>
    <cellStyle name="Calcul 3 123 3 3 2" xfId="40638"/>
    <cellStyle name="Calcul 3 123 3 4" xfId="28747"/>
    <cellStyle name="Calcul 3 123 4" xfId="9651"/>
    <cellStyle name="Calcul 3 123 4 2" xfId="30987"/>
    <cellStyle name="Calcul 3 123 5" xfId="18503"/>
    <cellStyle name="Calcul 3 123 5 2" xfId="38487"/>
    <cellStyle name="Calcul 3 123 6" xfId="24261"/>
    <cellStyle name="Calcul 3 124" xfId="2930"/>
    <cellStyle name="Calcul 3 124 2" xfId="5168"/>
    <cellStyle name="Calcul 3 124 2 2" xfId="11894"/>
    <cellStyle name="Calcul 3 124 2 2 2" xfId="33230"/>
    <cellStyle name="Calcul 3 124 2 3" xfId="21477"/>
    <cellStyle name="Calcul 3 124 2 3 2" xfId="40947"/>
    <cellStyle name="Calcul 3 124 2 4" xfId="26504"/>
    <cellStyle name="Calcul 3 124 3" xfId="7412"/>
    <cellStyle name="Calcul 3 124 3 2" xfId="14138"/>
    <cellStyle name="Calcul 3 124 3 2 2" xfId="35474"/>
    <cellStyle name="Calcul 3 124 3 3" xfId="23333"/>
    <cellStyle name="Calcul 3 124 3 3 2" xfId="42481"/>
    <cellStyle name="Calcul 3 124 3 4" xfId="28748"/>
    <cellStyle name="Calcul 3 124 4" xfId="9652"/>
    <cellStyle name="Calcul 3 124 4 2" xfId="30988"/>
    <cellStyle name="Calcul 3 124 5" xfId="21849"/>
    <cellStyle name="Calcul 3 124 5 2" xfId="41255"/>
    <cellStyle name="Calcul 3 124 6" xfId="24262"/>
    <cellStyle name="Calcul 3 125" xfId="2931"/>
    <cellStyle name="Calcul 3 125 2" xfId="5169"/>
    <cellStyle name="Calcul 3 125 2 2" xfId="11895"/>
    <cellStyle name="Calcul 3 125 2 2 2" xfId="33231"/>
    <cellStyle name="Calcul 3 125 2 3" xfId="23706"/>
    <cellStyle name="Calcul 3 125 2 3 2" xfId="42790"/>
    <cellStyle name="Calcul 3 125 2 4" xfId="26505"/>
    <cellStyle name="Calcul 3 125 3" xfId="7413"/>
    <cellStyle name="Calcul 3 125 3 2" xfId="14139"/>
    <cellStyle name="Calcul 3 125 3 2 2" xfId="35475"/>
    <cellStyle name="Calcul 3 125 3 3" xfId="19986"/>
    <cellStyle name="Calcul 3 125 3 3 2" xfId="39712"/>
    <cellStyle name="Calcul 3 125 3 4" xfId="28749"/>
    <cellStyle name="Calcul 3 125 4" xfId="9653"/>
    <cellStyle name="Calcul 3 125 4 2" xfId="30989"/>
    <cellStyle name="Calcul 3 125 5" xfId="24080"/>
    <cellStyle name="Calcul 3 125 5 2" xfId="43100"/>
    <cellStyle name="Calcul 3 125 6" xfId="24263"/>
    <cellStyle name="Calcul 3 126" xfId="2932"/>
    <cellStyle name="Calcul 3 126 2" xfId="5170"/>
    <cellStyle name="Calcul 3 126 2 2" xfId="11896"/>
    <cellStyle name="Calcul 3 126 2 2 2" xfId="33232"/>
    <cellStyle name="Calcul 3 126 2 3" xfId="20359"/>
    <cellStyle name="Calcul 3 126 2 3 2" xfId="40021"/>
    <cellStyle name="Calcul 3 126 2 4" xfId="26506"/>
    <cellStyle name="Calcul 3 126 3" xfId="7414"/>
    <cellStyle name="Calcul 3 126 3 2" xfId="14140"/>
    <cellStyle name="Calcul 3 126 3 2 2" xfId="35476"/>
    <cellStyle name="Calcul 3 126 3 3" xfId="22218"/>
    <cellStyle name="Calcul 3 126 3 3 2" xfId="41559"/>
    <cellStyle name="Calcul 3 126 3 4" xfId="28750"/>
    <cellStyle name="Calcul 3 126 4" xfId="9654"/>
    <cellStyle name="Calcul 3 126 4 2" xfId="30990"/>
    <cellStyle name="Calcul 3 126 5" xfId="20733"/>
    <cellStyle name="Calcul 3 126 5 2" xfId="40331"/>
    <cellStyle name="Calcul 3 126 6" xfId="24264"/>
    <cellStyle name="Calcul 3 127" xfId="2933"/>
    <cellStyle name="Calcul 3 127 2" xfId="5171"/>
    <cellStyle name="Calcul 3 127 2 2" xfId="11897"/>
    <cellStyle name="Calcul 3 127 2 2 2" xfId="33233"/>
    <cellStyle name="Calcul 3 127 2 3" xfId="22591"/>
    <cellStyle name="Calcul 3 127 2 3 2" xfId="41867"/>
    <cellStyle name="Calcul 3 127 2 4" xfId="26507"/>
    <cellStyle name="Calcul 3 127 3" xfId="7415"/>
    <cellStyle name="Calcul 3 127 3 2" xfId="14141"/>
    <cellStyle name="Calcul 3 127 3 2 2" xfId="35477"/>
    <cellStyle name="Calcul 3 127 3 3" xfId="18872"/>
    <cellStyle name="Calcul 3 127 3 3 2" xfId="38791"/>
    <cellStyle name="Calcul 3 127 3 4" xfId="28751"/>
    <cellStyle name="Calcul 3 127 4" xfId="9655"/>
    <cellStyle name="Calcul 3 127 4 2" xfId="30991"/>
    <cellStyle name="Calcul 3 127 5" xfId="22963"/>
    <cellStyle name="Calcul 3 127 5 2" xfId="42175"/>
    <cellStyle name="Calcul 3 127 6" xfId="24265"/>
    <cellStyle name="Calcul 3 128" xfId="2934"/>
    <cellStyle name="Calcul 3 128 2" xfId="5172"/>
    <cellStyle name="Calcul 3 128 2 2" xfId="11898"/>
    <cellStyle name="Calcul 3 128 2 2 2" xfId="33234"/>
    <cellStyle name="Calcul 3 128 2 3" xfId="19245"/>
    <cellStyle name="Calcul 3 128 2 3 2" xfId="39100"/>
    <cellStyle name="Calcul 3 128 2 4" xfId="26508"/>
    <cellStyle name="Calcul 3 128 3" xfId="7416"/>
    <cellStyle name="Calcul 3 128 3 2" xfId="14142"/>
    <cellStyle name="Calcul 3 128 3 2 2" xfId="35478"/>
    <cellStyle name="Calcul 3 128 3 3" xfId="17749"/>
    <cellStyle name="Calcul 3 128 3 3 2" xfId="37863"/>
    <cellStyle name="Calcul 3 128 3 4" xfId="28752"/>
    <cellStyle name="Calcul 3 128 4" xfId="9656"/>
    <cellStyle name="Calcul 3 128 4 2" xfId="30992"/>
    <cellStyle name="Calcul 3 128 5" xfId="19617"/>
    <cellStyle name="Calcul 3 128 5 2" xfId="39407"/>
    <cellStyle name="Calcul 3 128 6" xfId="24266"/>
    <cellStyle name="Calcul 3 129" xfId="2935"/>
    <cellStyle name="Calcul 3 129 2" xfId="5173"/>
    <cellStyle name="Calcul 3 129 2 2" xfId="11899"/>
    <cellStyle name="Calcul 3 129 2 2 2" xfId="33235"/>
    <cellStyle name="Calcul 3 129 2 3" xfId="18122"/>
    <cellStyle name="Calcul 3 129 2 3 2" xfId="38171"/>
    <cellStyle name="Calcul 3 129 2 4" xfId="26509"/>
    <cellStyle name="Calcul 3 129 3" xfId="7417"/>
    <cellStyle name="Calcul 3 129 3 2" xfId="14143"/>
    <cellStyle name="Calcul 3 129 3 2 2" xfId="35479"/>
    <cellStyle name="Calcul 3 129 3 3" xfId="17748"/>
    <cellStyle name="Calcul 3 129 3 3 2" xfId="37862"/>
    <cellStyle name="Calcul 3 129 3 4" xfId="28753"/>
    <cellStyle name="Calcul 3 129 4" xfId="9657"/>
    <cellStyle name="Calcul 3 129 4 2" xfId="30993"/>
    <cellStyle name="Calcul 3 129 5" xfId="18502"/>
    <cellStyle name="Calcul 3 129 5 2" xfId="38486"/>
    <cellStyle name="Calcul 3 129 6" xfId="24267"/>
    <cellStyle name="Calcul 3 13" xfId="2936"/>
    <cellStyle name="Calcul 3 13 2" xfId="5174"/>
    <cellStyle name="Calcul 3 13 2 2" xfId="11900"/>
    <cellStyle name="Calcul 3 13 2 2 2" xfId="33236"/>
    <cellStyle name="Calcul 3 13 2 3" xfId="21476"/>
    <cellStyle name="Calcul 3 13 2 3 2" xfId="40946"/>
    <cellStyle name="Calcul 3 13 2 4" xfId="26510"/>
    <cellStyle name="Calcul 3 13 3" xfId="7418"/>
    <cellStyle name="Calcul 3 13 3 2" xfId="14144"/>
    <cellStyle name="Calcul 3 13 3 2 2" xfId="35480"/>
    <cellStyle name="Calcul 3 13 3 3" xfId="17747"/>
    <cellStyle name="Calcul 3 13 3 3 2" xfId="37861"/>
    <cellStyle name="Calcul 3 13 3 4" xfId="28754"/>
    <cellStyle name="Calcul 3 13 4" xfId="9658"/>
    <cellStyle name="Calcul 3 13 4 2" xfId="30994"/>
    <cellStyle name="Calcul 3 13 5" xfId="21848"/>
    <cellStyle name="Calcul 3 13 5 2" xfId="41254"/>
    <cellStyle name="Calcul 3 13 6" xfId="24268"/>
    <cellStyle name="Calcul 3 130" xfId="2937"/>
    <cellStyle name="Calcul 3 130 2" xfId="5175"/>
    <cellStyle name="Calcul 3 130 2 2" xfId="11901"/>
    <cellStyle name="Calcul 3 130 2 2 2" xfId="33237"/>
    <cellStyle name="Calcul 3 130 2 3" xfId="23705"/>
    <cellStyle name="Calcul 3 130 2 3 2" xfId="42789"/>
    <cellStyle name="Calcul 3 130 2 4" xfId="26511"/>
    <cellStyle name="Calcul 3 130 3" xfId="7419"/>
    <cellStyle name="Calcul 3 130 3 2" xfId="14145"/>
    <cellStyle name="Calcul 3 130 3 2 2" xfId="35481"/>
    <cellStyle name="Calcul 3 130 3 3" xfId="17746"/>
    <cellStyle name="Calcul 3 130 3 3 2" xfId="37860"/>
    <cellStyle name="Calcul 3 130 3 4" xfId="28755"/>
    <cellStyle name="Calcul 3 130 4" xfId="9659"/>
    <cellStyle name="Calcul 3 130 4 2" xfId="30995"/>
    <cellStyle name="Calcul 3 130 5" xfId="24079"/>
    <cellStyle name="Calcul 3 130 5 2" xfId="43099"/>
    <cellStyle name="Calcul 3 130 6" xfId="24269"/>
    <cellStyle name="Calcul 3 131" xfId="2938"/>
    <cellStyle name="Calcul 3 131 2" xfId="5176"/>
    <cellStyle name="Calcul 3 131 2 2" xfId="11902"/>
    <cellStyle name="Calcul 3 131 2 2 2" xfId="33238"/>
    <cellStyle name="Calcul 3 131 2 3" xfId="20358"/>
    <cellStyle name="Calcul 3 131 2 3 2" xfId="40020"/>
    <cellStyle name="Calcul 3 131 2 4" xfId="26512"/>
    <cellStyle name="Calcul 3 131 3" xfId="7420"/>
    <cellStyle name="Calcul 3 131 3 2" xfId="14146"/>
    <cellStyle name="Calcul 3 131 3 2 2" xfId="35482"/>
    <cellStyle name="Calcul 3 131 3 3" xfId="17745"/>
    <cellStyle name="Calcul 3 131 3 3 2" xfId="37859"/>
    <cellStyle name="Calcul 3 131 3 4" xfId="28756"/>
    <cellStyle name="Calcul 3 131 4" xfId="9660"/>
    <cellStyle name="Calcul 3 131 4 2" xfId="30996"/>
    <cellStyle name="Calcul 3 131 5" xfId="20732"/>
    <cellStyle name="Calcul 3 131 5 2" xfId="40330"/>
    <cellStyle name="Calcul 3 131 6" xfId="24270"/>
    <cellStyle name="Calcul 3 132" xfId="2939"/>
    <cellStyle name="Calcul 3 132 2" xfId="5177"/>
    <cellStyle name="Calcul 3 132 2 2" xfId="11903"/>
    <cellStyle name="Calcul 3 132 2 2 2" xfId="33239"/>
    <cellStyle name="Calcul 3 132 2 3" xfId="22590"/>
    <cellStyle name="Calcul 3 132 2 3 2" xfId="41866"/>
    <cellStyle name="Calcul 3 132 2 4" xfId="26513"/>
    <cellStyle name="Calcul 3 132 3" xfId="7421"/>
    <cellStyle name="Calcul 3 132 3 2" xfId="14147"/>
    <cellStyle name="Calcul 3 132 3 2 2" xfId="35483"/>
    <cellStyle name="Calcul 3 132 3 3" xfId="17744"/>
    <cellStyle name="Calcul 3 132 3 3 2" xfId="37858"/>
    <cellStyle name="Calcul 3 132 3 4" xfId="28757"/>
    <cellStyle name="Calcul 3 132 4" xfId="9661"/>
    <cellStyle name="Calcul 3 132 4 2" xfId="30997"/>
    <cellStyle name="Calcul 3 132 5" xfId="22962"/>
    <cellStyle name="Calcul 3 132 5 2" xfId="42174"/>
    <cellStyle name="Calcul 3 132 6" xfId="24271"/>
    <cellStyle name="Calcul 3 133" xfId="5140"/>
    <cellStyle name="Calcul 3 133 2" xfId="11866"/>
    <cellStyle name="Calcul 3 133 2 2" xfId="33202"/>
    <cellStyle name="Calcul 3 133 3" xfId="20364"/>
    <cellStyle name="Calcul 3 133 3 2" xfId="40026"/>
    <cellStyle name="Calcul 3 133 4" xfId="26476"/>
    <cellStyle name="Calcul 3 134" xfId="7384"/>
    <cellStyle name="Calcul 3 134 2" xfId="14110"/>
    <cellStyle name="Calcul 3 134 2 2" xfId="35446"/>
    <cellStyle name="Calcul 3 134 3" xfId="22223"/>
    <cellStyle name="Calcul 3 134 3 2" xfId="41564"/>
    <cellStyle name="Calcul 3 134 4" xfId="28720"/>
    <cellStyle name="Calcul 3 135" xfId="9624"/>
    <cellStyle name="Calcul 3 135 2" xfId="30960"/>
    <cellStyle name="Calcul 3 136" xfId="20738"/>
    <cellStyle name="Calcul 3 136 2" xfId="40336"/>
    <cellStyle name="Calcul 3 137" xfId="24234"/>
    <cellStyle name="Calcul 3 14" xfId="2940"/>
    <cellStyle name="Calcul 3 14 2" xfId="5178"/>
    <cellStyle name="Calcul 3 14 2 2" xfId="11904"/>
    <cellStyle name="Calcul 3 14 2 2 2" xfId="33240"/>
    <cellStyle name="Calcul 3 14 2 3" xfId="19244"/>
    <cellStyle name="Calcul 3 14 2 3 2" xfId="39099"/>
    <cellStyle name="Calcul 3 14 2 4" xfId="26514"/>
    <cellStyle name="Calcul 3 14 3" xfId="7422"/>
    <cellStyle name="Calcul 3 14 3 2" xfId="14148"/>
    <cellStyle name="Calcul 3 14 3 2 2" xfId="35484"/>
    <cellStyle name="Calcul 3 14 3 3" xfId="17743"/>
    <cellStyle name="Calcul 3 14 3 3 2" xfId="37857"/>
    <cellStyle name="Calcul 3 14 3 4" xfId="28758"/>
    <cellStyle name="Calcul 3 14 4" xfId="9662"/>
    <cellStyle name="Calcul 3 14 4 2" xfId="30998"/>
    <cellStyle name="Calcul 3 14 5" xfId="19616"/>
    <cellStyle name="Calcul 3 14 5 2" xfId="39406"/>
    <cellStyle name="Calcul 3 14 6" xfId="24272"/>
    <cellStyle name="Calcul 3 15" xfId="2941"/>
    <cellStyle name="Calcul 3 15 2" xfId="5179"/>
    <cellStyle name="Calcul 3 15 2 2" xfId="11905"/>
    <cellStyle name="Calcul 3 15 2 2 2" xfId="33241"/>
    <cellStyle name="Calcul 3 15 2 3" xfId="18121"/>
    <cellStyle name="Calcul 3 15 2 3 2" xfId="38170"/>
    <cellStyle name="Calcul 3 15 2 4" xfId="26515"/>
    <cellStyle name="Calcul 3 15 3" xfId="7423"/>
    <cellStyle name="Calcul 3 15 3 2" xfId="14149"/>
    <cellStyle name="Calcul 3 15 3 2 2" xfId="35485"/>
    <cellStyle name="Calcul 3 15 3 3" xfId="17742"/>
    <cellStyle name="Calcul 3 15 3 3 2" xfId="37856"/>
    <cellStyle name="Calcul 3 15 3 4" xfId="28759"/>
    <cellStyle name="Calcul 3 15 4" xfId="9663"/>
    <cellStyle name="Calcul 3 15 4 2" xfId="30999"/>
    <cellStyle name="Calcul 3 15 5" xfId="18501"/>
    <cellStyle name="Calcul 3 15 5 2" xfId="38485"/>
    <cellStyle name="Calcul 3 15 6" xfId="24273"/>
    <cellStyle name="Calcul 3 16" xfId="2942"/>
    <cellStyle name="Calcul 3 16 2" xfId="5180"/>
    <cellStyle name="Calcul 3 16 2 2" xfId="11906"/>
    <cellStyle name="Calcul 3 16 2 2 2" xfId="33242"/>
    <cellStyle name="Calcul 3 16 2 3" xfId="21475"/>
    <cellStyle name="Calcul 3 16 2 3 2" xfId="40945"/>
    <cellStyle name="Calcul 3 16 2 4" xfId="26516"/>
    <cellStyle name="Calcul 3 16 3" xfId="7424"/>
    <cellStyle name="Calcul 3 16 3 2" xfId="14150"/>
    <cellStyle name="Calcul 3 16 3 2 2" xfId="35486"/>
    <cellStyle name="Calcul 3 16 3 3" xfId="17741"/>
    <cellStyle name="Calcul 3 16 3 3 2" xfId="37855"/>
    <cellStyle name="Calcul 3 16 3 4" xfId="28760"/>
    <cellStyle name="Calcul 3 16 4" xfId="9664"/>
    <cellStyle name="Calcul 3 16 4 2" xfId="31000"/>
    <cellStyle name="Calcul 3 16 5" xfId="21847"/>
    <cellStyle name="Calcul 3 16 5 2" xfId="41253"/>
    <cellStyle name="Calcul 3 16 6" xfId="24274"/>
    <cellStyle name="Calcul 3 17" xfId="2943"/>
    <cellStyle name="Calcul 3 17 2" xfId="5181"/>
    <cellStyle name="Calcul 3 17 2 2" xfId="11907"/>
    <cellStyle name="Calcul 3 17 2 2 2" xfId="33243"/>
    <cellStyle name="Calcul 3 17 2 3" xfId="23704"/>
    <cellStyle name="Calcul 3 17 2 3 2" xfId="42788"/>
    <cellStyle name="Calcul 3 17 2 4" xfId="26517"/>
    <cellStyle name="Calcul 3 17 3" xfId="7425"/>
    <cellStyle name="Calcul 3 17 3 2" xfId="14151"/>
    <cellStyle name="Calcul 3 17 3 2 2" xfId="35487"/>
    <cellStyle name="Calcul 3 17 3 3" xfId="17740"/>
    <cellStyle name="Calcul 3 17 3 3 2" xfId="37854"/>
    <cellStyle name="Calcul 3 17 3 4" xfId="28761"/>
    <cellStyle name="Calcul 3 17 4" xfId="9665"/>
    <cellStyle name="Calcul 3 17 4 2" xfId="31001"/>
    <cellStyle name="Calcul 3 17 5" xfId="24078"/>
    <cellStyle name="Calcul 3 17 5 2" xfId="43098"/>
    <cellStyle name="Calcul 3 17 6" xfId="24275"/>
    <cellStyle name="Calcul 3 18" xfId="2944"/>
    <cellStyle name="Calcul 3 18 2" xfId="5182"/>
    <cellStyle name="Calcul 3 18 2 2" xfId="11908"/>
    <cellStyle name="Calcul 3 18 2 2 2" xfId="33244"/>
    <cellStyle name="Calcul 3 18 2 3" xfId="20357"/>
    <cellStyle name="Calcul 3 18 2 3 2" xfId="40019"/>
    <cellStyle name="Calcul 3 18 2 4" xfId="26518"/>
    <cellStyle name="Calcul 3 18 3" xfId="7426"/>
    <cellStyle name="Calcul 3 18 3 2" xfId="14152"/>
    <cellStyle name="Calcul 3 18 3 2 2" xfId="35488"/>
    <cellStyle name="Calcul 3 18 3 3" xfId="17739"/>
    <cellStyle name="Calcul 3 18 3 3 2" xfId="37853"/>
    <cellStyle name="Calcul 3 18 3 4" xfId="28762"/>
    <cellStyle name="Calcul 3 18 4" xfId="9666"/>
    <cellStyle name="Calcul 3 18 4 2" xfId="31002"/>
    <cellStyle name="Calcul 3 18 5" xfId="20731"/>
    <cellStyle name="Calcul 3 18 5 2" xfId="40329"/>
    <cellStyle name="Calcul 3 18 6" xfId="24276"/>
    <cellStyle name="Calcul 3 19" xfId="2945"/>
    <cellStyle name="Calcul 3 19 2" xfId="5183"/>
    <cellStyle name="Calcul 3 19 2 2" xfId="11909"/>
    <cellStyle name="Calcul 3 19 2 2 2" xfId="33245"/>
    <cellStyle name="Calcul 3 19 2 3" xfId="22589"/>
    <cellStyle name="Calcul 3 19 2 3 2" xfId="41865"/>
    <cellStyle name="Calcul 3 19 2 4" xfId="26519"/>
    <cellStyle name="Calcul 3 19 3" xfId="7427"/>
    <cellStyle name="Calcul 3 19 3 2" xfId="14153"/>
    <cellStyle name="Calcul 3 19 3 2 2" xfId="35489"/>
    <cellStyle name="Calcul 3 19 3 3" xfId="17738"/>
    <cellStyle name="Calcul 3 19 3 3 2" xfId="37852"/>
    <cellStyle name="Calcul 3 19 3 4" xfId="28763"/>
    <cellStyle name="Calcul 3 19 4" xfId="9667"/>
    <cellStyle name="Calcul 3 19 4 2" xfId="31003"/>
    <cellStyle name="Calcul 3 19 5" xfId="22961"/>
    <cellStyle name="Calcul 3 19 5 2" xfId="42173"/>
    <cellStyle name="Calcul 3 19 6" xfId="24277"/>
    <cellStyle name="Calcul 3 2" xfId="2946"/>
    <cellStyle name="Calcul 3 2 2" xfId="2947"/>
    <cellStyle name="Calcul 3 2 2 2" xfId="5185"/>
    <cellStyle name="Calcul 3 2 2 2 2" xfId="11911"/>
    <cellStyle name="Calcul 3 2 2 2 2 2" xfId="33247"/>
    <cellStyle name="Calcul 3 2 2 2 3" xfId="18120"/>
    <cellStyle name="Calcul 3 2 2 2 3 2" xfId="38169"/>
    <cellStyle name="Calcul 3 2 2 2 4" xfId="26521"/>
    <cellStyle name="Calcul 3 2 2 3" xfId="7429"/>
    <cellStyle name="Calcul 3 2 2 3 2" xfId="14155"/>
    <cellStyle name="Calcul 3 2 2 3 2 2" xfId="35491"/>
    <cellStyle name="Calcul 3 2 2 3 3" xfId="17736"/>
    <cellStyle name="Calcul 3 2 2 3 3 2" xfId="37850"/>
    <cellStyle name="Calcul 3 2 2 3 4" xfId="28765"/>
    <cellStyle name="Calcul 3 2 2 4" xfId="9669"/>
    <cellStyle name="Calcul 3 2 2 4 2" xfId="31005"/>
    <cellStyle name="Calcul 3 2 2 5" xfId="18500"/>
    <cellStyle name="Calcul 3 2 2 5 2" xfId="38484"/>
    <cellStyle name="Calcul 3 2 2 6" xfId="24279"/>
    <cellStyle name="Calcul 3 2 3" xfId="2948"/>
    <cellStyle name="Calcul 3 2 3 2" xfId="5186"/>
    <cellStyle name="Calcul 3 2 3 2 2" xfId="11912"/>
    <cellStyle name="Calcul 3 2 3 2 2 2" xfId="33248"/>
    <cellStyle name="Calcul 3 2 3 2 3" xfId="21474"/>
    <cellStyle name="Calcul 3 2 3 2 3 2" xfId="40944"/>
    <cellStyle name="Calcul 3 2 3 2 4" xfId="26522"/>
    <cellStyle name="Calcul 3 2 3 3" xfId="7430"/>
    <cellStyle name="Calcul 3 2 3 3 2" xfId="14156"/>
    <cellStyle name="Calcul 3 2 3 3 2 2" xfId="35492"/>
    <cellStyle name="Calcul 3 2 3 3 3" xfId="17735"/>
    <cellStyle name="Calcul 3 2 3 3 3 2" xfId="37849"/>
    <cellStyle name="Calcul 3 2 3 3 4" xfId="28766"/>
    <cellStyle name="Calcul 3 2 3 4" xfId="9670"/>
    <cellStyle name="Calcul 3 2 3 4 2" xfId="31006"/>
    <cellStyle name="Calcul 3 2 3 5" xfId="21846"/>
    <cellStyle name="Calcul 3 2 3 5 2" xfId="41252"/>
    <cellStyle name="Calcul 3 2 3 6" xfId="24280"/>
    <cellStyle name="Calcul 3 2 4" xfId="5184"/>
    <cellStyle name="Calcul 3 2 4 2" xfId="11910"/>
    <cellStyle name="Calcul 3 2 4 2 2" xfId="33246"/>
    <cellStyle name="Calcul 3 2 4 3" xfId="19243"/>
    <cellStyle name="Calcul 3 2 4 3 2" xfId="39098"/>
    <cellStyle name="Calcul 3 2 4 4" xfId="26520"/>
    <cellStyle name="Calcul 3 2 5" xfId="7428"/>
    <cellStyle name="Calcul 3 2 5 2" xfId="14154"/>
    <cellStyle name="Calcul 3 2 5 2 2" xfId="35490"/>
    <cellStyle name="Calcul 3 2 5 3" xfId="17737"/>
    <cellStyle name="Calcul 3 2 5 3 2" xfId="37851"/>
    <cellStyle name="Calcul 3 2 5 4" xfId="28764"/>
    <cellStyle name="Calcul 3 2 6" xfId="9668"/>
    <cellStyle name="Calcul 3 2 6 2" xfId="31004"/>
    <cellStyle name="Calcul 3 2 7" xfId="19615"/>
    <cellStyle name="Calcul 3 2 7 2" xfId="39405"/>
    <cellStyle name="Calcul 3 2 8" xfId="24278"/>
    <cellStyle name="Calcul 3 20" xfId="2949"/>
    <cellStyle name="Calcul 3 20 2" xfId="5187"/>
    <cellStyle name="Calcul 3 20 2 2" xfId="11913"/>
    <cellStyle name="Calcul 3 20 2 2 2" xfId="33249"/>
    <cellStyle name="Calcul 3 20 2 3" xfId="23703"/>
    <cellStyle name="Calcul 3 20 2 3 2" xfId="42787"/>
    <cellStyle name="Calcul 3 20 2 4" xfId="26523"/>
    <cellStyle name="Calcul 3 20 3" xfId="7431"/>
    <cellStyle name="Calcul 3 20 3 2" xfId="14157"/>
    <cellStyle name="Calcul 3 20 3 2 2" xfId="35493"/>
    <cellStyle name="Calcul 3 20 3 3" xfId="17734"/>
    <cellStyle name="Calcul 3 20 3 3 2" xfId="37848"/>
    <cellStyle name="Calcul 3 20 3 4" xfId="28767"/>
    <cellStyle name="Calcul 3 20 4" xfId="9671"/>
    <cellStyle name="Calcul 3 20 4 2" xfId="31007"/>
    <cellStyle name="Calcul 3 20 5" xfId="24077"/>
    <cellStyle name="Calcul 3 20 5 2" xfId="43097"/>
    <cellStyle name="Calcul 3 20 6" xfId="24281"/>
    <cellStyle name="Calcul 3 21" xfId="2950"/>
    <cellStyle name="Calcul 3 21 2" xfId="5188"/>
    <cellStyle name="Calcul 3 21 2 2" xfId="11914"/>
    <cellStyle name="Calcul 3 21 2 2 2" xfId="33250"/>
    <cellStyle name="Calcul 3 21 2 3" xfId="20356"/>
    <cellStyle name="Calcul 3 21 2 3 2" xfId="40018"/>
    <cellStyle name="Calcul 3 21 2 4" xfId="26524"/>
    <cellStyle name="Calcul 3 21 3" xfId="7432"/>
    <cellStyle name="Calcul 3 21 3 2" xfId="14158"/>
    <cellStyle name="Calcul 3 21 3 2 2" xfId="35494"/>
    <cellStyle name="Calcul 3 21 3 3" xfId="17733"/>
    <cellStyle name="Calcul 3 21 3 3 2" xfId="37847"/>
    <cellStyle name="Calcul 3 21 3 4" xfId="28768"/>
    <cellStyle name="Calcul 3 21 4" xfId="9672"/>
    <cellStyle name="Calcul 3 21 4 2" xfId="31008"/>
    <cellStyle name="Calcul 3 21 5" xfId="20730"/>
    <cellStyle name="Calcul 3 21 5 2" xfId="40328"/>
    <cellStyle name="Calcul 3 21 6" xfId="24282"/>
    <cellStyle name="Calcul 3 22" xfId="2951"/>
    <cellStyle name="Calcul 3 22 2" xfId="5189"/>
    <cellStyle name="Calcul 3 22 2 2" xfId="11915"/>
    <cellStyle name="Calcul 3 22 2 2 2" xfId="33251"/>
    <cellStyle name="Calcul 3 22 2 3" xfId="22588"/>
    <cellStyle name="Calcul 3 22 2 3 2" xfId="41864"/>
    <cellStyle name="Calcul 3 22 2 4" xfId="26525"/>
    <cellStyle name="Calcul 3 22 3" xfId="7433"/>
    <cellStyle name="Calcul 3 22 3 2" xfId="14159"/>
    <cellStyle name="Calcul 3 22 3 2 2" xfId="35495"/>
    <cellStyle name="Calcul 3 22 3 3" xfId="17732"/>
    <cellStyle name="Calcul 3 22 3 3 2" xfId="37846"/>
    <cellStyle name="Calcul 3 22 3 4" xfId="28769"/>
    <cellStyle name="Calcul 3 22 4" xfId="9673"/>
    <cellStyle name="Calcul 3 22 4 2" xfId="31009"/>
    <cellStyle name="Calcul 3 22 5" xfId="22960"/>
    <cellStyle name="Calcul 3 22 5 2" xfId="42172"/>
    <cellStyle name="Calcul 3 22 6" xfId="24283"/>
    <cellStyle name="Calcul 3 23" xfId="2952"/>
    <cellStyle name="Calcul 3 23 2" xfId="5190"/>
    <cellStyle name="Calcul 3 23 2 2" xfId="11916"/>
    <cellStyle name="Calcul 3 23 2 2 2" xfId="33252"/>
    <cellStyle name="Calcul 3 23 2 3" xfId="19242"/>
    <cellStyle name="Calcul 3 23 2 3 2" xfId="39097"/>
    <cellStyle name="Calcul 3 23 2 4" xfId="26526"/>
    <cellStyle name="Calcul 3 23 3" xfId="7434"/>
    <cellStyle name="Calcul 3 23 3 2" xfId="14160"/>
    <cellStyle name="Calcul 3 23 3 2 2" xfId="35496"/>
    <cellStyle name="Calcul 3 23 3 3" xfId="17731"/>
    <cellStyle name="Calcul 3 23 3 3 2" xfId="37845"/>
    <cellStyle name="Calcul 3 23 3 4" xfId="28770"/>
    <cellStyle name="Calcul 3 23 4" xfId="9674"/>
    <cellStyle name="Calcul 3 23 4 2" xfId="31010"/>
    <cellStyle name="Calcul 3 23 5" xfId="19614"/>
    <cellStyle name="Calcul 3 23 5 2" xfId="39404"/>
    <cellStyle name="Calcul 3 23 6" xfId="24284"/>
    <cellStyle name="Calcul 3 24" xfId="2953"/>
    <cellStyle name="Calcul 3 24 2" xfId="5191"/>
    <cellStyle name="Calcul 3 24 2 2" xfId="11917"/>
    <cellStyle name="Calcul 3 24 2 2 2" xfId="33253"/>
    <cellStyle name="Calcul 3 24 2 3" xfId="18119"/>
    <cellStyle name="Calcul 3 24 2 3 2" xfId="38168"/>
    <cellStyle name="Calcul 3 24 2 4" xfId="26527"/>
    <cellStyle name="Calcul 3 24 3" xfId="7435"/>
    <cellStyle name="Calcul 3 24 3 2" xfId="14161"/>
    <cellStyle name="Calcul 3 24 3 2 2" xfId="35497"/>
    <cellStyle name="Calcul 3 24 3 3" xfId="17730"/>
    <cellStyle name="Calcul 3 24 3 3 2" xfId="37844"/>
    <cellStyle name="Calcul 3 24 3 4" xfId="28771"/>
    <cellStyle name="Calcul 3 24 4" xfId="9675"/>
    <cellStyle name="Calcul 3 24 4 2" xfId="31011"/>
    <cellStyle name="Calcul 3 24 5" xfId="18499"/>
    <cellStyle name="Calcul 3 24 5 2" xfId="38483"/>
    <cellStyle name="Calcul 3 24 6" xfId="24285"/>
    <cellStyle name="Calcul 3 25" xfId="2954"/>
    <cellStyle name="Calcul 3 25 2" xfId="5192"/>
    <cellStyle name="Calcul 3 25 2 2" xfId="11918"/>
    <cellStyle name="Calcul 3 25 2 2 2" xfId="33254"/>
    <cellStyle name="Calcul 3 25 2 3" xfId="21473"/>
    <cellStyle name="Calcul 3 25 2 3 2" xfId="40943"/>
    <cellStyle name="Calcul 3 25 2 4" xfId="26528"/>
    <cellStyle name="Calcul 3 25 3" xfId="7436"/>
    <cellStyle name="Calcul 3 25 3 2" xfId="14162"/>
    <cellStyle name="Calcul 3 25 3 2 2" xfId="35498"/>
    <cellStyle name="Calcul 3 25 3 3" xfId="17729"/>
    <cellStyle name="Calcul 3 25 3 3 2" xfId="37843"/>
    <cellStyle name="Calcul 3 25 3 4" xfId="28772"/>
    <cellStyle name="Calcul 3 25 4" xfId="9676"/>
    <cellStyle name="Calcul 3 25 4 2" xfId="31012"/>
    <cellStyle name="Calcul 3 25 5" xfId="21845"/>
    <cellStyle name="Calcul 3 25 5 2" xfId="41251"/>
    <cellStyle name="Calcul 3 25 6" xfId="24286"/>
    <cellStyle name="Calcul 3 26" xfId="2955"/>
    <cellStyle name="Calcul 3 26 2" xfId="5193"/>
    <cellStyle name="Calcul 3 26 2 2" xfId="11919"/>
    <cellStyle name="Calcul 3 26 2 2 2" xfId="33255"/>
    <cellStyle name="Calcul 3 26 2 3" xfId="23702"/>
    <cellStyle name="Calcul 3 26 2 3 2" xfId="42786"/>
    <cellStyle name="Calcul 3 26 2 4" xfId="26529"/>
    <cellStyle name="Calcul 3 26 3" xfId="7437"/>
    <cellStyle name="Calcul 3 26 3 2" xfId="14163"/>
    <cellStyle name="Calcul 3 26 3 2 2" xfId="35499"/>
    <cellStyle name="Calcul 3 26 3 3" xfId="17728"/>
    <cellStyle name="Calcul 3 26 3 3 2" xfId="37842"/>
    <cellStyle name="Calcul 3 26 3 4" xfId="28773"/>
    <cellStyle name="Calcul 3 26 4" xfId="9677"/>
    <cellStyle name="Calcul 3 26 4 2" xfId="31013"/>
    <cellStyle name="Calcul 3 26 5" xfId="24076"/>
    <cellStyle name="Calcul 3 26 5 2" xfId="43096"/>
    <cellStyle name="Calcul 3 26 6" xfId="24287"/>
    <cellStyle name="Calcul 3 27" xfId="2956"/>
    <cellStyle name="Calcul 3 27 2" xfId="5194"/>
    <cellStyle name="Calcul 3 27 2 2" xfId="11920"/>
    <cellStyle name="Calcul 3 27 2 2 2" xfId="33256"/>
    <cellStyle name="Calcul 3 27 2 3" xfId="20355"/>
    <cellStyle name="Calcul 3 27 2 3 2" xfId="40017"/>
    <cellStyle name="Calcul 3 27 2 4" xfId="26530"/>
    <cellStyle name="Calcul 3 27 3" xfId="7438"/>
    <cellStyle name="Calcul 3 27 3 2" xfId="14164"/>
    <cellStyle name="Calcul 3 27 3 2 2" xfId="35500"/>
    <cellStyle name="Calcul 3 27 3 3" xfId="17727"/>
    <cellStyle name="Calcul 3 27 3 3 2" xfId="37841"/>
    <cellStyle name="Calcul 3 27 3 4" xfId="28774"/>
    <cellStyle name="Calcul 3 27 4" xfId="9678"/>
    <cellStyle name="Calcul 3 27 4 2" xfId="31014"/>
    <cellStyle name="Calcul 3 27 5" xfId="20729"/>
    <cellStyle name="Calcul 3 27 5 2" xfId="40327"/>
    <cellStyle name="Calcul 3 27 6" xfId="24288"/>
    <cellStyle name="Calcul 3 28" xfId="2957"/>
    <cellStyle name="Calcul 3 28 2" xfId="5195"/>
    <cellStyle name="Calcul 3 28 2 2" xfId="11921"/>
    <cellStyle name="Calcul 3 28 2 2 2" xfId="33257"/>
    <cellStyle name="Calcul 3 28 2 3" xfId="22587"/>
    <cellStyle name="Calcul 3 28 2 3 2" xfId="41863"/>
    <cellStyle name="Calcul 3 28 2 4" xfId="26531"/>
    <cellStyle name="Calcul 3 28 3" xfId="7439"/>
    <cellStyle name="Calcul 3 28 3 2" xfId="14165"/>
    <cellStyle name="Calcul 3 28 3 2 2" xfId="35501"/>
    <cellStyle name="Calcul 3 28 3 3" xfId="17381"/>
    <cellStyle name="Calcul 3 28 3 3 2" xfId="37559"/>
    <cellStyle name="Calcul 3 28 3 4" xfId="28775"/>
    <cellStyle name="Calcul 3 28 4" xfId="9679"/>
    <cellStyle name="Calcul 3 28 4 2" xfId="31015"/>
    <cellStyle name="Calcul 3 28 5" xfId="22959"/>
    <cellStyle name="Calcul 3 28 5 2" xfId="42171"/>
    <cellStyle name="Calcul 3 28 6" xfId="24289"/>
    <cellStyle name="Calcul 3 29" xfId="2958"/>
    <cellStyle name="Calcul 3 29 2" xfId="5196"/>
    <cellStyle name="Calcul 3 29 2 2" xfId="11922"/>
    <cellStyle name="Calcul 3 29 2 2 2" xfId="33258"/>
    <cellStyle name="Calcul 3 29 2 3" xfId="19241"/>
    <cellStyle name="Calcul 3 29 2 3 2" xfId="39096"/>
    <cellStyle name="Calcul 3 29 2 4" xfId="26532"/>
    <cellStyle name="Calcul 3 29 3" xfId="7440"/>
    <cellStyle name="Calcul 3 29 3 2" xfId="14166"/>
    <cellStyle name="Calcul 3 29 3 2 2" xfId="35502"/>
    <cellStyle name="Calcul 3 29 3 3" xfId="17726"/>
    <cellStyle name="Calcul 3 29 3 3 2" xfId="37840"/>
    <cellStyle name="Calcul 3 29 3 4" xfId="28776"/>
    <cellStyle name="Calcul 3 29 4" xfId="9680"/>
    <cellStyle name="Calcul 3 29 4 2" xfId="31016"/>
    <cellStyle name="Calcul 3 29 5" xfId="19613"/>
    <cellStyle name="Calcul 3 29 5 2" xfId="39403"/>
    <cellStyle name="Calcul 3 29 6" xfId="24290"/>
    <cellStyle name="Calcul 3 3" xfId="2959"/>
    <cellStyle name="Calcul 3 3 2" xfId="2960"/>
    <cellStyle name="Calcul 3 3 2 2" xfId="5198"/>
    <cellStyle name="Calcul 3 3 2 2 2" xfId="11924"/>
    <cellStyle name="Calcul 3 3 2 2 2 2" xfId="33260"/>
    <cellStyle name="Calcul 3 3 2 2 3" xfId="21472"/>
    <cellStyle name="Calcul 3 3 2 2 3 2" xfId="40942"/>
    <cellStyle name="Calcul 3 3 2 2 4" xfId="26534"/>
    <cellStyle name="Calcul 3 3 2 3" xfId="7442"/>
    <cellStyle name="Calcul 3 3 2 3 2" xfId="14168"/>
    <cellStyle name="Calcul 3 3 2 3 2 2" xfId="35504"/>
    <cellStyle name="Calcul 3 3 2 3 3" xfId="17724"/>
    <cellStyle name="Calcul 3 3 2 3 3 2" xfId="37838"/>
    <cellStyle name="Calcul 3 3 2 3 4" xfId="28778"/>
    <cellStyle name="Calcul 3 3 2 4" xfId="9682"/>
    <cellStyle name="Calcul 3 3 2 4 2" xfId="31018"/>
    <cellStyle name="Calcul 3 3 2 5" xfId="21844"/>
    <cellStyle name="Calcul 3 3 2 5 2" xfId="41250"/>
    <cellStyle name="Calcul 3 3 2 6" xfId="24292"/>
    <cellStyle name="Calcul 3 3 3" xfId="2961"/>
    <cellStyle name="Calcul 3 3 3 2" xfId="5199"/>
    <cellStyle name="Calcul 3 3 3 2 2" xfId="11925"/>
    <cellStyle name="Calcul 3 3 3 2 2 2" xfId="33261"/>
    <cellStyle name="Calcul 3 3 3 2 3" xfId="23701"/>
    <cellStyle name="Calcul 3 3 3 2 3 2" xfId="42785"/>
    <cellStyle name="Calcul 3 3 3 2 4" xfId="26535"/>
    <cellStyle name="Calcul 3 3 3 3" xfId="7443"/>
    <cellStyle name="Calcul 3 3 3 3 2" xfId="14169"/>
    <cellStyle name="Calcul 3 3 3 3 2 2" xfId="35505"/>
    <cellStyle name="Calcul 3 3 3 3 3" xfId="21102"/>
    <cellStyle name="Calcul 3 3 3 3 3 2" xfId="40636"/>
    <cellStyle name="Calcul 3 3 3 3 4" xfId="28779"/>
    <cellStyle name="Calcul 3 3 3 4" xfId="9683"/>
    <cellStyle name="Calcul 3 3 3 4 2" xfId="31019"/>
    <cellStyle name="Calcul 3 3 3 5" xfId="24075"/>
    <cellStyle name="Calcul 3 3 3 5 2" xfId="43095"/>
    <cellStyle name="Calcul 3 3 3 6" xfId="24293"/>
    <cellStyle name="Calcul 3 3 4" xfId="5197"/>
    <cellStyle name="Calcul 3 3 4 2" xfId="11923"/>
    <cellStyle name="Calcul 3 3 4 2 2" xfId="33259"/>
    <cellStyle name="Calcul 3 3 4 3" xfId="18118"/>
    <cellStyle name="Calcul 3 3 4 3 2" xfId="38167"/>
    <cellStyle name="Calcul 3 3 4 4" xfId="26533"/>
    <cellStyle name="Calcul 3 3 5" xfId="7441"/>
    <cellStyle name="Calcul 3 3 5 2" xfId="14167"/>
    <cellStyle name="Calcul 3 3 5 2 2" xfId="35503"/>
    <cellStyle name="Calcul 3 3 5 3" xfId="17725"/>
    <cellStyle name="Calcul 3 3 5 3 2" xfId="37839"/>
    <cellStyle name="Calcul 3 3 5 4" xfId="28777"/>
    <cellStyle name="Calcul 3 3 6" xfId="9681"/>
    <cellStyle name="Calcul 3 3 6 2" xfId="31017"/>
    <cellStyle name="Calcul 3 3 7" xfId="18498"/>
    <cellStyle name="Calcul 3 3 7 2" xfId="38482"/>
    <cellStyle name="Calcul 3 3 8" xfId="24291"/>
    <cellStyle name="Calcul 3 30" xfId="2962"/>
    <cellStyle name="Calcul 3 30 2" xfId="5200"/>
    <cellStyle name="Calcul 3 30 2 2" xfId="11926"/>
    <cellStyle name="Calcul 3 30 2 2 2" xfId="33262"/>
    <cellStyle name="Calcul 3 30 2 3" xfId="20354"/>
    <cellStyle name="Calcul 3 30 2 3 2" xfId="40016"/>
    <cellStyle name="Calcul 3 30 2 4" xfId="26536"/>
    <cellStyle name="Calcul 3 30 3" xfId="7444"/>
    <cellStyle name="Calcul 3 30 3 2" xfId="14170"/>
    <cellStyle name="Calcul 3 30 3 2 2" xfId="35506"/>
    <cellStyle name="Calcul 3 30 3 3" xfId="23331"/>
    <cellStyle name="Calcul 3 30 3 3 2" xfId="42479"/>
    <cellStyle name="Calcul 3 30 3 4" xfId="28780"/>
    <cellStyle name="Calcul 3 30 4" xfId="9684"/>
    <cellStyle name="Calcul 3 30 4 2" xfId="31020"/>
    <cellStyle name="Calcul 3 30 5" xfId="20728"/>
    <cellStyle name="Calcul 3 30 5 2" xfId="40326"/>
    <cellStyle name="Calcul 3 30 6" xfId="24294"/>
    <cellStyle name="Calcul 3 31" xfId="2963"/>
    <cellStyle name="Calcul 3 31 2" xfId="5201"/>
    <cellStyle name="Calcul 3 31 2 2" xfId="11927"/>
    <cellStyle name="Calcul 3 31 2 2 2" xfId="33263"/>
    <cellStyle name="Calcul 3 31 2 3" xfId="22586"/>
    <cellStyle name="Calcul 3 31 2 3 2" xfId="41862"/>
    <cellStyle name="Calcul 3 31 2 4" xfId="26537"/>
    <cellStyle name="Calcul 3 31 3" xfId="7445"/>
    <cellStyle name="Calcul 3 31 3 2" xfId="14171"/>
    <cellStyle name="Calcul 3 31 3 2 2" xfId="35507"/>
    <cellStyle name="Calcul 3 31 3 3" xfId="19984"/>
    <cellStyle name="Calcul 3 31 3 3 2" xfId="39710"/>
    <cellStyle name="Calcul 3 31 3 4" xfId="28781"/>
    <cellStyle name="Calcul 3 31 4" xfId="9685"/>
    <cellStyle name="Calcul 3 31 4 2" xfId="31021"/>
    <cellStyle name="Calcul 3 31 5" xfId="22958"/>
    <cellStyle name="Calcul 3 31 5 2" xfId="42170"/>
    <cellStyle name="Calcul 3 31 6" xfId="24295"/>
    <cellStyle name="Calcul 3 32" xfId="2964"/>
    <cellStyle name="Calcul 3 32 2" xfId="5202"/>
    <cellStyle name="Calcul 3 32 2 2" xfId="11928"/>
    <cellStyle name="Calcul 3 32 2 2 2" xfId="33264"/>
    <cellStyle name="Calcul 3 32 2 3" xfId="19240"/>
    <cellStyle name="Calcul 3 32 2 3 2" xfId="39095"/>
    <cellStyle name="Calcul 3 32 2 4" xfId="26538"/>
    <cellStyle name="Calcul 3 32 3" xfId="7446"/>
    <cellStyle name="Calcul 3 32 3 2" xfId="14172"/>
    <cellStyle name="Calcul 3 32 3 2 2" xfId="35508"/>
    <cellStyle name="Calcul 3 32 3 3" xfId="22216"/>
    <cellStyle name="Calcul 3 32 3 3 2" xfId="41557"/>
    <cellStyle name="Calcul 3 32 3 4" xfId="28782"/>
    <cellStyle name="Calcul 3 32 4" xfId="9686"/>
    <cellStyle name="Calcul 3 32 4 2" xfId="31022"/>
    <cellStyle name="Calcul 3 32 5" xfId="19612"/>
    <cellStyle name="Calcul 3 32 5 2" xfId="39402"/>
    <cellStyle name="Calcul 3 32 6" xfId="24296"/>
    <cellStyle name="Calcul 3 33" xfId="2965"/>
    <cellStyle name="Calcul 3 33 2" xfId="5203"/>
    <cellStyle name="Calcul 3 33 2 2" xfId="11929"/>
    <cellStyle name="Calcul 3 33 2 2 2" xfId="33265"/>
    <cellStyle name="Calcul 3 33 2 3" xfId="18117"/>
    <cellStyle name="Calcul 3 33 2 3 2" xfId="38166"/>
    <cellStyle name="Calcul 3 33 2 4" xfId="26539"/>
    <cellStyle name="Calcul 3 33 3" xfId="7447"/>
    <cellStyle name="Calcul 3 33 3 2" xfId="14173"/>
    <cellStyle name="Calcul 3 33 3 2 2" xfId="35509"/>
    <cellStyle name="Calcul 3 33 3 3" xfId="18870"/>
    <cellStyle name="Calcul 3 33 3 3 2" xfId="38789"/>
    <cellStyle name="Calcul 3 33 3 4" xfId="28783"/>
    <cellStyle name="Calcul 3 33 4" xfId="9687"/>
    <cellStyle name="Calcul 3 33 4 2" xfId="31023"/>
    <cellStyle name="Calcul 3 33 5" xfId="18497"/>
    <cellStyle name="Calcul 3 33 5 2" xfId="38481"/>
    <cellStyle name="Calcul 3 33 6" xfId="24297"/>
    <cellStyle name="Calcul 3 34" xfId="2966"/>
    <cellStyle name="Calcul 3 34 2" xfId="5204"/>
    <cellStyle name="Calcul 3 34 2 2" xfId="11930"/>
    <cellStyle name="Calcul 3 34 2 2 2" xfId="33266"/>
    <cellStyle name="Calcul 3 34 2 3" xfId="21471"/>
    <cellStyle name="Calcul 3 34 2 3 2" xfId="40941"/>
    <cellStyle name="Calcul 3 34 2 4" xfId="26540"/>
    <cellStyle name="Calcul 3 34 3" xfId="7448"/>
    <cellStyle name="Calcul 3 34 3 2" xfId="14174"/>
    <cellStyle name="Calcul 3 34 3 2 2" xfId="35510"/>
    <cellStyle name="Calcul 3 34 3 3" xfId="17723"/>
    <cellStyle name="Calcul 3 34 3 3 2" xfId="37837"/>
    <cellStyle name="Calcul 3 34 3 4" xfId="28784"/>
    <cellStyle name="Calcul 3 34 4" xfId="9688"/>
    <cellStyle name="Calcul 3 34 4 2" xfId="31024"/>
    <cellStyle name="Calcul 3 34 5" xfId="21843"/>
    <cellStyle name="Calcul 3 34 5 2" xfId="41249"/>
    <cellStyle name="Calcul 3 34 6" xfId="24298"/>
    <cellStyle name="Calcul 3 35" xfId="2967"/>
    <cellStyle name="Calcul 3 35 2" xfId="5205"/>
    <cellStyle name="Calcul 3 35 2 2" xfId="11931"/>
    <cellStyle name="Calcul 3 35 2 2 2" xfId="33267"/>
    <cellStyle name="Calcul 3 35 2 3" xfId="23700"/>
    <cellStyle name="Calcul 3 35 2 3 2" xfId="42784"/>
    <cellStyle name="Calcul 3 35 2 4" xfId="26541"/>
    <cellStyle name="Calcul 3 35 3" xfId="7449"/>
    <cellStyle name="Calcul 3 35 3 2" xfId="14175"/>
    <cellStyle name="Calcul 3 35 3 2 2" xfId="35511"/>
    <cellStyle name="Calcul 3 35 3 3" xfId="21101"/>
    <cellStyle name="Calcul 3 35 3 3 2" xfId="40635"/>
    <cellStyle name="Calcul 3 35 3 4" xfId="28785"/>
    <cellStyle name="Calcul 3 35 4" xfId="9689"/>
    <cellStyle name="Calcul 3 35 4 2" xfId="31025"/>
    <cellStyle name="Calcul 3 35 5" xfId="24074"/>
    <cellStyle name="Calcul 3 35 5 2" xfId="43094"/>
    <cellStyle name="Calcul 3 35 6" xfId="24299"/>
    <cellStyle name="Calcul 3 36" xfId="2968"/>
    <cellStyle name="Calcul 3 36 2" xfId="5206"/>
    <cellStyle name="Calcul 3 36 2 2" xfId="11932"/>
    <cellStyle name="Calcul 3 36 2 2 2" xfId="33268"/>
    <cellStyle name="Calcul 3 36 2 3" xfId="20353"/>
    <cellStyle name="Calcul 3 36 2 3 2" xfId="40015"/>
    <cellStyle name="Calcul 3 36 2 4" xfId="26542"/>
    <cellStyle name="Calcul 3 36 3" xfId="7450"/>
    <cellStyle name="Calcul 3 36 3 2" xfId="14176"/>
    <cellStyle name="Calcul 3 36 3 2 2" xfId="35512"/>
    <cellStyle name="Calcul 3 36 3 3" xfId="23330"/>
    <cellStyle name="Calcul 3 36 3 3 2" xfId="42478"/>
    <cellStyle name="Calcul 3 36 3 4" xfId="28786"/>
    <cellStyle name="Calcul 3 36 4" xfId="9690"/>
    <cellStyle name="Calcul 3 36 4 2" xfId="31026"/>
    <cellStyle name="Calcul 3 36 5" xfId="20727"/>
    <cellStyle name="Calcul 3 36 5 2" xfId="40325"/>
    <cellStyle name="Calcul 3 36 6" xfId="24300"/>
    <cellStyle name="Calcul 3 37" xfId="2969"/>
    <cellStyle name="Calcul 3 37 2" xfId="5207"/>
    <cellStyle name="Calcul 3 37 2 2" xfId="11933"/>
    <cellStyle name="Calcul 3 37 2 2 2" xfId="33269"/>
    <cellStyle name="Calcul 3 37 2 3" xfId="22585"/>
    <cellStyle name="Calcul 3 37 2 3 2" xfId="41861"/>
    <cellStyle name="Calcul 3 37 2 4" xfId="26543"/>
    <cellStyle name="Calcul 3 37 3" xfId="7451"/>
    <cellStyle name="Calcul 3 37 3 2" xfId="14177"/>
    <cellStyle name="Calcul 3 37 3 2 2" xfId="35513"/>
    <cellStyle name="Calcul 3 37 3 3" xfId="19983"/>
    <cellStyle name="Calcul 3 37 3 3 2" xfId="39709"/>
    <cellStyle name="Calcul 3 37 3 4" xfId="28787"/>
    <cellStyle name="Calcul 3 37 4" xfId="9691"/>
    <cellStyle name="Calcul 3 37 4 2" xfId="31027"/>
    <cellStyle name="Calcul 3 37 5" xfId="22957"/>
    <cellStyle name="Calcul 3 37 5 2" xfId="42169"/>
    <cellStyle name="Calcul 3 37 6" xfId="24301"/>
    <cellStyle name="Calcul 3 38" xfId="2970"/>
    <cellStyle name="Calcul 3 38 2" xfId="5208"/>
    <cellStyle name="Calcul 3 38 2 2" xfId="11934"/>
    <cellStyle name="Calcul 3 38 2 2 2" xfId="33270"/>
    <cellStyle name="Calcul 3 38 2 3" xfId="19239"/>
    <cellStyle name="Calcul 3 38 2 3 2" xfId="39094"/>
    <cellStyle name="Calcul 3 38 2 4" xfId="26544"/>
    <cellStyle name="Calcul 3 38 3" xfId="7452"/>
    <cellStyle name="Calcul 3 38 3 2" xfId="14178"/>
    <cellStyle name="Calcul 3 38 3 2 2" xfId="35514"/>
    <cellStyle name="Calcul 3 38 3 3" xfId="22215"/>
    <cellStyle name="Calcul 3 38 3 3 2" xfId="41556"/>
    <cellStyle name="Calcul 3 38 3 4" xfId="28788"/>
    <cellStyle name="Calcul 3 38 4" xfId="9692"/>
    <cellStyle name="Calcul 3 38 4 2" xfId="31028"/>
    <cellStyle name="Calcul 3 38 5" xfId="19611"/>
    <cellStyle name="Calcul 3 38 5 2" xfId="39401"/>
    <cellStyle name="Calcul 3 38 6" xfId="24302"/>
    <cellStyle name="Calcul 3 39" xfId="2971"/>
    <cellStyle name="Calcul 3 39 2" xfId="5209"/>
    <cellStyle name="Calcul 3 39 2 2" xfId="11935"/>
    <cellStyle name="Calcul 3 39 2 2 2" xfId="33271"/>
    <cellStyle name="Calcul 3 39 2 3" xfId="18116"/>
    <cellStyle name="Calcul 3 39 2 3 2" xfId="38165"/>
    <cellStyle name="Calcul 3 39 2 4" xfId="26545"/>
    <cellStyle name="Calcul 3 39 3" xfId="7453"/>
    <cellStyle name="Calcul 3 39 3 2" xfId="14179"/>
    <cellStyle name="Calcul 3 39 3 2 2" xfId="35515"/>
    <cellStyle name="Calcul 3 39 3 3" xfId="18869"/>
    <cellStyle name="Calcul 3 39 3 3 2" xfId="38788"/>
    <cellStyle name="Calcul 3 39 3 4" xfId="28789"/>
    <cellStyle name="Calcul 3 39 4" xfId="9693"/>
    <cellStyle name="Calcul 3 39 4 2" xfId="31029"/>
    <cellStyle name="Calcul 3 39 5" xfId="18496"/>
    <cellStyle name="Calcul 3 39 5 2" xfId="38480"/>
    <cellStyle name="Calcul 3 39 6" xfId="24303"/>
    <cellStyle name="Calcul 3 4" xfId="2972"/>
    <cellStyle name="Calcul 3 4 2" xfId="2973"/>
    <cellStyle name="Calcul 3 4 2 2" xfId="5211"/>
    <cellStyle name="Calcul 3 4 2 2 2" xfId="11937"/>
    <cellStyle name="Calcul 3 4 2 2 2 2" xfId="33273"/>
    <cellStyle name="Calcul 3 4 2 2 3" xfId="23699"/>
    <cellStyle name="Calcul 3 4 2 2 3 2" xfId="42783"/>
    <cellStyle name="Calcul 3 4 2 2 4" xfId="26547"/>
    <cellStyle name="Calcul 3 4 2 3" xfId="7455"/>
    <cellStyle name="Calcul 3 4 2 3 2" xfId="14181"/>
    <cellStyle name="Calcul 3 4 2 3 2 2" xfId="35517"/>
    <cellStyle name="Calcul 3 4 2 3 3" xfId="21100"/>
    <cellStyle name="Calcul 3 4 2 3 3 2" xfId="40634"/>
    <cellStyle name="Calcul 3 4 2 3 4" xfId="28791"/>
    <cellStyle name="Calcul 3 4 2 4" xfId="9695"/>
    <cellStyle name="Calcul 3 4 2 4 2" xfId="31031"/>
    <cellStyle name="Calcul 3 4 2 5" xfId="24073"/>
    <cellStyle name="Calcul 3 4 2 5 2" xfId="43093"/>
    <cellStyle name="Calcul 3 4 2 6" xfId="24305"/>
    <cellStyle name="Calcul 3 4 3" xfId="2974"/>
    <cellStyle name="Calcul 3 4 3 2" xfId="5212"/>
    <cellStyle name="Calcul 3 4 3 2 2" xfId="11938"/>
    <cellStyle name="Calcul 3 4 3 2 2 2" xfId="33274"/>
    <cellStyle name="Calcul 3 4 3 2 3" xfId="20352"/>
    <cellStyle name="Calcul 3 4 3 2 3 2" xfId="40014"/>
    <cellStyle name="Calcul 3 4 3 2 4" xfId="26548"/>
    <cellStyle name="Calcul 3 4 3 3" xfId="7456"/>
    <cellStyle name="Calcul 3 4 3 3 2" xfId="14182"/>
    <cellStyle name="Calcul 3 4 3 3 2 2" xfId="35518"/>
    <cellStyle name="Calcul 3 4 3 3 3" xfId="23329"/>
    <cellStyle name="Calcul 3 4 3 3 3 2" xfId="42477"/>
    <cellStyle name="Calcul 3 4 3 3 4" xfId="28792"/>
    <cellStyle name="Calcul 3 4 3 4" xfId="9696"/>
    <cellStyle name="Calcul 3 4 3 4 2" xfId="31032"/>
    <cellStyle name="Calcul 3 4 3 5" xfId="20726"/>
    <cellStyle name="Calcul 3 4 3 5 2" xfId="40324"/>
    <cellStyle name="Calcul 3 4 3 6" xfId="24306"/>
    <cellStyle name="Calcul 3 4 4" xfId="5210"/>
    <cellStyle name="Calcul 3 4 4 2" xfId="11936"/>
    <cellStyle name="Calcul 3 4 4 2 2" xfId="33272"/>
    <cellStyle name="Calcul 3 4 4 3" xfId="21470"/>
    <cellStyle name="Calcul 3 4 4 3 2" xfId="40940"/>
    <cellStyle name="Calcul 3 4 4 4" xfId="26546"/>
    <cellStyle name="Calcul 3 4 5" xfId="7454"/>
    <cellStyle name="Calcul 3 4 5 2" xfId="14180"/>
    <cellStyle name="Calcul 3 4 5 2 2" xfId="35516"/>
    <cellStyle name="Calcul 3 4 5 3" xfId="17722"/>
    <cellStyle name="Calcul 3 4 5 3 2" xfId="37836"/>
    <cellStyle name="Calcul 3 4 5 4" xfId="28790"/>
    <cellStyle name="Calcul 3 4 6" xfId="9694"/>
    <cellStyle name="Calcul 3 4 6 2" xfId="31030"/>
    <cellStyle name="Calcul 3 4 7" xfId="21842"/>
    <cellStyle name="Calcul 3 4 7 2" xfId="41248"/>
    <cellStyle name="Calcul 3 4 8" xfId="24304"/>
    <cellStyle name="Calcul 3 40" xfId="2975"/>
    <cellStyle name="Calcul 3 40 2" xfId="5213"/>
    <cellStyle name="Calcul 3 40 2 2" xfId="11939"/>
    <cellStyle name="Calcul 3 40 2 2 2" xfId="33275"/>
    <cellStyle name="Calcul 3 40 2 3" xfId="22584"/>
    <cellStyle name="Calcul 3 40 2 3 2" xfId="41860"/>
    <cellStyle name="Calcul 3 40 2 4" xfId="26549"/>
    <cellStyle name="Calcul 3 40 3" xfId="7457"/>
    <cellStyle name="Calcul 3 40 3 2" xfId="14183"/>
    <cellStyle name="Calcul 3 40 3 2 2" xfId="35519"/>
    <cellStyle name="Calcul 3 40 3 3" xfId="19982"/>
    <cellStyle name="Calcul 3 40 3 3 2" xfId="39708"/>
    <cellStyle name="Calcul 3 40 3 4" xfId="28793"/>
    <cellStyle name="Calcul 3 40 4" xfId="9697"/>
    <cellStyle name="Calcul 3 40 4 2" xfId="31033"/>
    <cellStyle name="Calcul 3 40 5" xfId="22956"/>
    <cellStyle name="Calcul 3 40 5 2" xfId="42168"/>
    <cellStyle name="Calcul 3 40 6" xfId="24307"/>
    <cellStyle name="Calcul 3 41" xfId="2976"/>
    <cellStyle name="Calcul 3 41 2" xfId="5214"/>
    <cellStyle name="Calcul 3 41 2 2" xfId="11940"/>
    <cellStyle name="Calcul 3 41 2 2 2" xfId="33276"/>
    <cellStyle name="Calcul 3 41 2 3" xfId="19238"/>
    <cellStyle name="Calcul 3 41 2 3 2" xfId="39093"/>
    <cellStyle name="Calcul 3 41 2 4" xfId="26550"/>
    <cellStyle name="Calcul 3 41 3" xfId="7458"/>
    <cellStyle name="Calcul 3 41 3 2" xfId="14184"/>
    <cellStyle name="Calcul 3 41 3 2 2" xfId="35520"/>
    <cellStyle name="Calcul 3 41 3 3" xfId="22214"/>
    <cellStyle name="Calcul 3 41 3 3 2" xfId="41555"/>
    <cellStyle name="Calcul 3 41 3 4" xfId="28794"/>
    <cellStyle name="Calcul 3 41 4" xfId="9698"/>
    <cellStyle name="Calcul 3 41 4 2" xfId="31034"/>
    <cellStyle name="Calcul 3 41 5" xfId="19610"/>
    <cellStyle name="Calcul 3 41 5 2" xfId="39400"/>
    <cellStyle name="Calcul 3 41 6" xfId="24308"/>
    <cellStyle name="Calcul 3 42" xfId="2977"/>
    <cellStyle name="Calcul 3 42 2" xfId="5215"/>
    <cellStyle name="Calcul 3 42 2 2" xfId="11941"/>
    <cellStyle name="Calcul 3 42 2 2 2" xfId="33277"/>
    <cellStyle name="Calcul 3 42 2 3" xfId="18115"/>
    <cellStyle name="Calcul 3 42 2 3 2" xfId="38164"/>
    <cellStyle name="Calcul 3 42 2 4" xfId="26551"/>
    <cellStyle name="Calcul 3 42 3" xfId="7459"/>
    <cellStyle name="Calcul 3 42 3 2" xfId="14185"/>
    <cellStyle name="Calcul 3 42 3 2 2" xfId="35521"/>
    <cellStyle name="Calcul 3 42 3 3" xfId="18868"/>
    <cellStyle name="Calcul 3 42 3 3 2" xfId="38787"/>
    <cellStyle name="Calcul 3 42 3 4" xfId="28795"/>
    <cellStyle name="Calcul 3 42 4" xfId="9699"/>
    <cellStyle name="Calcul 3 42 4 2" xfId="31035"/>
    <cellStyle name="Calcul 3 42 5" xfId="18495"/>
    <cellStyle name="Calcul 3 42 5 2" xfId="38479"/>
    <cellStyle name="Calcul 3 42 6" xfId="24309"/>
    <cellStyle name="Calcul 3 43" xfId="2978"/>
    <cellStyle name="Calcul 3 43 2" xfId="5216"/>
    <cellStyle name="Calcul 3 43 2 2" xfId="11942"/>
    <cellStyle name="Calcul 3 43 2 2 2" xfId="33278"/>
    <cellStyle name="Calcul 3 43 2 3" xfId="21469"/>
    <cellStyle name="Calcul 3 43 2 3 2" xfId="40939"/>
    <cellStyle name="Calcul 3 43 2 4" xfId="26552"/>
    <cellStyle name="Calcul 3 43 3" xfId="7460"/>
    <cellStyle name="Calcul 3 43 3 2" xfId="14186"/>
    <cellStyle name="Calcul 3 43 3 2 2" xfId="35522"/>
    <cellStyle name="Calcul 3 43 3 3" xfId="17721"/>
    <cellStyle name="Calcul 3 43 3 3 2" xfId="37835"/>
    <cellStyle name="Calcul 3 43 3 4" xfId="28796"/>
    <cellStyle name="Calcul 3 43 4" xfId="9700"/>
    <cellStyle name="Calcul 3 43 4 2" xfId="31036"/>
    <cellStyle name="Calcul 3 43 5" xfId="21841"/>
    <cellStyle name="Calcul 3 43 5 2" xfId="41247"/>
    <cellStyle name="Calcul 3 43 6" xfId="24310"/>
    <cellStyle name="Calcul 3 44" xfId="2979"/>
    <cellStyle name="Calcul 3 44 2" xfId="5217"/>
    <cellStyle name="Calcul 3 44 2 2" xfId="11943"/>
    <cellStyle name="Calcul 3 44 2 2 2" xfId="33279"/>
    <cellStyle name="Calcul 3 44 2 3" xfId="23698"/>
    <cellStyle name="Calcul 3 44 2 3 2" xfId="42782"/>
    <cellStyle name="Calcul 3 44 2 4" xfId="26553"/>
    <cellStyle name="Calcul 3 44 3" xfId="7461"/>
    <cellStyle name="Calcul 3 44 3 2" xfId="14187"/>
    <cellStyle name="Calcul 3 44 3 2 2" xfId="35523"/>
    <cellStyle name="Calcul 3 44 3 3" xfId="21099"/>
    <cellStyle name="Calcul 3 44 3 3 2" xfId="40633"/>
    <cellStyle name="Calcul 3 44 3 4" xfId="28797"/>
    <cellStyle name="Calcul 3 44 4" xfId="9701"/>
    <cellStyle name="Calcul 3 44 4 2" xfId="31037"/>
    <cellStyle name="Calcul 3 44 5" xfId="24072"/>
    <cellStyle name="Calcul 3 44 5 2" xfId="43092"/>
    <cellStyle name="Calcul 3 44 6" xfId="24311"/>
    <cellStyle name="Calcul 3 45" xfId="2980"/>
    <cellStyle name="Calcul 3 45 2" xfId="5218"/>
    <cellStyle name="Calcul 3 45 2 2" xfId="11944"/>
    <cellStyle name="Calcul 3 45 2 2 2" xfId="33280"/>
    <cellStyle name="Calcul 3 45 2 3" xfId="20351"/>
    <cellStyle name="Calcul 3 45 2 3 2" xfId="40013"/>
    <cellStyle name="Calcul 3 45 2 4" xfId="26554"/>
    <cellStyle name="Calcul 3 45 3" xfId="7462"/>
    <cellStyle name="Calcul 3 45 3 2" xfId="14188"/>
    <cellStyle name="Calcul 3 45 3 2 2" xfId="35524"/>
    <cellStyle name="Calcul 3 45 3 3" xfId="23328"/>
    <cellStyle name="Calcul 3 45 3 3 2" xfId="42476"/>
    <cellStyle name="Calcul 3 45 3 4" xfId="28798"/>
    <cellStyle name="Calcul 3 45 4" xfId="9702"/>
    <cellStyle name="Calcul 3 45 4 2" xfId="31038"/>
    <cellStyle name="Calcul 3 45 5" xfId="20725"/>
    <cellStyle name="Calcul 3 45 5 2" xfId="40323"/>
    <cellStyle name="Calcul 3 45 6" xfId="24312"/>
    <cellStyle name="Calcul 3 46" xfId="2981"/>
    <cellStyle name="Calcul 3 46 2" xfId="5219"/>
    <cellStyle name="Calcul 3 46 2 2" xfId="11945"/>
    <cellStyle name="Calcul 3 46 2 2 2" xfId="33281"/>
    <cellStyle name="Calcul 3 46 2 3" xfId="22583"/>
    <cellStyle name="Calcul 3 46 2 3 2" xfId="41859"/>
    <cellStyle name="Calcul 3 46 2 4" xfId="26555"/>
    <cellStyle name="Calcul 3 46 3" xfId="7463"/>
    <cellStyle name="Calcul 3 46 3 2" xfId="14189"/>
    <cellStyle name="Calcul 3 46 3 2 2" xfId="35525"/>
    <cellStyle name="Calcul 3 46 3 3" xfId="19981"/>
    <cellStyle name="Calcul 3 46 3 3 2" xfId="39707"/>
    <cellStyle name="Calcul 3 46 3 4" xfId="28799"/>
    <cellStyle name="Calcul 3 46 4" xfId="9703"/>
    <cellStyle name="Calcul 3 46 4 2" xfId="31039"/>
    <cellStyle name="Calcul 3 46 5" xfId="22955"/>
    <cellStyle name="Calcul 3 46 5 2" xfId="42167"/>
    <cellStyle name="Calcul 3 46 6" xfId="24313"/>
    <cellStyle name="Calcul 3 47" xfId="2982"/>
    <cellStyle name="Calcul 3 47 2" xfId="5220"/>
    <cellStyle name="Calcul 3 47 2 2" xfId="11946"/>
    <cellStyle name="Calcul 3 47 2 2 2" xfId="33282"/>
    <cellStyle name="Calcul 3 47 2 3" xfId="19237"/>
    <cellStyle name="Calcul 3 47 2 3 2" xfId="39092"/>
    <cellStyle name="Calcul 3 47 2 4" xfId="26556"/>
    <cellStyle name="Calcul 3 47 3" xfId="7464"/>
    <cellStyle name="Calcul 3 47 3 2" xfId="14190"/>
    <cellStyle name="Calcul 3 47 3 2 2" xfId="35526"/>
    <cellStyle name="Calcul 3 47 3 3" xfId="22213"/>
    <cellStyle name="Calcul 3 47 3 3 2" xfId="41554"/>
    <cellStyle name="Calcul 3 47 3 4" xfId="28800"/>
    <cellStyle name="Calcul 3 47 4" xfId="9704"/>
    <cellStyle name="Calcul 3 47 4 2" xfId="31040"/>
    <cellStyle name="Calcul 3 47 5" xfId="19609"/>
    <cellStyle name="Calcul 3 47 5 2" xfId="39399"/>
    <cellStyle name="Calcul 3 47 6" xfId="24314"/>
    <cellStyle name="Calcul 3 48" xfId="2983"/>
    <cellStyle name="Calcul 3 48 2" xfId="5221"/>
    <cellStyle name="Calcul 3 48 2 2" xfId="11947"/>
    <cellStyle name="Calcul 3 48 2 2 2" xfId="33283"/>
    <cellStyle name="Calcul 3 48 2 3" xfId="18114"/>
    <cellStyle name="Calcul 3 48 2 3 2" xfId="38163"/>
    <cellStyle name="Calcul 3 48 2 4" xfId="26557"/>
    <cellStyle name="Calcul 3 48 3" xfId="7465"/>
    <cellStyle name="Calcul 3 48 3 2" xfId="14191"/>
    <cellStyle name="Calcul 3 48 3 2 2" xfId="35527"/>
    <cellStyle name="Calcul 3 48 3 3" xfId="18867"/>
    <cellStyle name="Calcul 3 48 3 3 2" xfId="38786"/>
    <cellStyle name="Calcul 3 48 3 4" xfId="28801"/>
    <cellStyle name="Calcul 3 48 4" xfId="9705"/>
    <cellStyle name="Calcul 3 48 4 2" xfId="31041"/>
    <cellStyle name="Calcul 3 48 5" xfId="18494"/>
    <cellStyle name="Calcul 3 48 5 2" xfId="38478"/>
    <cellStyle name="Calcul 3 48 6" xfId="24315"/>
    <cellStyle name="Calcul 3 49" xfId="2984"/>
    <cellStyle name="Calcul 3 49 2" xfId="5222"/>
    <cellStyle name="Calcul 3 49 2 2" xfId="11948"/>
    <cellStyle name="Calcul 3 49 2 2 2" xfId="33284"/>
    <cellStyle name="Calcul 3 49 2 3" xfId="21468"/>
    <cellStyle name="Calcul 3 49 2 3 2" xfId="40938"/>
    <cellStyle name="Calcul 3 49 2 4" xfId="26558"/>
    <cellStyle name="Calcul 3 49 3" xfId="7466"/>
    <cellStyle name="Calcul 3 49 3 2" xfId="14192"/>
    <cellStyle name="Calcul 3 49 3 2 2" xfId="35528"/>
    <cellStyle name="Calcul 3 49 3 3" xfId="17720"/>
    <cellStyle name="Calcul 3 49 3 3 2" xfId="37834"/>
    <cellStyle name="Calcul 3 49 3 4" xfId="28802"/>
    <cellStyle name="Calcul 3 49 4" xfId="9706"/>
    <cellStyle name="Calcul 3 49 4 2" xfId="31042"/>
    <cellStyle name="Calcul 3 49 5" xfId="21840"/>
    <cellStyle name="Calcul 3 49 5 2" xfId="41246"/>
    <cellStyle name="Calcul 3 49 6" xfId="24316"/>
    <cellStyle name="Calcul 3 5" xfId="2985"/>
    <cellStyle name="Calcul 3 5 2" xfId="2986"/>
    <cellStyle name="Calcul 3 5 2 2" xfId="5224"/>
    <cellStyle name="Calcul 3 5 2 2 2" xfId="11950"/>
    <cellStyle name="Calcul 3 5 2 2 2 2" xfId="33286"/>
    <cellStyle name="Calcul 3 5 2 2 3" xfId="20350"/>
    <cellStyle name="Calcul 3 5 2 2 3 2" xfId="40012"/>
    <cellStyle name="Calcul 3 5 2 2 4" xfId="26560"/>
    <cellStyle name="Calcul 3 5 2 3" xfId="7468"/>
    <cellStyle name="Calcul 3 5 2 3 2" xfId="14194"/>
    <cellStyle name="Calcul 3 5 2 3 2 2" xfId="35530"/>
    <cellStyle name="Calcul 3 5 2 3 3" xfId="23327"/>
    <cellStyle name="Calcul 3 5 2 3 3 2" xfId="42475"/>
    <cellStyle name="Calcul 3 5 2 3 4" xfId="28804"/>
    <cellStyle name="Calcul 3 5 2 4" xfId="9708"/>
    <cellStyle name="Calcul 3 5 2 4 2" xfId="31044"/>
    <cellStyle name="Calcul 3 5 2 5" xfId="20724"/>
    <cellStyle name="Calcul 3 5 2 5 2" xfId="40322"/>
    <cellStyle name="Calcul 3 5 2 6" xfId="24318"/>
    <cellStyle name="Calcul 3 5 3" xfId="2987"/>
    <cellStyle name="Calcul 3 5 3 2" xfId="5225"/>
    <cellStyle name="Calcul 3 5 3 2 2" xfId="11951"/>
    <cellStyle name="Calcul 3 5 3 2 2 2" xfId="33287"/>
    <cellStyle name="Calcul 3 5 3 2 3" xfId="22582"/>
    <cellStyle name="Calcul 3 5 3 2 3 2" xfId="41858"/>
    <cellStyle name="Calcul 3 5 3 2 4" xfId="26561"/>
    <cellStyle name="Calcul 3 5 3 3" xfId="7469"/>
    <cellStyle name="Calcul 3 5 3 3 2" xfId="14195"/>
    <cellStyle name="Calcul 3 5 3 3 2 2" xfId="35531"/>
    <cellStyle name="Calcul 3 5 3 3 3" xfId="19980"/>
    <cellStyle name="Calcul 3 5 3 3 3 2" xfId="39706"/>
    <cellStyle name="Calcul 3 5 3 3 4" xfId="28805"/>
    <cellStyle name="Calcul 3 5 3 4" xfId="9709"/>
    <cellStyle name="Calcul 3 5 3 4 2" xfId="31045"/>
    <cellStyle name="Calcul 3 5 3 5" xfId="22954"/>
    <cellStyle name="Calcul 3 5 3 5 2" xfId="42166"/>
    <cellStyle name="Calcul 3 5 3 6" xfId="24319"/>
    <cellStyle name="Calcul 3 5 4" xfId="5223"/>
    <cellStyle name="Calcul 3 5 4 2" xfId="11949"/>
    <cellStyle name="Calcul 3 5 4 2 2" xfId="33285"/>
    <cellStyle name="Calcul 3 5 4 3" xfId="23697"/>
    <cellStyle name="Calcul 3 5 4 3 2" xfId="42781"/>
    <cellStyle name="Calcul 3 5 4 4" xfId="26559"/>
    <cellStyle name="Calcul 3 5 5" xfId="7467"/>
    <cellStyle name="Calcul 3 5 5 2" xfId="14193"/>
    <cellStyle name="Calcul 3 5 5 2 2" xfId="35529"/>
    <cellStyle name="Calcul 3 5 5 3" xfId="21098"/>
    <cellStyle name="Calcul 3 5 5 3 2" xfId="40632"/>
    <cellStyle name="Calcul 3 5 5 4" xfId="28803"/>
    <cellStyle name="Calcul 3 5 6" xfId="9707"/>
    <cellStyle name="Calcul 3 5 6 2" xfId="31043"/>
    <cellStyle name="Calcul 3 5 7" xfId="24071"/>
    <cellStyle name="Calcul 3 5 7 2" xfId="43091"/>
    <cellStyle name="Calcul 3 5 8" xfId="24317"/>
    <cellStyle name="Calcul 3 50" xfId="2988"/>
    <cellStyle name="Calcul 3 50 2" xfId="5226"/>
    <cellStyle name="Calcul 3 50 2 2" xfId="11952"/>
    <cellStyle name="Calcul 3 50 2 2 2" xfId="33288"/>
    <cellStyle name="Calcul 3 50 2 3" xfId="19236"/>
    <cellStyle name="Calcul 3 50 2 3 2" xfId="39091"/>
    <cellStyle name="Calcul 3 50 2 4" xfId="26562"/>
    <cellStyle name="Calcul 3 50 3" xfId="7470"/>
    <cellStyle name="Calcul 3 50 3 2" xfId="14196"/>
    <cellStyle name="Calcul 3 50 3 2 2" xfId="35532"/>
    <cellStyle name="Calcul 3 50 3 3" xfId="22212"/>
    <cellStyle name="Calcul 3 50 3 3 2" xfId="41553"/>
    <cellStyle name="Calcul 3 50 3 4" xfId="28806"/>
    <cellStyle name="Calcul 3 50 4" xfId="9710"/>
    <cellStyle name="Calcul 3 50 4 2" xfId="31046"/>
    <cellStyle name="Calcul 3 50 5" xfId="19608"/>
    <cellStyle name="Calcul 3 50 5 2" xfId="39398"/>
    <cellStyle name="Calcul 3 50 6" xfId="24320"/>
    <cellStyle name="Calcul 3 51" xfId="2989"/>
    <cellStyle name="Calcul 3 51 2" xfId="5227"/>
    <cellStyle name="Calcul 3 51 2 2" xfId="11953"/>
    <cellStyle name="Calcul 3 51 2 2 2" xfId="33289"/>
    <cellStyle name="Calcul 3 51 2 3" xfId="18113"/>
    <cellStyle name="Calcul 3 51 2 3 2" xfId="38162"/>
    <cellStyle name="Calcul 3 51 2 4" xfId="26563"/>
    <cellStyle name="Calcul 3 51 3" xfId="7471"/>
    <cellStyle name="Calcul 3 51 3 2" xfId="14197"/>
    <cellStyle name="Calcul 3 51 3 2 2" xfId="35533"/>
    <cellStyle name="Calcul 3 51 3 3" xfId="18866"/>
    <cellStyle name="Calcul 3 51 3 3 2" xfId="38785"/>
    <cellStyle name="Calcul 3 51 3 4" xfId="28807"/>
    <cellStyle name="Calcul 3 51 4" xfId="9711"/>
    <cellStyle name="Calcul 3 51 4 2" xfId="31047"/>
    <cellStyle name="Calcul 3 51 5" xfId="18493"/>
    <cellStyle name="Calcul 3 51 5 2" xfId="38477"/>
    <cellStyle name="Calcul 3 51 6" xfId="24321"/>
    <cellStyle name="Calcul 3 52" xfId="2990"/>
    <cellStyle name="Calcul 3 52 2" xfId="5228"/>
    <cellStyle name="Calcul 3 52 2 2" xfId="11954"/>
    <cellStyle name="Calcul 3 52 2 2 2" xfId="33290"/>
    <cellStyle name="Calcul 3 52 2 3" xfId="21467"/>
    <cellStyle name="Calcul 3 52 2 3 2" xfId="40937"/>
    <cellStyle name="Calcul 3 52 2 4" xfId="26564"/>
    <cellStyle name="Calcul 3 52 3" xfId="7472"/>
    <cellStyle name="Calcul 3 52 3 2" xfId="14198"/>
    <cellStyle name="Calcul 3 52 3 2 2" xfId="35534"/>
    <cellStyle name="Calcul 3 52 3 3" xfId="17719"/>
    <cellStyle name="Calcul 3 52 3 3 2" xfId="37833"/>
    <cellStyle name="Calcul 3 52 3 4" xfId="28808"/>
    <cellStyle name="Calcul 3 52 4" xfId="9712"/>
    <cellStyle name="Calcul 3 52 4 2" xfId="31048"/>
    <cellStyle name="Calcul 3 52 5" xfId="21839"/>
    <cellStyle name="Calcul 3 52 5 2" xfId="41245"/>
    <cellStyle name="Calcul 3 52 6" xfId="24322"/>
    <cellStyle name="Calcul 3 53" xfId="2991"/>
    <cellStyle name="Calcul 3 53 2" xfId="5229"/>
    <cellStyle name="Calcul 3 53 2 2" xfId="11955"/>
    <cellStyle name="Calcul 3 53 2 2 2" xfId="33291"/>
    <cellStyle name="Calcul 3 53 2 3" xfId="23696"/>
    <cellStyle name="Calcul 3 53 2 3 2" xfId="42780"/>
    <cellStyle name="Calcul 3 53 2 4" xfId="26565"/>
    <cellStyle name="Calcul 3 53 3" xfId="7473"/>
    <cellStyle name="Calcul 3 53 3 2" xfId="14199"/>
    <cellStyle name="Calcul 3 53 3 2 2" xfId="35535"/>
    <cellStyle name="Calcul 3 53 3 3" xfId="21097"/>
    <cellStyle name="Calcul 3 53 3 3 2" xfId="40631"/>
    <cellStyle name="Calcul 3 53 3 4" xfId="28809"/>
    <cellStyle name="Calcul 3 53 4" xfId="9713"/>
    <cellStyle name="Calcul 3 53 4 2" xfId="31049"/>
    <cellStyle name="Calcul 3 53 5" xfId="24070"/>
    <cellStyle name="Calcul 3 53 5 2" xfId="43090"/>
    <cellStyle name="Calcul 3 53 6" xfId="24323"/>
    <cellStyle name="Calcul 3 54" xfId="2992"/>
    <cellStyle name="Calcul 3 54 2" xfId="5230"/>
    <cellStyle name="Calcul 3 54 2 2" xfId="11956"/>
    <cellStyle name="Calcul 3 54 2 2 2" xfId="33292"/>
    <cellStyle name="Calcul 3 54 2 3" xfId="20349"/>
    <cellStyle name="Calcul 3 54 2 3 2" xfId="40011"/>
    <cellStyle name="Calcul 3 54 2 4" xfId="26566"/>
    <cellStyle name="Calcul 3 54 3" xfId="7474"/>
    <cellStyle name="Calcul 3 54 3 2" xfId="14200"/>
    <cellStyle name="Calcul 3 54 3 2 2" xfId="35536"/>
    <cellStyle name="Calcul 3 54 3 3" xfId="22991"/>
    <cellStyle name="Calcul 3 54 3 3 2" xfId="42203"/>
    <cellStyle name="Calcul 3 54 3 4" xfId="28810"/>
    <cellStyle name="Calcul 3 54 4" xfId="9714"/>
    <cellStyle name="Calcul 3 54 4 2" xfId="31050"/>
    <cellStyle name="Calcul 3 54 5" xfId="20723"/>
    <cellStyle name="Calcul 3 54 5 2" xfId="40321"/>
    <cellStyle name="Calcul 3 54 6" xfId="24324"/>
    <cellStyle name="Calcul 3 55" xfId="2993"/>
    <cellStyle name="Calcul 3 55 2" xfId="5231"/>
    <cellStyle name="Calcul 3 55 2 2" xfId="11957"/>
    <cellStyle name="Calcul 3 55 2 2 2" xfId="33293"/>
    <cellStyle name="Calcul 3 55 2 3" xfId="22581"/>
    <cellStyle name="Calcul 3 55 2 3 2" xfId="41857"/>
    <cellStyle name="Calcul 3 55 2 4" xfId="26567"/>
    <cellStyle name="Calcul 3 55 3" xfId="7475"/>
    <cellStyle name="Calcul 3 55 3 2" xfId="14201"/>
    <cellStyle name="Calcul 3 55 3 2 2" xfId="35537"/>
    <cellStyle name="Calcul 3 55 3 3" xfId="19645"/>
    <cellStyle name="Calcul 3 55 3 3 2" xfId="39435"/>
    <cellStyle name="Calcul 3 55 3 4" xfId="28811"/>
    <cellStyle name="Calcul 3 55 4" xfId="9715"/>
    <cellStyle name="Calcul 3 55 4 2" xfId="31051"/>
    <cellStyle name="Calcul 3 55 5" xfId="22953"/>
    <cellStyle name="Calcul 3 55 5 2" xfId="42165"/>
    <cellStyle name="Calcul 3 55 6" xfId="24325"/>
    <cellStyle name="Calcul 3 56" xfId="2994"/>
    <cellStyle name="Calcul 3 56 2" xfId="5232"/>
    <cellStyle name="Calcul 3 56 2 2" xfId="11958"/>
    <cellStyle name="Calcul 3 56 2 2 2" xfId="33294"/>
    <cellStyle name="Calcul 3 56 2 3" xfId="19235"/>
    <cellStyle name="Calcul 3 56 2 3 2" xfId="39090"/>
    <cellStyle name="Calcul 3 56 2 4" xfId="26568"/>
    <cellStyle name="Calcul 3 56 3" xfId="7476"/>
    <cellStyle name="Calcul 3 56 3 2" xfId="14202"/>
    <cellStyle name="Calcul 3 56 3 2 2" xfId="35538"/>
    <cellStyle name="Calcul 3 56 3 3" xfId="22211"/>
    <cellStyle name="Calcul 3 56 3 3 2" xfId="41552"/>
    <cellStyle name="Calcul 3 56 3 4" xfId="28812"/>
    <cellStyle name="Calcul 3 56 4" xfId="9716"/>
    <cellStyle name="Calcul 3 56 4 2" xfId="31052"/>
    <cellStyle name="Calcul 3 56 5" xfId="19607"/>
    <cellStyle name="Calcul 3 56 5 2" xfId="39397"/>
    <cellStyle name="Calcul 3 56 6" xfId="24326"/>
    <cellStyle name="Calcul 3 57" xfId="2995"/>
    <cellStyle name="Calcul 3 57 2" xfId="5233"/>
    <cellStyle name="Calcul 3 57 2 2" xfId="11959"/>
    <cellStyle name="Calcul 3 57 2 2 2" xfId="33295"/>
    <cellStyle name="Calcul 3 57 2 3" xfId="18112"/>
    <cellStyle name="Calcul 3 57 2 3 2" xfId="38161"/>
    <cellStyle name="Calcul 3 57 2 4" xfId="26569"/>
    <cellStyle name="Calcul 3 57 3" xfId="7477"/>
    <cellStyle name="Calcul 3 57 3 2" xfId="14203"/>
    <cellStyle name="Calcul 3 57 3 2 2" xfId="35539"/>
    <cellStyle name="Calcul 3 57 3 3" xfId="18865"/>
    <cellStyle name="Calcul 3 57 3 3 2" xfId="38784"/>
    <cellStyle name="Calcul 3 57 3 4" xfId="28813"/>
    <cellStyle name="Calcul 3 57 4" xfId="9717"/>
    <cellStyle name="Calcul 3 57 4 2" xfId="31053"/>
    <cellStyle name="Calcul 3 57 5" xfId="18492"/>
    <cellStyle name="Calcul 3 57 5 2" xfId="38476"/>
    <cellStyle name="Calcul 3 57 6" xfId="24327"/>
    <cellStyle name="Calcul 3 58" xfId="2996"/>
    <cellStyle name="Calcul 3 58 2" xfId="5234"/>
    <cellStyle name="Calcul 3 58 2 2" xfId="11960"/>
    <cellStyle name="Calcul 3 58 2 2 2" xfId="33296"/>
    <cellStyle name="Calcul 3 58 2 3" xfId="21466"/>
    <cellStyle name="Calcul 3 58 2 3 2" xfId="40936"/>
    <cellStyle name="Calcul 3 58 2 4" xfId="26570"/>
    <cellStyle name="Calcul 3 58 3" xfId="7478"/>
    <cellStyle name="Calcul 3 58 3 2" xfId="14204"/>
    <cellStyle name="Calcul 3 58 3 2 2" xfId="35540"/>
    <cellStyle name="Calcul 3 58 3 3" xfId="17718"/>
    <cellStyle name="Calcul 3 58 3 3 2" xfId="37832"/>
    <cellStyle name="Calcul 3 58 3 4" xfId="28814"/>
    <cellStyle name="Calcul 3 58 4" xfId="9718"/>
    <cellStyle name="Calcul 3 58 4 2" xfId="31054"/>
    <cellStyle name="Calcul 3 58 5" xfId="21838"/>
    <cellStyle name="Calcul 3 58 5 2" xfId="41244"/>
    <cellStyle name="Calcul 3 58 6" xfId="24328"/>
    <cellStyle name="Calcul 3 59" xfId="2997"/>
    <cellStyle name="Calcul 3 59 2" xfId="5235"/>
    <cellStyle name="Calcul 3 59 2 2" xfId="11961"/>
    <cellStyle name="Calcul 3 59 2 2 2" xfId="33297"/>
    <cellStyle name="Calcul 3 59 2 3" xfId="23695"/>
    <cellStyle name="Calcul 3 59 2 3 2" xfId="42779"/>
    <cellStyle name="Calcul 3 59 2 4" xfId="26571"/>
    <cellStyle name="Calcul 3 59 3" xfId="7479"/>
    <cellStyle name="Calcul 3 59 3 2" xfId="14205"/>
    <cellStyle name="Calcul 3 59 3 2 2" xfId="35541"/>
    <cellStyle name="Calcul 3 59 3 3" xfId="21096"/>
    <cellStyle name="Calcul 3 59 3 3 2" xfId="40630"/>
    <cellStyle name="Calcul 3 59 3 4" xfId="28815"/>
    <cellStyle name="Calcul 3 59 4" xfId="9719"/>
    <cellStyle name="Calcul 3 59 4 2" xfId="31055"/>
    <cellStyle name="Calcul 3 59 5" xfId="24069"/>
    <cellStyle name="Calcul 3 59 5 2" xfId="43089"/>
    <cellStyle name="Calcul 3 59 6" xfId="24329"/>
    <cellStyle name="Calcul 3 6" xfId="2998"/>
    <cellStyle name="Calcul 3 6 2" xfId="5236"/>
    <cellStyle name="Calcul 3 6 2 2" xfId="11962"/>
    <cellStyle name="Calcul 3 6 2 2 2" xfId="33298"/>
    <cellStyle name="Calcul 3 6 2 3" xfId="20348"/>
    <cellStyle name="Calcul 3 6 2 3 2" xfId="40010"/>
    <cellStyle name="Calcul 3 6 2 4" xfId="26572"/>
    <cellStyle name="Calcul 3 6 3" xfId="7480"/>
    <cellStyle name="Calcul 3 6 3 2" xfId="14206"/>
    <cellStyle name="Calcul 3 6 3 2 2" xfId="35542"/>
    <cellStyle name="Calcul 3 6 3 3" xfId="23326"/>
    <cellStyle name="Calcul 3 6 3 3 2" xfId="42474"/>
    <cellStyle name="Calcul 3 6 3 4" xfId="28816"/>
    <cellStyle name="Calcul 3 6 4" xfId="9720"/>
    <cellStyle name="Calcul 3 6 4 2" xfId="31056"/>
    <cellStyle name="Calcul 3 6 5" xfId="20722"/>
    <cellStyle name="Calcul 3 6 5 2" xfId="40320"/>
    <cellStyle name="Calcul 3 6 6" xfId="24330"/>
    <cellStyle name="Calcul 3 60" xfId="2999"/>
    <cellStyle name="Calcul 3 60 2" xfId="5237"/>
    <cellStyle name="Calcul 3 60 2 2" xfId="11963"/>
    <cellStyle name="Calcul 3 60 2 2 2" xfId="33299"/>
    <cellStyle name="Calcul 3 60 2 3" xfId="22580"/>
    <cellStyle name="Calcul 3 60 2 3 2" xfId="41856"/>
    <cellStyle name="Calcul 3 60 2 4" xfId="26573"/>
    <cellStyle name="Calcul 3 60 3" xfId="7481"/>
    <cellStyle name="Calcul 3 60 3 2" xfId="14207"/>
    <cellStyle name="Calcul 3 60 3 2 2" xfId="35543"/>
    <cellStyle name="Calcul 3 60 3 3" xfId="19979"/>
    <cellStyle name="Calcul 3 60 3 3 2" xfId="39705"/>
    <cellStyle name="Calcul 3 60 3 4" xfId="28817"/>
    <cellStyle name="Calcul 3 60 4" xfId="9721"/>
    <cellStyle name="Calcul 3 60 4 2" xfId="31057"/>
    <cellStyle name="Calcul 3 60 5" xfId="22952"/>
    <cellStyle name="Calcul 3 60 5 2" xfId="42164"/>
    <cellStyle name="Calcul 3 60 6" xfId="24331"/>
    <cellStyle name="Calcul 3 61" xfId="3000"/>
    <cellStyle name="Calcul 3 61 2" xfId="5238"/>
    <cellStyle name="Calcul 3 61 2 2" xfId="11964"/>
    <cellStyle name="Calcul 3 61 2 2 2" xfId="33300"/>
    <cellStyle name="Calcul 3 61 2 3" xfId="19234"/>
    <cellStyle name="Calcul 3 61 2 3 2" xfId="39089"/>
    <cellStyle name="Calcul 3 61 2 4" xfId="26574"/>
    <cellStyle name="Calcul 3 61 3" xfId="7482"/>
    <cellStyle name="Calcul 3 61 3 2" xfId="14208"/>
    <cellStyle name="Calcul 3 61 3 2 2" xfId="35544"/>
    <cellStyle name="Calcul 3 61 3 3" xfId="22210"/>
    <cellStyle name="Calcul 3 61 3 3 2" xfId="41551"/>
    <cellStyle name="Calcul 3 61 3 4" xfId="28818"/>
    <cellStyle name="Calcul 3 61 4" xfId="9722"/>
    <cellStyle name="Calcul 3 61 4 2" xfId="31058"/>
    <cellStyle name="Calcul 3 61 5" xfId="19606"/>
    <cellStyle name="Calcul 3 61 5 2" xfId="39396"/>
    <cellStyle name="Calcul 3 61 6" xfId="24332"/>
    <cellStyle name="Calcul 3 62" xfId="3001"/>
    <cellStyle name="Calcul 3 62 2" xfId="5239"/>
    <cellStyle name="Calcul 3 62 2 2" xfId="11965"/>
    <cellStyle name="Calcul 3 62 2 2 2" xfId="33301"/>
    <cellStyle name="Calcul 3 62 2 3" xfId="18111"/>
    <cellStyle name="Calcul 3 62 2 3 2" xfId="38160"/>
    <cellStyle name="Calcul 3 62 2 4" xfId="26575"/>
    <cellStyle name="Calcul 3 62 3" xfId="7483"/>
    <cellStyle name="Calcul 3 62 3 2" xfId="14209"/>
    <cellStyle name="Calcul 3 62 3 2 2" xfId="35545"/>
    <cellStyle name="Calcul 3 62 3 3" xfId="18864"/>
    <cellStyle name="Calcul 3 62 3 3 2" xfId="38783"/>
    <cellStyle name="Calcul 3 62 3 4" xfId="28819"/>
    <cellStyle name="Calcul 3 62 4" xfId="9723"/>
    <cellStyle name="Calcul 3 62 4 2" xfId="31059"/>
    <cellStyle name="Calcul 3 62 5" xfId="18491"/>
    <cellStyle name="Calcul 3 62 5 2" xfId="38475"/>
    <cellStyle name="Calcul 3 62 6" xfId="24333"/>
    <cellStyle name="Calcul 3 63" xfId="3002"/>
    <cellStyle name="Calcul 3 63 2" xfId="5240"/>
    <cellStyle name="Calcul 3 63 2 2" xfId="11966"/>
    <cellStyle name="Calcul 3 63 2 2 2" xfId="33302"/>
    <cellStyle name="Calcul 3 63 2 3" xfId="21465"/>
    <cellStyle name="Calcul 3 63 2 3 2" xfId="40935"/>
    <cellStyle name="Calcul 3 63 2 4" xfId="26576"/>
    <cellStyle name="Calcul 3 63 3" xfId="7484"/>
    <cellStyle name="Calcul 3 63 3 2" xfId="14210"/>
    <cellStyle name="Calcul 3 63 3 2 2" xfId="35546"/>
    <cellStyle name="Calcul 3 63 3 3" xfId="17717"/>
    <cellStyle name="Calcul 3 63 3 3 2" xfId="37831"/>
    <cellStyle name="Calcul 3 63 3 4" xfId="28820"/>
    <cellStyle name="Calcul 3 63 4" xfId="9724"/>
    <cellStyle name="Calcul 3 63 4 2" xfId="31060"/>
    <cellStyle name="Calcul 3 63 5" xfId="21837"/>
    <cellStyle name="Calcul 3 63 5 2" xfId="41243"/>
    <cellStyle name="Calcul 3 63 6" xfId="24334"/>
    <cellStyle name="Calcul 3 64" xfId="3003"/>
    <cellStyle name="Calcul 3 64 2" xfId="5241"/>
    <cellStyle name="Calcul 3 64 2 2" xfId="11967"/>
    <cellStyle name="Calcul 3 64 2 2 2" xfId="33303"/>
    <cellStyle name="Calcul 3 64 2 3" xfId="23694"/>
    <cellStyle name="Calcul 3 64 2 3 2" xfId="42778"/>
    <cellStyle name="Calcul 3 64 2 4" xfId="26577"/>
    <cellStyle name="Calcul 3 64 3" xfId="7485"/>
    <cellStyle name="Calcul 3 64 3 2" xfId="14211"/>
    <cellStyle name="Calcul 3 64 3 2 2" xfId="35547"/>
    <cellStyle name="Calcul 3 64 3 3" xfId="21095"/>
    <cellStyle name="Calcul 3 64 3 3 2" xfId="40629"/>
    <cellStyle name="Calcul 3 64 3 4" xfId="28821"/>
    <cellStyle name="Calcul 3 64 4" xfId="9725"/>
    <cellStyle name="Calcul 3 64 4 2" xfId="31061"/>
    <cellStyle name="Calcul 3 64 5" xfId="24068"/>
    <cellStyle name="Calcul 3 64 5 2" xfId="43088"/>
    <cellStyle name="Calcul 3 64 6" xfId="24335"/>
    <cellStyle name="Calcul 3 65" xfId="3004"/>
    <cellStyle name="Calcul 3 65 2" xfId="5242"/>
    <cellStyle name="Calcul 3 65 2 2" xfId="11968"/>
    <cellStyle name="Calcul 3 65 2 2 2" xfId="33304"/>
    <cellStyle name="Calcul 3 65 2 3" xfId="20347"/>
    <cellStyle name="Calcul 3 65 2 3 2" xfId="40009"/>
    <cellStyle name="Calcul 3 65 2 4" xfId="26578"/>
    <cellStyle name="Calcul 3 65 3" xfId="7486"/>
    <cellStyle name="Calcul 3 65 3 2" xfId="14212"/>
    <cellStyle name="Calcul 3 65 3 2 2" xfId="35548"/>
    <cellStyle name="Calcul 3 65 3 3" xfId="23325"/>
    <cellStyle name="Calcul 3 65 3 3 2" xfId="42473"/>
    <cellStyle name="Calcul 3 65 3 4" xfId="28822"/>
    <cellStyle name="Calcul 3 65 4" xfId="9726"/>
    <cellStyle name="Calcul 3 65 4 2" xfId="31062"/>
    <cellStyle name="Calcul 3 65 5" xfId="20721"/>
    <cellStyle name="Calcul 3 65 5 2" xfId="40319"/>
    <cellStyle name="Calcul 3 65 6" xfId="24336"/>
    <cellStyle name="Calcul 3 66" xfId="3005"/>
    <cellStyle name="Calcul 3 66 2" xfId="5243"/>
    <cellStyle name="Calcul 3 66 2 2" xfId="11969"/>
    <cellStyle name="Calcul 3 66 2 2 2" xfId="33305"/>
    <cellStyle name="Calcul 3 66 2 3" xfId="22579"/>
    <cellStyle name="Calcul 3 66 2 3 2" xfId="41855"/>
    <cellStyle name="Calcul 3 66 2 4" xfId="26579"/>
    <cellStyle name="Calcul 3 66 3" xfId="7487"/>
    <cellStyle name="Calcul 3 66 3 2" xfId="14213"/>
    <cellStyle name="Calcul 3 66 3 2 2" xfId="35549"/>
    <cellStyle name="Calcul 3 66 3 3" xfId="19978"/>
    <cellStyle name="Calcul 3 66 3 3 2" xfId="39704"/>
    <cellStyle name="Calcul 3 66 3 4" xfId="28823"/>
    <cellStyle name="Calcul 3 66 4" xfId="9727"/>
    <cellStyle name="Calcul 3 66 4 2" xfId="31063"/>
    <cellStyle name="Calcul 3 66 5" xfId="22951"/>
    <cellStyle name="Calcul 3 66 5 2" xfId="42163"/>
    <cellStyle name="Calcul 3 66 6" xfId="24337"/>
    <cellStyle name="Calcul 3 67" xfId="3006"/>
    <cellStyle name="Calcul 3 67 2" xfId="5244"/>
    <cellStyle name="Calcul 3 67 2 2" xfId="11970"/>
    <cellStyle name="Calcul 3 67 2 2 2" xfId="33306"/>
    <cellStyle name="Calcul 3 67 2 3" xfId="19233"/>
    <cellStyle name="Calcul 3 67 2 3 2" xfId="39088"/>
    <cellStyle name="Calcul 3 67 2 4" xfId="26580"/>
    <cellStyle name="Calcul 3 67 3" xfId="7488"/>
    <cellStyle name="Calcul 3 67 3 2" xfId="14214"/>
    <cellStyle name="Calcul 3 67 3 2 2" xfId="35550"/>
    <cellStyle name="Calcul 3 67 3 3" xfId="22209"/>
    <cellStyle name="Calcul 3 67 3 3 2" xfId="41550"/>
    <cellStyle name="Calcul 3 67 3 4" xfId="28824"/>
    <cellStyle name="Calcul 3 67 4" xfId="9728"/>
    <cellStyle name="Calcul 3 67 4 2" xfId="31064"/>
    <cellStyle name="Calcul 3 67 5" xfId="19605"/>
    <cellStyle name="Calcul 3 67 5 2" xfId="39395"/>
    <cellStyle name="Calcul 3 67 6" xfId="24338"/>
    <cellStyle name="Calcul 3 68" xfId="3007"/>
    <cellStyle name="Calcul 3 68 2" xfId="5245"/>
    <cellStyle name="Calcul 3 68 2 2" xfId="11971"/>
    <cellStyle name="Calcul 3 68 2 2 2" xfId="33307"/>
    <cellStyle name="Calcul 3 68 2 3" xfId="18110"/>
    <cellStyle name="Calcul 3 68 2 3 2" xfId="38159"/>
    <cellStyle name="Calcul 3 68 2 4" xfId="26581"/>
    <cellStyle name="Calcul 3 68 3" xfId="7489"/>
    <cellStyle name="Calcul 3 68 3 2" xfId="14215"/>
    <cellStyle name="Calcul 3 68 3 2 2" xfId="35551"/>
    <cellStyle name="Calcul 3 68 3 3" xfId="18863"/>
    <cellStyle name="Calcul 3 68 3 3 2" xfId="38782"/>
    <cellStyle name="Calcul 3 68 3 4" xfId="28825"/>
    <cellStyle name="Calcul 3 68 4" xfId="9729"/>
    <cellStyle name="Calcul 3 68 4 2" xfId="31065"/>
    <cellStyle name="Calcul 3 68 5" xfId="18490"/>
    <cellStyle name="Calcul 3 68 5 2" xfId="38474"/>
    <cellStyle name="Calcul 3 68 6" xfId="24339"/>
    <cellStyle name="Calcul 3 69" xfId="3008"/>
    <cellStyle name="Calcul 3 69 2" xfId="5246"/>
    <cellStyle name="Calcul 3 69 2 2" xfId="11972"/>
    <cellStyle name="Calcul 3 69 2 2 2" xfId="33308"/>
    <cellStyle name="Calcul 3 69 2 3" xfId="21464"/>
    <cellStyle name="Calcul 3 69 2 3 2" xfId="40934"/>
    <cellStyle name="Calcul 3 69 2 4" xfId="26582"/>
    <cellStyle name="Calcul 3 69 3" xfId="7490"/>
    <cellStyle name="Calcul 3 69 3 2" xfId="14216"/>
    <cellStyle name="Calcul 3 69 3 2 2" xfId="35552"/>
    <cellStyle name="Calcul 3 69 3 3" xfId="17716"/>
    <cellStyle name="Calcul 3 69 3 3 2" xfId="37830"/>
    <cellStyle name="Calcul 3 69 3 4" xfId="28826"/>
    <cellStyle name="Calcul 3 69 4" xfId="9730"/>
    <cellStyle name="Calcul 3 69 4 2" xfId="31066"/>
    <cellStyle name="Calcul 3 69 5" xfId="21836"/>
    <cellStyle name="Calcul 3 69 5 2" xfId="41242"/>
    <cellStyle name="Calcul 3 69 6" xfId="24340"/>
    <cellStyle name="Calcul 3 7" xfId="3009"/>
    <cellStyle name="Calcul 3 7 2" xfId="5247"/>
    <cellStyle name="Calcul 3 7 2 2" xfId="11973"/>
    <cellStyle name="Calcul 3 7 2 2 2" xfId="33309"/>
    <cellStyle name="Calcul 3 7 2 3" xfId="23693"/>
    <cellStyle name="Calcul 3 7 2 3 2" xfId="42777"/>
    <cellStyle name="Calcul 3 7 2 4" xfId="26583"/>
    <cellStyle name="Calcul 3 7 3" xfId="7491"/>
    <cellStyle name="Calcul 3 7 3 2" xfId="14217"/>
    <cellStyle name="Calcul 3 7 3 2 2" xfId="35553"/>
    <cellStyle name="Calcul 3 7 3 3" xfId="21094"/>
    <cellStyle name="Calcul 3 7 3 3 2" xfId="40628"/>
    <cellStyle name="Calcul 3 7 3 4" xfId="28827"/>
    <cellStyle name="Calcul 3 7 4" xfId="9731"/>
    <cellStyle name="Calcul 3 7 4 2" xfId="31067"/>
    <cellStyle name="Calcul 3 7 5" xfId="24067"/>
    <cellStyle name="Calcul 3 7 5 2" xfId="43087"/>
    <cellStyle name="Calcul 3 7 6" xfId="24341"/>
    <cellStyle name="Calcul 3 70" xfId="3010"/>
    <cellStyle name="Calcul 3 70 2" xfId="5248"/>
    <cellStyle name="Calcul 3 70 2 2" xfId="11974"/>
    <cellStyle name="Calcul 3 70 2 2 2" xfId="33310"/>
    <cellStyle name="Calcul 3 70 2 3" xfId="20346"/>
    <cellStyle name="Calcul 3 70 2 3 2" xfId="40008"/>
    <cellStyle name="Calcul 3 70 2 4" xfId="26584"/>
    <cellStyle name="Calcul 3 70 3" xfId="7492"/>
    <cellStyle name="Calcul 3 70 3 2" xfId="14218"/>
    <cellStyle name="Calcul 3 70 3 2 2" xfId="35554"/>
    <cellStyle name="Calcul 3 70 3 3" xfId="23324"/>
    <cellStyle name="Calcul 3 70 3 3 2" xfId="42472"/>
    <cellStyle name="Calcul 3 70 3 4" xfId="28828"/>
    <cellStyle name="Calcul 3 70 4" xfId="9732"/>
    <cellStyle name="Calcul 3 70 4 2" xfId="31068"/>
    <cellStyle name="Calcul 3 70 5" xfId="20720"/>
    <cellStyle name="Calcul 3 70 5 2" xfId="40318"/>
    <cellStyle name="Calcul 3 70 6" xfId="24342"/>
    <cellStyle name="Calcul 3 71" xfId="3011"/>
    <cellStyle name="Calcul 3 71 2" xfId="5249"/>
    <cellStyle name="Calcul 3 71 2 2" xfId="11975"/>
    <cellStyle name="Calcul 3 71 2 2 2" xfId="33311"/>
    <cellStyle name="Calcul 3 71 2 3" xfId="22578"/>
    <cellStyle name="Calcul 3 71 2 3 2" xfId="41854"/>
    <cellStyle name="Calcul 3 71 2 4" xfId="26585"/>
    <cellStyle name="Calcul 3 71 3" xfId="7493"/>
    <cellStyle name="Calcul 3 71 3 2" xfId="14219"/>
    <cellStyle name="Calcul 3 71 3 2 2" xfId="35555"/>
    <cellStyle name="Calcul 3 71 3 3" xfId="19977"/>
    <cellStyle name="Calcul 3 71 3 3 2" xfId="39703"/>
    <cellStyle name="Calcul 3 71 3 4" xfId="28829"/>
    <cellStyle name="Calcul 3 71 4" xfId="9733"/>
    <cellStyle name="Calcul 3 71 4 2" xfId="31069"/>
    <cellStyle name="Calcul 3 71 5" xfId="22950"/>
    <cellStyle name="Calcul 3 71 5 2" xfId="42162"/>
    <cellStyle name="Calcul 3 71 6" xfId="24343"/>
    <cellStyle name="Calcul 3 72" xfId="3012"/>
    <cellStyle name="Calcul 3 72 2" xfId="5250"/>
    <cellStyle name="Calcul 3 72 2 2" xfId="11976"/>
    <cellStyle name="Calcul 3 72 2 2 2" xfId="33312"/>
    <cellStyle name="Calcul 3 72 2 3" xfId="19232"/>
    <cellStyle name="Calcul 3 72 2 3 2" xfId="39087"/>
    <cellStyle name="Calcul 3 72 2 4" xfId="26586"/>
    <cellStyle name="Calcul 3 72 3" xfId="7494"/>
    <cellStyle name="Calcul 3 72 3 2" xfId="14220"/>
    <cellStyle name="Calcul 3 72 3 2 2" xfId="35556"/>
    <cellStyle name="Calcul 3 72 3 3" xfId="22208"/>
    <cellStyle name="Calcul 3 72 3 3 2" xfId="41549"/>
    <cellStyle name="Calcul 3 72 3 4" xfId="28830"/>
    <cellStyle name="Calcul 3 72 4" xfId="9734"/>
    <cellStyle name="Calcul 3 72 4 2" xfId="31070"/>
    <cellStyle name="Calcul 3 72 5" xfId="19604"/>
    <cellStyle name="Calcul 3 72 5 2" xfId="39394"/>
    <cellStyle name="Calcul 3 72 6" xfId="24344"/>
    <cellStyle name="Calcul 3 73" xfId="3013"/>
    <cellStyle name="Calcul 3 73 2" xfId="5251"/>
    <cellStyle name="Calcul 3 73 2 2" xfId="11977"/>
    <cellStyle name="Calcul 3 73 2 2 2" xfId="33313"/>
    <cellStyle name="Calcul 3 73 2 3" xfId="18109"/>
    <cellStyle name="Calcul 3 73 2 3 2" xfId="38158"/>
    <cellStyle name="Calcul 3 73 2 4" xfId="26587"/>
    <cellStyle name="Calcul 3 73 3" xfId="7495"/>
    <cellStyle name="Calcul 3 73 3 2" xfId="14221"/>
    <cellStyle name="Calcul 3 73 3 2 2" xfId="35557"/>
    <cellStyle name="Calcul 3 73 3 3" xfId="18862"/>
    <cellStyle name="Calcul 3 73 3 3 2" xfId="38781"/>
    <cellStyle name="Calcul 3 73 3 4" xfId="28831"/>
    <cellStyle name="Calcul 3 73 4" xfId="9735"/>
    <cellStyle name="Calcul 3 73 4 2" xfId="31071"/>
    <cellStyle name="Calcul 3 73 5" xfId="18489"/>
    <cellStyle name="Calcul 3 73 5 2" xfId="38473"/>
    <cellStyle name="Calcul 3 73 6" xfId="24345"/>
    <cellStyle name="Calcul 3 74" xfId="3014"/>
    <cellStyle name="Calcul 3 74 2" xfId="5252"/>
    <cellStyle name="Calcul 3 74 2 2" xfId="11978"/>
    <cellStyle name="Calcul 3 74 2 2 2" xfId="33314"/>
    <cellStyle name="Calcul 3 74 2 3" xfId="21463"/>
    <cellStyle name="Calcul 3 74 2 3 2" xfId="40933"/>
    <cellStyle name="Calcul 3 74 2 4" xfId="26588"/>
    <cellStyle name="Calcul 3 74 3" xfId="7496"/>
    <cellStyle name="Calcul 3 74 3 2" xfId="14222"/>
    <cellStyle name="Calcul 3 74 3 2 2" xfId="35558"/>
    <cellStyle name="Calcul 3 74 3 3" xfId="17715"/>
    <cellStyle name="Calcul 3 74 3 3 2" xfId="37829"/>
    <cellStyle name="Calcul 3 74 3 4" xfId="28832"/>
    <cellStyle name="Calcul 3 74 4" xfId="9736"/>
    <cellStyle name="Calcul 3 74 4 2" xfId="31072"/>
    <cellStyle name="Calcul 3 74 5" xfId="21835"/>
    <cellStyle name="Calcul 3 74 5 2" xfId="41241"/>
    <cellStyle name="Calcul 3 74 6" xfId="24346"/>
    <cellStyle name="Calcul 3 75" xfId="3015"/>
    <cellStyle name="Calcul 3 75 2" xfId="5253"/>
    <cellStyle name="Calcul 3 75 2 2" xfId="11979"/>
    <cellStyle name="Calcul 3 75 2 2 2" xfId="33315"/>
    <cellStyle name="Calcul 3 75 2 3" xfId="23692"/>
    <cellStyle name="Calcul 3 75 2 3 2" xfId="42776"/>
    <cellStyle name="Calcul 3 75 2 4" xfId="26589"/>
    <cellStyle name="Calcul 3 75 3" xfId="7497"/>
    <cellStyle name="Calcul 3 75 3 2" xfId="14223"/>
    <cellStyle name="Calcul 3 75 3 2 2" xfId="35559"/>
    <cellStyle name="Calcul 3 75 3 3" xfId="21093"/>
    <cellStyle name="Calcul 3 75 3 3 2" xfId="40627"/>
    <cellStyle name="Calcul 3 75 3 4" xfId="28833"/>
    <cellStyle name="Calcul 3 75 4" xfId="9737"/>
    <cellStyle name="Calcul 3 75 4 2" xfId="31073"/>
    <cellStyle name="Calcul 3 75 5" xfId="24066"/>
    <cellStyle name="Calcul 3 75 5 2" xfId="43086"/>
    <cellStyle name="Calcul 3 75 6" xfId="24347"/>
    <cellStyle name="Calcul 3 76" xfId="3016"/>
    <cellStyle name="Calcul 3 76 2" xfId="5254"/>
    <cellStyle name="Calcul 3 76 2 2" xfId="11980"/>
    <cellStyle name="Calcul 3 76 2 2 2" xfId="33316"/>
    <cellStyle name="Calcul 3 76 2 3" xfId="20345"/>
    <cellStyle name="Calcul 3 76 2 3 2" xfId="40007"/>
    <cellStyle name="Calcul 3 76 2 4" xfId="26590"/>
    <cellStyle name="Calcul 3 76 3" xfId="7498"/>
    <cellStyle name="Calcul 3 76 3 2" xfId="14224"/>
    <cellStyle name="Calcul 3 76 3 2 2" xfId="35560"/>
    <cellStyle name="Calcul 3 76 3 3" xfId="23323"/>
    <cellStyle name="Calcul 3 76 3 3 2" xfId="42471"/>
    <cellStyle name="Calcul 3 76 3 4" xfId="28834"/>
    <cellStyle name="Calcul 3 76 4" xfId="9738"/>
    <cellStyle name="Calcul 3 76 4 2" xfId="31074"/>
    <cellStyle name="Calcul 3 76 5" xfId="20719"/>
    <cellStyle name="Calcul 3 76 5 2" xfId="40317"/>
    <cellStyle name="Calcul 3 76 6" xfId="24348"/>
    <cellStyle name="Calcul 3 77" xfId="3017"/>
    <cellStyle name="Calcul 3 77 2" xfId="5255"/>
    <cellStyle name="Calcul 3 77 2 2" xfId="11981"/>
    <cellStyle name="Calcul 3 77 2 2 2" xfId="33317"/>
    <cellStyle name="Calcul 3 77 2 3" xfId="22577"/>
    <cellStyle name="Calcul 3 77 2 3 2" xfId="41853"/>
    <cellStyle name="Calcul 3 77 2 4" xfId="26591"/>
    <cellStyle name="Calcul 3 77 3" xfId="7499"/>
    <cellStyle name="Calcul 3 77 3 2" xfId="14225"/>
    <cellStyle name="Calcul 3 77 3 2 2" xfId="35561"/>
    <cellStyle name="Calcul 3 77 3 3" xfId="19976"/>
    <cellStyle name="Calcul 3 77 3 3 2" xfId="39702"/>
    <cellStyle name="Calcul 3 77 3 4" xfId="28835"/>
    <cellStyle name="Calcul 3 77 4" xfId="9739"/>
    <cellStyle name="Calcul 3 77 4 2" xfId="31075"/>
    <cellStyle name="Calcul 3 77 5" xfId="22949"/>
    <cellStyle name="Calcul 3 77 5 2" xfId="42161"/>
    <cellStyle name="Calcul 3 77 6" xfId="24349"/>
    <cellStyle name="Calcul 3 78" xfId="3018"/>
    <cellStyle name="Calcul 3 78 2" xfId="5256"/>
    <cellStyle name="Calcul 3 78 2 2" xfId="11982"/>
    <cellStyle name="Calcul 3 78 2 2 2" xfId="33318"/>
    <cellStyle name="Calcul 3 78 2 3" xfId="19231"/>
    <cellStyle name="Calcul 3 78 2 3 2" xfId="39086"/>
    <cellStyle name="Calcul 3 78 2 4" xfId="26592"/>
    <cellStyle name="Calcul 3 78 3" xfId="7500"/>
    <cellStyle name="Calcul 3 78 3 2" xfId="14226"/>
    <cellStyle name="Calcul 3 78 3 2 2" xfId="35562"/>
    <cellStyle name="Calcul 3 78 3 3" xfId="22207"/>
    <cellStyle name="Calcul 3 78 3 3 2" xfId="41548"/>
    <cellStyle name="Calcul 3 78 3 4" xfId="28836"/>
    <cellStyle name="Calcul 3 78 4" xfId="9740"/>
    <cellStyle name="Calcul 3 78 4 2" xfId="31076"/>
    <cellStyle name="Calcul 3 78 5" xfId="19603"/>
    <cellStyle name="Calcul 3 78 5 2" xfId="39393"/>
    <cellStyle name="Calcul 3 78 6" xfId="24350"/>
    <cellStyle name="Calcul 3 79" xfId="3019"/>
    <cellStyle name="Calcul 3 79 2" xfId="5257"/>
    <cellStyle name="Calcul 3 79 2 2" xfId="11983"/>
    <cellStyle name="Calcul 3 79 2 2 2" xfId="33319"/>
    <cellStyle name="Calcul 3 79 2 3" xfId="18108"/>
    <cellStyle name="Calcul 3 79 2 3 2" xfId="38157"/>
    <cellStyle name="Calcul 3 79 2 4" xfId="26593"/>
    <cellStyle name="Calcul 3 79 3" xfId="7501"/>
    <cellStyle name="Calcul 3 79 3 2" xfId="14227"/>
    <cellStyle name="Calcul 3 79 3 2 2" xfId="35563"/>
    <cellStyle name="Calcul 3 79 3 3" xfId="18861"/>
    <cellStyle name="Calcul 3 79 3 3 2" xfId="38780"/>
    <cellStyle name="Calcul 3 79 3 4" xfId="28837"/>
    <cellStyle name="Calcul 3 79 4" xfId="9741"/>
    <cellStyle name="Calcul 3 79 4 2" xfId="31077"/>
    <cellStyle name="Calcul 3 79 5" xfId="18488"/>
    <cellStyle name="Calcul 3 79 5 2" xfId="38472"/>
    <cellStyle name="Calcul 3 79 6" xfId="24351"/>
    <cellStyle name="Calcul 3 8" xfId="3020"/>
    <cellStyle name="Calcul 3 8 2" xfId="5258"/>
    <cellStyle name="Calcul 3 8 2 2" xfId="11984"/>
    <cellStyle name="Calcul 3 8 2 2 2" xfId="33320"/>
    <cellStyle name="Calcul 3 8 2 3" xfId="21462"/>
    <cellStyle name="Calcul 3 8 2 3 2" xfId="40932"/>
    <cellStyle name="Calcul 3 8 2 4" xfId="26594"/>
    <cellStyle name="Calcul 3 8 3" xfId="7502"/>
    <cellStyle name="Calcul 3 8 3 2" xfId="14228"/>
    <cellStyle name="Calcul 3 8 3 2 2" xfId="35564"/>
    <cellStyle name="Calcul 3 8 3 3" xfId="17714"/>
    <cellStyle name="Calcul 3 8 3 3 2" xfId="37828"/>
    <cellStyle name="Calcul 3 8 3 4" xfId="28838"/>
    <cellStyle name="Calcul 3 8 4" xfId="9742"/>
    <cellStyle name="Calcul 3 8 4 2" xfId="31078"/>
    <cellStyle name="Calcul 3 8 5" xfId="21834"/>
    <cellStyle name="Calcul 3 8 5 2" xfId="41240"/>
    <cellStyle name="Calcul 3 8 6" xfId="24352"/>
    <cellStyle name="Calcul 3 80" xfId="3021"/>
    <cellStyle name="Calcul 3 80 2" xfId="5259"/>
    <cellStyle name="Calcul 3 80 2 2" xfId="11985"/>
    <cellStyle name="Calcul 3 80 2 2 2" xfId="33321"/>
    <cellStyle name="Calcul 3 80 2 3" xfId="23691"/>
    <cellStyle name="Calcul 3 80 2 3 2" xfId="42775"/>
    <cellStyle name="Calcul 3 80 2 4" xfId="26595"/>
    <cellStyle name="Calcul 3 80 3" xfId="7503"/>
    <cellStyle name="Calcul 3 80 3 2" xfId="14229"/>
    <cellStyle name="Calcul 3 80 3 2 2" xfId="35565"/>
    <cellStyle name="Calcul 3 80 3 3" xfId="21092"/>
    <cellStyle name="Calcul 3 80 3 3 2" xfId="40626"/>
    <cellStyle name="Calcul 3 80 3 4" xfId="28839"/>
    <cellStyle name="Calcul 3 80 4" xfId="9743"/>
    <cellStyle name="Calcul 3 80 4 2" xfId="31079"/>
    <cellStyle name="Calcul 3 80 5" xfId="24065"/>
    <cellStyle name="Calcul 3 80 5 2" xfId="43085"/>
    <cellStyle name="Calcul 3 80 6" xfId="24353"/>
    <cellStyle name="Calcul 3 81" xfId="3022"/>
    <cellStyle name="Calcul 3 81 2" xfId="5260"/>
    <cellStyle name="Calcul 3 81 2 2" xfId="11986"/>
    <cellStyle name="Calcul 3 81 2 2 2" xfId="33322"/>
    <cellStyle name="Calcul 3 81 2 3" xfId="20344"/>
    <cellStyle name="Calcul 3 81 2 3 2" xfId="40006"/>
    <cellStyle name="Calcul 3 81 2 4" xfId="26596"/>
    <cellStyle name="Calcul 3 81 3" xfId="7504"/>
    <cellStyle name="Calcul 3 81 3 2" xfId="14230"/>
    <cellStyle name="Calcul 3 81 3 2 2" xfId="35566"/>
    <cellStyle name="Calcul 3 81 3 3" xfId="23322"/>
    <cellStyle name="Calcul 3 81 3 3 2" xfId="42470"/>
    <cellStyle name="Calcul 3 81 3 4" xfId="28840"/>
    <cellStyle name="Calcul 3 81 4" xfId="9744"/>
    <cellStyle name="Calcul 3 81 4 2" xfId="31080"/>
    <cellStyle name="Calcul 3 81 5" xfId="20718"/>
    <cellStyle name="Calcul 3 81 5 2" xfId="40316"/>
    <cellStyle name="Calcul 3 81 6" xfId="24354"/>
    <cellStyle name="Calcul 3 82" xfId="3023"/>
    <cellStyle name="Calcul 3 82 2" xfId="5261"/>
    <cellStyle name="Calcul 3 82 2 2" xfId="11987"/>
    <cellStyle name="Calcul 3 82 2 2 2" xfId="33323"/>
    <cellStyle name="Calcul 3 82 2 3" xfId="22576"/>
    <cellStyle name="Calcul 3 82 2 3 2" xfId="41852"/>
    <cellStyle name="Calcul 3 82 2 4" xfId="26597"/>
    <cellStyle name="Calcul 3 82 3" xfId="7505"/>
    <cellStyle name="Calcul 3 82 3 2" xfId="14231"/>
    <cellStyle name="Calcul 3 82 3 2 2" xfId="35567"/>
    <cellStyle name="Calcul 3 82 3 3" xfId="19975"/>
    <cellStyle name="Calcul 3 82 3 3 2" xfId="39701"/>
    <cellStyle name="Calcul 3 82 3 4" xfId="28841"/>
    <cellStyle name="Calcul 3 82 4" xfId="9745"/>
    <cellStyle name="Calcul 3 82 4 2" xfId="31081"/>
    <cellStyle name="Calcul 3 82 5" xfId="22948"/>
    <cellStyle name="Calcul 3 82 5 2" xfId="42160"/>
    <cellStyle name="Calcul 3 82 6" xfId="24355"/>
    <cellStyle name="Calcul 3 83" xfId="3024"/>
    <cellStyle name="Calcul 3 83 2" xfId="5262"/>
    <cellStyle name="Calcul 3 83 2 2" xfId="11988"/>
    <cellStyle name="Calcul 3 83 2 2 2" xfId="33324"/>
    <cellStyle name="Calcul 3 83 2 3" xfId="19230"/>
    <cellStyle name="Calcul 3 83 2 3 2" xfId="39085"/>
    <cellStyle name="Calcul 3 83 2 4" xfId="26598"/>
    <cellStyle name="Calcul 3 83 3" xfId="7506"/>
    <cellStyle name="Calcul 3 83 3 2" xfId="14232"/>
    <cellStyle name="Calcul 3 83 3 2 2" xfId="35568"/>
    <cellStyle name="Calcul 3 83 3 3" xfId="22206"/>
    <cellStyle name="Calcul 3 83 3 3 2" xfId="41547"/>
    <cellStyle name="Calcul 3 83 3 4" xfId="28842"/>
    <cellStyle name="Calcul 3 83 4" xfId="9746"/>
    <cellStyle name="Calcul 3 83 4 2" xfId="31082"/>
    <cellStyle name="Calcul 3 83 5" xfId="19602"/>
    <cellStyle name="Calcul 3 83 5 2" xfId="39392"/>
    <cellStyle name="Calcul 3 83 6" xfId="24356"/>
    <cellStyle name="Calcul 3 84" xfId="3025"/>
    <cellStyle name="Calcul 3 84 2" xfId="5263"/>
    <cellStyle name="Calcul 3 84 2 2" xfId="11989"/>
    <cellStyle name="Calcul 3 84 2 2 2" xfId="33325"/>
    <cellStyle name="Calcul 3 84 2 3" xfId="18107"/>
    <cellStyle name="Calcul 3 84 2 3 2" xfId="38156"/>
    <cellStyle name="Calcul 3 84 2 4" xfId="26599"/>
    <cellStyle name="Calcul 3 84 3" xfId="7507"/>
    <cellStyle name="Calcul 3 84 3 2" xfId="14233"/>
    <cellStyle name="Calcul 3 84 3 2 2" xfId="35569"/>
    <cellStyle name="Calcul 3 84 3 3" xfId="18860"/>
    <cellStyle name="Calcul 3 84 3 3 2" xfId="38779"/>
    <cellStyle name="Calcul 3 84 3 4" xfId="28843"/>
    <cellStyle name="Calcul 3 84 4" xfId="9747"/>
    <cellStyle name="Calcul 3 84 4 2" xfId="31083"/>
    <cellStyle name="Calcul 3 84 5" xfId="18487"/>
    <cellStyle name="Calcul 3 84 5 2" xfId="38471"/>
    <cellStyle name="Calcul 3 84 6" xfId="24357"/>
    <cellStyle name="Calcul 3 85" xfId="3026"/>
    <cellStyle name="Calcul 3 85 2" xfId="5264"/>
    <cellStyle name="Calcul 3 85 2 2" xfId="11990"/>
    <cellStyle name="Calcul 3 85 2 2 2" xfId="33326"/>
    <cellStyle name="Calcul 3 85 2 3" xfId="21461"/>
    <cellStyle name="Calcul 3 85 2 3 2" xfId="40931"/>
    <cellStyle name="Calcul 3 85 2 4" xfId="26600"/>
    <cellStyle name="Calcul 3 85 3" xfId="7508"/>
    <cellStyle name="Calcul 3 85 3 2" xfId="14234"/>
    <cellStyle name="Calcul 3 85 3 2 2" xfId="35570"/>
    <cellStyle name="Calcul 3 85 3 3" xfId="17713"/>
    <cellStyle name="Calcul 3 85 3 3 2" xfId="37827"/>
    <cellStyle name="Calcul 3 85 3 4" xfId="28844"/>
    <cellStyle name="Calcul 3 85 4" xfId="9748"/>
    <cellStyle name="Calcul 3 85 4 2" xfId="31084"/>
    <cellStyle name="Calcul 3 85 5" xfId="21833"/>
    <cellStyle name="Calcul 3 85 5 2" xfId="41239"/>
    <cellStyle name="Calcul 3 85 6" xfId="24358"/>
    <cellStyle name="Calcul 3 86" xfId="3027"/>
    <cellStyle name="Calcul 3 86 2" xfId="5265"/>
    <cellStyle name="Calcul 3 86 2 2" xfId="11991"/>
    <cellStyle name="Calcul 3 86 2 2 2" xfId="33327"/>
    <cellStyle name="Calcul 3 86 2 3" xfId="23690"/>
    <cellStyle name="Calcul 3 86 2 3 2" xfId="42774"/>
    <cellStyle name="Calcul 3 86 2 4" xfId="26601"/>
    <cellStyle name="Calcul 3 86 3" xfId="7509"/>
    <cellStyle name="Calcul 3 86 3 2" xfId="14235"/>
    <cellStyle name="Calcul 3 86 3 2 2" xfId="35571"/>
    <cellStyle name="Calcul 3 86 3 3" xfId="21091"/>
    <cellStyle name="Calcul 3 86 3 3 2" xfId="40625"/>
    <cellStyle name="Calcul 3 86 3 4" xfId="28845"/>
    <cellStyle name="Calcul 3 86 4" xfId="9749"/>
    <cellStyle name="Calcul 3 86 4 2" xfId="31085"/>
    <cellStyle name="Calcul 3 86 5" xfId="24064"/>
    <cellStyle name="Calcul 3 86 5 2" xfId="43084"/>
    <cellStyle name="Calcul 3 86 6" xfId="24359"/>
    <cellStyle name="Calcul 3 87" xfId="3028"/>
    <cellStyle name="Calcul 3 87 2" xfId="5266"/>
    <cellStyle name="Calcul 3 87 2 2" xfId="11992"/>
    <cellStyle name="Calcul 3 87 2 2 2" xfId="33328"/>
    <cellStyle name="Calcul 3 87 2 3" xfId="20343"/>
    <cellStyle name="Calcul 3 87 2 3 2" xfId="40005"/>
    <cellStyle name="Calcul 3 87 2 4" xfId="26602"/>
    <cellStyle name="Calcul 3 87 3" xfId="7510"/>
    <cellStyle name="Calcul 3 87 3 2" xfId="14236"/>
    <cellStyle name="Calcul 3 87 3 2 2" xfId="35572"/>
    <cellStyle name="Calcul 3 87 3 3" xfId="23321"/>
    <cellStyle name="Calcul 3 87 3 3 2" xfId="42469"/>
    <cellStyle name="Calcul 3 87 3 4" xfId="28846"/>
    <cellStyle name="Calcul 3 87 4" xfId="9750"/>
    <cellStyle name="Calcul 3 87 4 2" xfId="31086"/>
    <cellStyle name="Calcul 3 87 5" xfId="20717"/>
    <cellStyle name="Calcul 3 87 5 2" xfId="40315"/>
    <cellStyle name="Calcul 3 87 6" xfId="24360"/>
    <cellStyle name="Calcul 3 88" xfId="3029"/>
    <cellStyle name="Calcul 3 88 2" xfId="5267"/>
    <cellStyle name="Calcul 3 88 2 2" xfId="11993"/>
    <cellStyle name="Calcul 3 88 2 2 2" xfId="33329"/>
    <cellStyle name="Calcul 3 88 2 3" xfId="22575"/>
    <cellStyle name="Calcul 3 88 2 3 2" xfId="41851"/>
    <cellStyle name="Calcul 3 88 2 4" xfId="26603"/>
    <cellStyle name="Calcul 3 88 3" xfId="7511"/>
    <cellStyle name="Calcul 3 88 3 2" xfId="14237"/>
    <cellStyle name="Calcul 3 88 3 2 2" xfId="35573"/>
    <cellStyle name="Calcul 3 88 3 3" xfId="19974"/>
    <cellStyle name="Calcul 3 88 3 3 2" xfId="39700"/>
    <cellStyle name="Calcul 3 88 3 4" xfId="28847"/>
    <cellStyle name="Calcul 3 88 4" xfId="9751"/>
    <cellStyle name="Calcul 3 88 4 2" xfId="31087"/>
    <cellStyle name="Calcul 3 88 5" xfId="22947"/>
    <cellStyle name="Calcul 3 88 5 2" xfId="42159"/>
    <cellStyle name="Calcul 3 88 6" xfId="24361"/>
    <cellStyle name="Calcul 3 89" xfId="3030"/>
    <cellStyle name="Calcul 3 89 2" xfId="5268"/>
    <cellStyle name="Calcul 3 89 2 2" xfId="11994"/>
    <cellStyle name="Calcul 3 89 2 2 2" xfId="33330"/>
    <cellStyle name="Calcul 3 89 2 3" xfId="19229"/>
    <cellStyle name="Calcul 3 89 2 3 2" xfId="39084"/>
    <cellStyle name="Calcul 3 89 2 4" xfId="26604"/>
    <cellStyle name="Calcul 3 89 3" xfId="7512"/>
    <cellStyle name="Calcul 3 89 3 2" xfId="14238"/>
    <cellStyle name="Calcul 3 89 3 2 2" xfId="35574"/>
    <cellStyle name="Calcul 3 89 3 3" xfId="22205"/>
    <cellStyle name="Calcul 3 89 3 3 2" xfId="41546"/>
    <cellStyle name="Calcul 3 89 3 4" xfId="28848"/>
    <cellStyle name="Calcul 3 89 4" xfId="9752"/>
    <cellStyle name="Calcul 3 89 4 2" xfId="31088"/>
    <cellStyle name="Calcul 3 89 5" xfId="19601"/>
    <cellStyle name="Calcul 3 89 5 2" xfId="39391"/>
    <cellStyle name="Calcul 3 89 6" xfId="24362"/>
    <cellStyle name="Calcul 3 9" xfId="3031"/>
    <cellStyle name="Calcul 3 9 2" xfId="5269"/>
    <cellStyle name="Calcul 3 9 2 2" xfId="11995"/>
    <cellStyle name="Calcul 3 9 2 2 2" xfId="33331"/>
    <cellStyle name="Calcul 3 9 2 3" xfId="18106"/>
    <cellStyle name="Calcul 3 9 2 3 2" xfId="38155"/>
    <cellStyle name="Calcul 3 9 2 4" xfId="26605"/>
    <cellStyle name="Calcul 3 9 3" xfId="7513"/>
    <cellStyle name="Calcul 3 9 3 2" xfId="14239"/>
    <cellStyle name="Calcul 3 9 3 2 2" xfId="35575"/>
    <cellStyle name="Calcul 3 9 3 3" xfId="18859"/>
    <cellStyle name="Calcul 3 9 3 3 2" xfId="38778"/>
    <cellStyle name="Calcul 3 9 3 4" xfId="28849"/>
    <cellStyle name="Calcul 3 9 4" xfId="9753"/>
    <cellStyle name="Calcul 3 9 4 2" xfId="31089"/>
    <cellStyle name="Calcul 3 9 5" xfId="18486"/>
    <cellStyle name="Calcul 3 9 5 2" xfId="38470"/>
    <cellStyle name="Calcul 3 9 6" xfId="24363"/>
    <cellStyle name="Calcul 3 90" xfId="3032"/>
    <cellStyle name="Calcul 3 90 2" xfId="5270"/>
    <cellStyle name="Calcul 3 90 2 2" xfId="11996"/>
    <cellStyle name="Calcul 3 90 2 2 2" xfId="33332"/>
    <cellStyle name="Calcul 3 90 2 3" xfId="21460"/>
    <cellStyle name="Calcul 3 90 2 3 2" xfId="40930"/>
    <cellStyle name="Calcul 3 90 2 4" xfId="26606"/>
    <cellStyle name="Calcul 3 90 3" xfId="7514"/>
    <cellStyle name="Calcul 3 90 3 2" xfId="14240"/>
    <cellStyle name="Calcul 3 90 3 2 2" xfId="35576"/>
    <cellStyle name="Calcul 3 90 3 3" xfId="17712"/>
    <cellStyle name="Calcul 3 90 3 3 2" xfId="37826"/>
    <cellStyle name="Calcul 3 90 3 4" xfId="28850"/>
    <cellStyle name="Calcul 3 90 4" xfId="9754"/>
    <cellStyle name="Calcul 3 90 4 2" xfId="31090"/>
    <cellStyle name="Calcul 3 90 5" xfId="21832"/>
    <cellStyle name="Calcul 3 90 5 2" xfId="41238"/>
    <cellStyle name="Calcul 3 90 6" xfId="24364"/>
    <cellStyle name="Calcul 3 91" xfId="3033"/>
    <cellStyle name="Calcul 3 91 2" xfId="5271"/>
    <cellStyle name="Calcul 3 91 2 2" xfId="11997"/>
    <cellStyle name="Calcul 3 91 2 2 2" xfId="33333"/>
    <cellStyle name="Calcul 3 91 2 3" xfId="23689"/>
    <cellStyle name="Calcul 3 91 2 3 2" xfId="42773"/>
    <cellStyle name="Calcul 3 91 2 4" xfId="26607"/>
    <cellStyle name="Calcul 3 91 3" xfId="7515"/>
    <cellStyle name="Calcul 3 91 3 2" xfId="14241"/>
    <cellStyle name="Calcul 3 91 3 2 2" xfId="35577"/>
    <cellStyle name="Calcul 3 91 3 3" xfId="21090"/>
    <cellStyle name="Calcul 3 91 3 3 2" xfId="40624"/>
    <cellStyle name="Calcul 3 91 3 4" xfId="28851"/>
    <cellStyle name="Calcul 3 91 4" xfId="9755"/>
    <cellStyle name="Calcul 3 91 4 2" xfId="31091"/>
    <cellStyle name="Calcul 3 91 5" xfId="24063"/>
    <cellStyle name="Calcul 3 91 5 2" xfId="43083"/>
    <cellStyle name="Calcul 3 91 6" xfId="24365"/>
    <cellStyle name="Calcul 3 92" xfId="3034"/>
    <cellStyle name="Calcul 3 92 2" xfId="5272"/>
    <cellStyle name="Calcul 3 92 2 2" xfId="11998"/>
    <cellStyle name="Calcul 3 92 2 2 2" xfId="33334"/>
    <cellStyle name="Calcul 3 92 2 3" xfId="20342"/>
    <cellStyle name="Calcul 3 92 2 3 2" xfId="40004"/>
    <cellStyle name="Calcul 3 92 2 4" xfId="26608"/>
    <cellStyle name="Calcul 3 92 3" xfId="7516"/>
    <cellStyle name="Calcul 3 92 3 2" xfId="14242"/>
    <cellStyle name="Calcul 3 92 3 2 2" xfId="35578"/>
    <cellStyle name="Calcul 3 92 3 3" xfId="23320"/>
    <cellStyle name="Calcul 3 92 3 3 2" xfId="42468"/>
    <cellStyle name="Calcul 3 92 3 4" xfId="28852"/>
    <cellStyle name="Calcul 3 92 4" xfId="9756"/>
    <cellStyle name="Calcul 3 92 4 2" xfId="31092"/>
    <cellStyle name="Calcul 3 92 5" xfId="20716"/>
    <cellStyle name="Calcul 3 92 5 2" xfId="40314"/>
    <cellStyle name="Calcul 3 92 6" xfId="24366"/>
    <cellStyle name="Calcul 3 93" xfId="3035"/>
    <cellStyle name="Calcul 3 93 2" xfId="5273"/>
    <cellStyle name="Calcul 3 93 2 2" xfId="11999"/>
    <cellStyle name="Calcul 3 93 2 2 2" xfId="33335"/>
    <cellStyle name="Calcul 3 93 2 3" xfId="22574"/>
    <cellStyle name="Calcul 3 93 2 3 2" xfId="41850"/>
    <cellStyle name="Calcul 3 93 2 4" xfId="26609"/>
    <cellStyle name="Calcul 3 93 3" xfId="7517"/>
    <cellStyle name="Calcul 3 93 3 2" xfId="14243"/>
    <cellStyle name="Calcul 3 93 3 2 2" xfId="35579"/>
    <cellStyle name="Calcul 3 93 3 3" xfId="19973"/>
    <cellStyle name="Calcul 3 93 3 3 2" xfId="39699"/>
    <cellStyle name="Calcul 3 93 3 4" xfId="28853"/>
    <cellStyle name="Calcul 3 93 4" xfId="9757"/>
    <cellStyle name="Calcul 3 93 4 2" xfId="31093"/>
    <cellStyle name="Calcul 3 93 5" xfId="22946"/>
    <cellStyle name="Calcul 3 93 5 2" xfId="42158"/>
    <cellStyle name="Calcul 3 93 6" xfId="24367"/>
    <cellStyle name="Calcul 3 94" xfId="3036"/>
    <cellStyle name="Calcul 3 94 2" xfId="5274"/>
    <cellStyle name="Calcul 3 94 2 2" xfId="12000"/>
    <cellStyle name="Calcul 3 94 2 2 2" xfId="33336"/>
    <cellStyle name="Calcul 3 94 2 3" xfId="19228"/>
    <cellStyle name="Calcul 3 94 2 3 2" xfId="39083"/>
    <cellStyle name="Calcul 3 94 2 4" xfId="26610"/>
    <cellStyle name="Calcul 3 94 3" xfId="7518"/>
    <cellStyle name="Calcul 3 94 3 2" xfId="14244"/>
    <cellStyle name="Calcul 3 94 3 2 2" xfId="35580"/>
    <cellStyle name="Calcul 3 94 3 3" xfId="22204"/>
    <cellStyle name="Calcul 3 94 3 3 2" xfId="41545"/>
    <cellStyle name="Calcul 3 94 3 4" xfId="28854"/>
    <cellStyle name="Calcul 3 94 4" xfId="9758"/>
    <cellStyle name="Calcul 3 94 4 2" xfId="31094"/>
    <cellStyle name="Calcul 3 94 5" xfId="19600"/>
    <cellStyle name="Calcul 3 94 5 2" xfId="39390"/>
    <cellStyle name="Calcul 3 94 6" xfId="24368"/>
    <cellStyle name="Calcul 3 95" xfId="3037"/>
    <cellStyle name="Calcul 3 95 2" xfId="5275"/>
    <cellStyle name="Calcul 3 95 2 2" xfId="12001"/>
    <cellStyle name="Calcul 3 95 2 2 2" xfId="33337"/>
    <cellStyle name="Calcul 3 95 2 3" xfId="18105"/>
    <cellStyle name="Calcul 3 95 2 3 2" xfId="38154"/>
    <cellStyle name="Calcul 3 95 2 4" xfId="26611"/>
    <cellStyle name="Calcul 3 95 3" xfId="7519"/>
    <cellStyle name="Calcul 3 95 3 2" xfId="14245"/>
    <cellStyle name="Calcul 3 95 3 2 2" xfId="35581"/>
    <cellStyle name="Calcul 3 95 3 3" xfId="18858"/>
    <cellStyle name="Calcul 3 95 3 3 2" xfId="38777"/>
    <cellStyle name="Calcul 3 95 3 4" xfId="28855"/>
    <cellStyle name="Calcul 3 95 4" xfId="9759"/>
    <cellStyle name="Calcul 3 95 4 2" xfId="31095"/>
    <cellStyle name="Calcul 3 95 5" xfId="18485"/>
    <cellStyle name="Calcul 3 95 5 2" xfId="38469"/>
    <cellStyle name="Calcul 3 95 6" xfId="24369"/>
    <cellStyle name="Calcul 3 96" xfId="3038"/>
    <cellStyle name="Calcul 3 96 2" xfId="5276"/>
    <cellStyle name="Calcul 3 96 2 2" xfId="12002"/>
    <cellStyle name="Calcul 3 96 2 2 2" xfId="33338"/>
    <cellStyle name="Calcul 3 96 2 3" xfId="21459"/>
    <cellStyle name="Calcul 3 96 2 3 2" xfId="40929"/>
    <cellStyle name="Calcul 3 96 2 4" xfId="26612"/>
    <cellStyle name="Calcul 3 96 3" xfId="7520"/>
    <cellStyle name="Calcul 3 96 3 2" xfId="14246"/>
    <cellStyle name="Calcul 3 96 3 2 2" xfId="35582"/>
    <cellStyle name="Calcul 3 96 3 3" xfId="17711"/>
    <cellStyle name="Calcul 3 96 3 3 2" xfId="37825"/>
    <cellStyle name="Calcul 3 96 3 4" xfId="28856"/>
    <cellStyle name="Calcul 3 96 4" xfId="9760"/>
    <cellStyle name="Calcul 3 96 4 2" xfId="31096"/>
    <cellStyle name="Calcul 3 96 5" xfId="21831"/>
    <cellStyle name="Calcul 3 96 5 2" xfId="41237"/>
    <cellStyle name="Calcul 3 96 6" xfId="24370"/>
    <cellStyle name="Calcul 3 97" xfId="3039"/>
    <cellStyle name="Calcul 3 97 2" xfId="5277"/>
    <cellStyle name="Calcul 3 97 2 2" xfId="12003"/>
    <cellStyle name="Calcul 3 97 2 2 2" xfId="33339"/>
    <cellStyle name="Calcul 3 97 2 3" xfId="23688"/>
    <cellStyle name="Calcul 3 97 2 3 2" xfId="42772"/>
    <cellStyle name="Calcul 3 97 2 4" xfId="26613"/>
    <cellStyle name="Calcul 3 97 3" xfId="7521"/>
    <cellStyle name="Calcul 3 97 3 2" xfId="14247"/>
    <cellStyle name="Calcul 3 97 3 2 2" xfId="35583"/>
    <cellStyle name="Calcul 3 97 3 3" xfId="21089"/>
    <cellStyle name="Calcul 3 97 3 3 2" xfId="40623"/>
    <cellStyle name="Calcul 3 97 3 4" xfId="28857"/>
    <cellStyle name="Calcul 3 97 4" xfId="9761"/>
    <cellStyle name="Calcul 3 97 4 2" xfId="31097"/>
    <cellStyle name="Calcul 3 97 5" xfId="24062"/>
    <cellStyle name="Calcul 3 97 5 2" xfId="43082"/>
    <cellStyle name="Calcul 3 97 6" xfId="24371"/>
    <cellStyle name="Calcul 3 98" xfId="3040"/>
    <cellStyle name="Calcul 3 98 2" xfId="5278"/>
    <cellStyle name="Calcul 3 98 2 2" xfId="12004"/>
    <cellStyle name="Calcul 3 98 2 2 2" xfId="33340"/>
    <cellStyle name="Calcul 3 98 2 3" xfId="20341"/>
    <cellStyle name="Calcul 3 98 2 3 2" xfId="40003"/>
    <cellStyle name="Calcul 3 98 2 4" xfId="26614"/>
    <cellStyle name="Calcul 3 98 3" xfId="7522"/>
    <cellStyle name="Calcul 3 98 3 2" xfId="14248"/>
    <cellStyle name="Calcul 3 98 3 2 2" xfId="35584"/>
    <cellStyle name="Calcul 3 98 3 3" xfId="23319"/>
    <cellStyle name="Calcul 3 98 3 3 2" xfId="42467"/>
    <cellStyle name="Calcul 3 98 3 4" xfId="28858"/>
    <cellStyle name="Calcul 3 98 4" xfId="9762"/>
    <cellStyle name="Calcul 3 98 4 2" xfId="31098"/>
    <cellStyle name="Calcul 3 98 5" xfId="20715"/>
    <cellStyle name="Calcul 3 98 5 2" xfId="40313"/>
    <cellStyle name="Calcul 3 98 6" xfId="24372"/>
    <cellStyle name="Calcul 3 99" xfId="3041"/>
    <cellStyle name="Calcul 3 99 2" xfId="5279"/>
    <cellStyle name="Calcul 3 99 2 2" xfId="12005"/>
    <cellStyle name="Calcul 3 99 2 2 2" xfId="33341"/>
    <cellStyle name="Calcul 3 99 2 3" xfId="22573"/>
    <cellStyle name="Calcul 3 99 2 3 2" xfId="41849"/>
    <cellStyle name="Calcul 3 99 2 4" xfId="26615"/>
    <cellStyle name="Calcul 3 99 3" xfId="7523"/>
    <cellStyle name="Calcul 3 99 3 2" xfId="14249"/>
    <cellStyle name="Calcul 3 99 3 2 2" xfId="35585"/>
    <cellStyle name="Calcul 3 99 3 3" xfId="19972"/>
    <cellStyle name="Calcul 3 99 3 3 2" xfId="39698"/>
    <cellStyle name="Calcul 3 99 3 4" xfId="28859"/>
    <cellStyle name="Calcul 3 99 4" xfId="9763"/>
    <cellStyle name="Calcul 3 99 4 2" xfId="31099"/>
    <cellStyle name="Calcul 3 99 5" xfId="22945"/>
    <cellStyle name="Calcul 3 99 5 2" xfId="42157"/>
    <cellStyle name="Calcul 3 99 6" xfId="24373"/>
    <cellStyle name="Calcul 4" xfId="2245"/>
    <cellStyle name="Calcul 4 10" xfId="3042"/>
    <cellStyle name="Calcul 4 10 2" xfId="5281"/>
    <cellStyle name="Calcul 4 10 2 2" xfId="12007"/>
    <cellStyle name="Calcul 4 10 2 2 2" xfId="33343"/>
    <cellStyle name="Calcul 4 10 2 3" xfId="18104"/>
    <cellStyle name="Calcul 4 10 2 3 2" xfId="38153"/>
    <cellStyle name="Calcul 4 10 2 4" xfId="26617"/>
    <cellStyle name="Calcul 4 10 3" xfId="7525"/>
    <cellStyle name="Calcul 4 10 3 2" xfId="14251"/>
    <cellStyle name="Calcul 4 10 3 2 2" xfId="35587"/>
    <cellStyle name="Calcul 4 10 3 3" xfId="18857"/>
    <cellStyle name="Calcul 4 10 3 3 2" xfId="38776"/>
    <cellStyle name="Calcul 4 10 3 4" xfId="28861"/>
    <cellStyle name="Calcul 4 10 4" xfId="9765"/>
    <cellStyle name="Calcul 4 10 4 2" xfId="31101"/>
    <cellStyle name="Calcul 4 10 5" xfId="18484"/>
    <cellStyle name="Calcul 4 10 5 2" xfId="38468"/>
    <cellStyle name="Calcul 4 10 6" xfId="24375"/>
    <cellStyle name="Calcul 4 100" xfId="3043"/>
    <cellStyle name="Calcul 4 100 2" xfId="5282"/>
    <cellStyle name="Calcul 4 100 2 2" xfId="12008"/>
    <cellStyle name="Calcul 4 100 2 2 2" xfId="33344"/>
    <cellStyle name="Calcul 4 100 2 3" xfId="21458"/>
    <cellStyle name="Calcul 4 100 2 3 2" xfId="40928"/>
    <cellStyle name="Calcul 4 100 2 4" xfId="26618"/>
    <cellStyle name="Calcul 4 100 3" xfId="7526"/>
    <cellStyle name="Calcul 4 100 3 2" xfId="14252"/>
    <cellStyle name="Calcul 4 100 3 2 2" xfId="35588"/>
    <cellStyle name="Calcul 4 100 3 3" xfId="17710"/>
    <cellStyle name="Calcul 4 100 3 3 2" xfId="37824"/>
    <cellStyle name="Calcul 4 100 3 4" xfId="28862"/>
    <cellStyle name="Calcul 4 100 4" xfId="9766"/>
    <cellStyle name="Calcul 4 100 4 2" xfId="31102"/>
    <cellStyle name="Calcul 4 100 5" xfId="21830"/>
    <cellStyle name="Calcul 4 100 5 2" xfId="41236"/>
    <cellStyle name="Calcul 4 100 6" xfId="24376"/>
    <cellStyle name="Calcul 4 101" xfId="3044"/>
    <cellStyle name="Calcul 4 101 2" xfId="5283"/>
    <cellStyle name="Calcul 4 101 2 2" xfId="12009"/>
    <cellStyle name="Calcul 4 101 2 2 2" xfId="33345"/>
    <cellStyle name="Calcul 4 101 2 3" xfId="23687"/>
    <cellStyle name="Calcul 4 101 2 3 2" xfId="42771"/>
    <cellStyle name="Calcul 4 101 2 4" xfId="26619"/>
    <cellStyle name="Calcul 4 101 3" xfId="7527"/>
    <cellStyle name="Calcul 4 101 3 2" xfId="14253"/>
    <cellStyle name="Calcul 4 101 3 2 2" xfId="35589"/>
    <cellStyle name="Calcul 4 101 3 3" xfId="21088"/>
    <cellStyle name="Calcul 4 101 3 3 2" xfId="40622"/>
    <cellStyle name="Calcul 4 101 3 4" xfId="28863"/>
    <cellStyle name="Calcul 4 101 4" xfId="9767"/>
    <cellStyle name="Calcul 4 101 4 2" xfId="31103"/>
    <cellStyle name="Calcul 4 101 5" xfId="24061"/>
    <cellStyle name="Calcul 4 101 5 2" xfId="43081"/>
    <cellStyle name="Calcul 4 101 6" xfId="24377"/>
    <cellStyle name="Calcul 4 102" xfId="3045"/>
    <cellStyle name="Calcul 4 102 2" xfId="5284"/>
    <cellStyle name="Calcul 4 102 2 2" xfId="12010"/>
    <cellStyle name="Calcul 4 102 2 2 2" xfId="33346"/>
    <cellStyle name="Calcul 4 102 2 3" xfId="20340"/>
    <cellStyle name="Calcul 4 102 2 3 2" xfId="40002"/>
    <cellStyle name="Calcul 4 102 2 4" xfId="26620"/>
    <cellStyle name="Calcul 4 102 3" xfId="7528"/>
    <cellStyle name="Calcul 4 102 3 2" xfId="14254"/>
    <cellStyle name="Calcul 4 102 3 2 2" xfId="35590"/>
    <cellStyle name="Calcul 4 102 3 3" xfId="23318"/>
    <cellStyle name="Calcul 4 102 3 3 2" xfId="42466"/>
    <cellStyle name="Calcul 4 102 3 4" xfId="28864"/>
    <cellStyle name="Calcul 4 102 4" xfId="9768"/>
    <cellStyle name="Calcul 4 102 4 2" xfId="31104"/>
    <cellStyle name="Calcul 4 102 5" xfId="20714"/>
    <cellStyle name="Calcul 4 102 5 2" xfId="40312"/>
    <cellStyle name="Calcul 4 102 6" xfId="24378"/>
    <cellStyle name="Calcul 4 103" xfId="3046"/>
    <cellStyle name="Calcul 4 103 2" xfId="5285"/>
    <cellStyle name="Calcul 4 103 2 2" xfId="12011"/>
    <cellStyle name="Calcul 4 103 2 2 2" xfId="33347"/>
    <cellStyle name="Calcul 4 103 2 3" xfId="22572"/>
    <cellStyle name="Calcul 4 103 2 3 2" xfId="41848"/>
    <cellStyle name="Calcul 4 103 2 4" xfId="26621"/>
    <cellStyle name="Calcul 4 103 3" xfId="7529"/>
    <cellStyle name="Calcul 4 103 3 2" xfId="14255"/>
    <cellStyle name="Calcul 4 103 3 2 2" xfId="35591"/>
    <cellStyle name="Calcul 4 103 3 3" xfId="19971"/>
    <cellStyle name="Calcul 4 103 3 3 2" xfId="39697"/>
    <cellStyle name="Calcul 4 103 3 4" xfId="28865"/>
    <cellStyle name="Calcul 4 103 4" xfId="9769"/>
    <cellStyle name="Calcul 4 103 4 2" xfId="31105"/>
    <cellStyle name="Calcul 4 103 5" xfId="22944"/>
    <cellStyle name="Calcul 4 103 5 2" xfId="42156"/>
    <cellStyle name="Calcul 4 103 6" xfId="24379"/>
    <cellStyle name="Calcul 4 104" xfId="3047"/>
    <cellStyle name="Calcul 4 104 2" xfId="5286"/>
    <cellStyle name="Calcul 4 104 2 2" xfId="12012"/>
    <cellStyle name="Calcul 4 104 2 2 2" xfId="33348"/>
    <cellStyle name="Calcul 4 104 2 3" xfId="19226"/>
    <cellStyle name="Calcul 4 104 2 3 2" xfId="39081"/>
    <cellStyle name="Calcul 4 104 2 4" xfId="26622"/>
    <cellStyle name="Calcul 4 104 3" xfId="7530"/>
    <cellStyle name="Calcul 4 104 3 2" xfId="14256"/>
    <cellStyle name="Calcul 4 104 3 2 2" xfId="35592"/>
    <cellStyle name="Calcul 4 104 3 3" xfId="22202"/>
    <cellStyle name="Calcul 4 104 3 3 2" xfId="41543"/>
    <cellStyle name="Calcul 4 104 3 4" xfId="28866"/>
    <cellStyle name="Calcul 4 104 4" xfId="9770"/>
    <cellStyle name="Calcul 4 104 4 2" xfId="31106"/>
    <cellStyle name="Calcul 4 104 5" xfId="19598"/>
    <cellStyle name="Calcul 4 104 5 2" xfId="39388"/>
    <cellStyle name="Calcul 4 104 6" xfId="24380"/>
    <cellStyle name="Calcul 4 105" xfId="3048"/>
    <cellStyle name="Calcul 4 105 2" xfId="5287"/>
    <cellStyle name="Calcul 4 105 2 2" xfId="12013"/>
    <cellStyle name="Calcul 4 105 2 2 2" xfId="33349"/>
    <cellStyle name="Calcul 4 105 2 3" xfId="18103"/>
    <cellStyle name="Calcul 4 105 2 3 2" xfId="38152"/>
    <cellStyle name="Calcul 4 105 2 4" xfId="26623"/>
    <cellStyle name="Calcul 4 105 3" xfId="7531"/>
    <cellStyle name="Calcul 4 105 3 2" xfId="14257"/>
    <cellStyle name="Calcul 4 105 3 2 2" xfId="35593"/>
    <cellStyle name="Calcul 4 105 3 3" xfId="18856"/>
    <cellStyle name="Calcul 4 105 3 3 2" xfId="38775"/>
    <cellStyle name="Calcul 4 105 3 4" xfId="28867"/>
    <cellStyle name="Calcul 4 105 4" xfId="9771"/>
    <cellStyle name="Calcul 4 105 4 2" xfId="31107"/>
    <cellStyle name="Calcul 4 105 5" xfId="18483"/>
    <cellStyle name="Calcul 4 105 5 2" xfId="38467"/>
    <cellStyle name="Calcul 4 105 6" xfId="24381"/>
    <cellStyle name="Calcul 4 106" xfId="3049"/>
    <cellStyle name="Calcul 4 106 2" xfId="5288"/>
    <cellStyle name="Calcul 4 106 2 2" xfId="12014"/>
    <cellStyle name="Calcul 4 106 2 2 2" xfId="33350"/>
    <cellStyle name="Calcul 4 106 2 3" xfId="21457"/>
    <cellStyle name="Calcul 4 106 2 3 2" xfId="40927"/>
    <cellStyle name="Calcul 4 106 2 4" xfId="26624"/>
    <cellStyle name="Calcul 4 106 3" xfId="7532"/>
    <cellStyle name="Calcul 4 106 3 2" xfId="14258"/>
    <cellStyle name="Calcul 4 106 3 2 2" xfId="35594"/>
    <cellStyle name="Calcul 4 106 3 3" xfId="17709"/>
    <cellStyle name="Calcul 4 106 3 3 2" xfId="37823"/>
    <cellStyle name="Calcul 4 106 3 4" xfId="28868"/>
    <cellStyle name="Calcul 4 106 4" xfId="9772"/>
    <cellStyle name="Calcul 4 106 4 2" xfId="31108"/>
    <cellStyle name="Calcul 4 106 5" xfId="21829"/>
    <cellStyle name="Calcul 4 106 5 2" xfId="41235"/>
    <cellStyle name="Calcul 4 106 6" xfId="24382"/>
    <cellStyle name="Calcul 4 107" xfId="3050"/>
    <cellStyle name="Calcul 4 107 2" xfId="5289"/>
    <cellStyle name="Calcul 4 107 2 2" xfId="12015"/>
    <cellStyle name="Calcul 4 107 2 2 2" xfId="33351"/>
    <cellStyle name="Calcul 4 107 2 3" xfId="23686"/>
    <cellStyle name="Calcul 4 107 2 3 2" xfId="42770"/>
    <cellStyle name="Calcul 4 107 2 4" xfId="26625"/>
    <cellStyle name="Calcul 4 107 3" xfId="7533"/>
    <cellStyle name="Calcul 4 107 3 2" xfId="14259"/>
    <cellStyle name="Calcul 4 107 3 2 2" xfId="35595"/>
    <cellStyle name="Calcul 4 107 3 3" xfId="21087"/>
    <cellStyle name="Calcul 4 107 3 3 2" xfId="40621"/>
    <cellStyle name="Calcul 4 107 3 4" xfId="28869"/>
    <cellStyle name="Calcul 4 107 4" xfId="9773"/>
    <cellStyle name="Calcul 4 107 4 2" xfId="31109"/>
    <cellStyle name="Calcul 4 107 5" xfId="24060"/>
    <cellStyle name="Calcul 4 107 5 2" xfId="43080"/>
    <cellStyle name="Calcul 4 107 6" xfId="24383"/>
    <cellStyle name="Calcul 4 108" xfId="3051"/>
    <cellStyle name="Calcul 4 108 2" xfId="5290"/>
    <cellStyle name="Calcul 4 108 2 2" xfId="12016"/>
    <cellStyle name="Calcul 4 108 2 2 2" xfId="33352"/>
    <cellStyle name="Calcul 4 108 2 3" xfId="20339"/>
    <cellStyle name="Calcul 4 108 2 3 2" xfId="40001"/>
    <cellStyle name="Calcul 4 108 2 4" xfId="26626"/>
    <cellStyle name="Calcul 4 108 3" xfId="7534"/>
    <cellStyle name="Calcul 4 108 3 2" xfId="14260"/>
    <cellStyle name="Calcul 4 108 3 2 2" xfId="35596"/>
    <cellStyle name="Calcul 4 108 3 3" xfId="23317"/>
    <cellStyle name="Calcul 4 108 3 3 2" xfId="42465"/>
    <cellStyle name="Calcul 4 108 3 4" xfId="28870"/>
    <cellStyle name="Calcul 4 108 4" xfId="9774"/>
    <cellStyle name="Calcul 4 108 4 2" xfId="31110"/>
    <cellStyle name="Calcul 4 108 5" xfId="20713"/>
    <cellStyle name="Calcul 4 108 5 2" xfId="40311"/>
    <cellStyle name="Calcul 4 108 6" xfId="24384"/>
    <cellStyle name="Calcul 4 109" xfId="3052"/>
    <cellStyle name="Calcul 4 109 2" xfId="5291"/>
    <cellStyle name="Calcul 4 109 2 2" xfId="12017"/>
    <cellStyle name="Calcul 4 109 2 2 2" xfId="33353"/>
    <cellStyle name="Calcul 4 109 2 3" xfId="22571"/>
    <cellStyle name="Calcul 4 109 2 3 2" xfId="41847"/>
    <cellStyle name="Calcul 4 109 2 4" xfId="26627"/>
    <cellStyle name="Calcul 4 109 3" xfId="7535"/>
    <cellStyle name="Calcul 4 109 3 2" xfId="14261"/>
    <cellStyle name="Calcul 4 109 3 2 2" xfId="35597"/>
    <cellStyle name="Calcul 4 109 3 3" xfId="19970"/>
    <cellStyle name="Calcul 4 109 3 3 2" xfId="39696"/>
    <cellStyle name="Calcul 4 109 3 4" xfId="28871"/>
    <cellStyle name="Calcul 4 109 4" xfId="9775"/>
    <cellStyle name="Calcul 4 109 4 2" xfId="31111"/>
    <cellStyle name="Calcul 4 109 5" xfId="22943"/>
    <cellStyle name="Calcul 4 109 5 2" xfId="42155"/>
    <cellStyle name="Calcul 4 109 6" xfId="24385"/>
    <cellStyle name="Calcul 4 11" xfId="3053"/>
    <cellStyle name="Calcul 4 11 2" xfId="5292"/>
    <cellStyle name="Calcul 4 11 2 2" xfId="12018"/>
    <cellStyle name="Calcul 4 11 2 2 2" xfId="33354"/>
    <cellStyle name="Calcul 4 11 2 3" xfId="19225"/>
    <cellStyle name="Calcul 4 11 2 3 2" xfId="39080"/>
    <cellStyle name="Calcul 4 11 2 4" xfId="26628"/>
    <cellStyle name="Calcul 4 11 3" xfId="7536"/>
    <cellStyle name="Calcul 4 11 3 2" xfId="14262"/>
    <cellStyle name="Calcul 4 11 3 2 2" xfId="35598"/>
    <cellStyle name="Calcul 4 11 3 3" xfId="22201"/>
    <cellStyle name="Calcul 4 11 3 3 2" xfId="41542"/>
    <cellStyle name="Calcul 4 11 3 4" xfId="28872"/>
    <cellStyle name="Calcul 4 11 4" xfId="9776"/>
    <cellStyle name="Calcul 4 11 4 2" xfId="31112"/>
    <cellStyle name="Calcul 4 11 5" xfId="19597"/>
    <cellStyle name="Calcul 4 11 5 2" xfId="39387"/>
    <cellStyle name="Calcul 4 11 6" xfId="24386"/>
    <cellStyle name="Calcul 4 110" xfId="3054"/>
    <cellStyle name="Calcul 4 110 2" xfId="5293"/>
    <cellStyle name="Calcul 4 110 2 2" xfId="12019"/>
    <cellStyle name="Calcul 4 110 2 2 2" xfId="33355"/>
    <cellStyle name="Calcul 4 110 2 3" xfId="18102"/>
    <cellStyle name="Calcul 4 110 2 3 2" xfId="38151"/>
    <cellStyle name="Calcul 4 110 2 4" xfId="26629"/>
    <cellStyle name="Calcul 4 110 3" xfId="7537"/>
    <cellStyle name="Calcul 4 110 3 2" xfId="14263"/>
    <cellStyle name="Calcul 4 110 3 2 2" xfId="35599"/>
    <cellStyle name="Calcul 4 110 3 3" xfId="18855"/>
    <cellStyle name="Calcul 4 110 3 3 2" xfId="38774"/>
    <cellStyle name="Calcul 4 110 3 4" xfId="28873"/>
    <cellStyle name="Calcul 4 110 4" xfId="9777"/>
    <cellStyle name="Calcul 4 110 4 2" xfId="31113"/>
    <cellStyle name="Calcul 4 110 5" xfId="18482"/>
    <cellStyle name="Calcul 4 110 5 2" xfId="38466"/>
    <cellStyle name="Calcul 4 110 6" xfId="24387"/>
    <cellStyle name="Calcul 4 111" xfId="3055"/>
    <cellStyle name="Calcul 4 111 2" xfId="5294"/>
    <cellStyle name="Calcul 4 111 2 2" xfId="12020"/>
    <cellStyle name="Calcul 4 111 2 2 2" xfId="33356"/>
    <cellStyle name="Calcul 4 111 2 3" xfId="21456"/>
    <cellStyle name="Calcul 4 111 2 3 2" xfId="40926"/>
    <cellStyle name="Calcul 4 111 2 4" xfId="26630"/>
    <cellStyle name="Calcul 4 111 3" xfId="7538"/>
    <cellStyle name="Calcul 4 111 3 2" xfId="14264"/>
    <cellStyle name="Calcul 4 111 3 2 2" xfId="35600"/>
    <cellStyle name="Calcul 4 111 3 3" xfId="17708"/>
    <cellStyle name="Calcul 4 111 3 3 2" xfId="37822"/>
    <cellStyle name="Calcul 4 111 3 4" xfId="28874"/>
    <cellStyle name="Calcul 4 111 4" xfId="9778"/>
    <cellStyle name="Calcul 4 111 4 2" xfId="31114"/>
    <cellStyle name="Calcul 4 111 5" xfId="21828"/>
    <cellStyle name="Calcul 4 111 5 2" xfId="41234"/>
    <cellStyle name="Calcul 4 111 6" xfId="24388"/>
    <cellStyle name="Calcul 4 112" xfId="3056"/>
    <cellStyle name="Calcul 4 112 2" xfId="5295"/>
    <cellStyle name="Calcul 4 112 2 2" xfId="12021"/>
    <cellStyle name="Calcul 4 112 2 2 2" xfId="33357"/>
    <cellStyle name="Calcul 4 112 2 3" xfId="23685"/>
    <cellStyle name="Calcul 4 112 2 3 2" xfId="42769"/>
    <cellStyle name="Calcul 4 112 2 4" xfId="26631"/>
    <cellStyle name="Calcul 4 112 3" xfId="7539"/>
    <cellStyle name="Calcul 4 112 3 2" xfId="14265"/>
    <cellStyle name="Calcul 4 112 3 2 2" xfId="35601"/>
    <cellStyle name="Calcul 4 112 3 3" xfId="21086"/>
    <cellStyle name="Calcul 4 112 3 3 2" xfId="40620"/>
    <cellStyle name="Calcul 4 112 3 4" xfId="28875"/>
    <cellStyle name="Calcul 4 112 4" xfId="9779"/>
    <cellStyle name="Calcul 4 112 4 2" xfId="31115"/>
    <cellStyle name="Calcul 4 112 5" xfId="24058"/>
    <cellStyle name="Calcul 4 112 5 2" xfId="43078"/>
    <cellStyle name="Calcul 4 112 6" xfId="24389"/>
    <cellStyle name="Calcul 4 113" xfId="3057"/>
    <cellStyle name="Calcul 4 113 2" xfId="5296"/>
    <cellStyle name="Calcul 4 113 2 2" xfId="12022"/>
    <cellStyle name="Calcul 4 113 2 2 2" xfId="33358"/>
    <cellStyle name="Calcul 4 113 2 3" xfId="20338"/>
    <cellStyle name="Calcul 4 113 2 3 2" xfId="40000"/>
    <cellStyle name="Calcul 4 113 2 4" xfId="26632"/>
    <cellStyle name="Calcul 4 113 3" xfId="7540"/>
    <cellStyle name="Calcul 4 113 3 2" xfId="14266"/>
    <cellStyle name="Calcul 4 113 3 2 2" xfId="35602"/>
    <cellStyle name="Calcul 4 113 3 3" xfId="23316"/>
    <cellStyle name="Calcul 4 113 3 3 2" xfId="42464"/>
    <cellStyle name="Calcul 4 113 3 4" xfId="28876"/>
    <cellStyle name="Calcul 4 113 4" xfId="9780"/>
    <cellStyle name="Calcul 4 113 4 2" xfId="31116"/>
    <cellStyle name="Calcul 4 113 5" xfId="20711"/>
    <cellStyle name="Calcul 4 113 5 2" xfId="40309"/>
    <cellStyle name="Calcul 4 113 6" xfId="24390"/>
    <cellStyle name="Calcul 4 114" xfId="3058"/>
    <cellStyle name="Calcul 4 114 2" xfId="5297"/>
    <cellStyle name="Calcul 4 114 2 2" xfId="12023"/>
    <cellStyle name="Calcul 4 114 2 2 2" xfId="33359"/>
    <cellStyle name="Calcul 4 114 2 3" xfId="22570"/>
    <cellStyle name="Calcul 4 114 2 3 2" xfId="41846"/>
    <cellStyle name="Calcul 4 114 2 4" xfId="26633"/>
    <cellStyle name="Calcul 4 114 3" xfId="7541"/>
    <cellStyle name="Calcul 4 114 3 2" xfId="14267"/>
    <cellStyle name="Calcul 4 114 3 2 2" xfId="35603"/>
    <cellStyle name="Calcul 4 114 3 3" xfId="19969"/>
    <cellStyle name="Calcul 4 114 3 3 2" xfId="39695"/>
    <cellStyle name="Calcul 4 114 3 4" xfId="28877"/>
    <cellStyle name="Calcul 4 114 4" xfId="9781"/>
    <cellStyle name="Calcul 4 114 4 2" xfId="31117"/>
    <cellStyle name="Calcul 4 114 5" xfId="22942"/>
    <cellStyle name="Calcul 4 114 5 2" xfId="42154"/>
    <cellStyle name="Calcul 4 114 6" xfId="24391"/>
    <cellStyle name="Calcul 4 115" xfId="3059"/>
    <cellStyle name="Calcul 4 115 2" xfId="5298"/>
    <cellStyle name="Calcul 4 115 2 2" xfId="12024"/>
    <cellStyle name="Calcul 4 115 2 2 2" xfId="33360"/>
    <cellStyle name="Calcul 4 115 2 3" xfId="19224"/>
    <cellStyle name="Calcul 4 115 2 3 2" xfId="39079"/>
    <cellStyle name="Calcul 4 115 2 4" xfId="26634"/>
    <cellStyle name="Calcul 4 115 3" xfId="7542"/>
    <cellStyle name="Calcul 4 115 3 2" xfId="14268"/>
    <cellStyle name="Calcul 4 115 3 2 2" xfId="35604"/>
    <cellStyle name="Calcul 4 115 3 3" xfId="22200"/>
    <cellStyle name="Calcul 4 115 3 3 2" xfId="41541"/>
    <cellStyle name="Calcul 4 115 3 4" xfId="28878"/>
    <cellStyle name="Calcul 4 115 4" xfId="9782"/>
    <cellStyle name="Calcul 4 115 4 2" xfId="31118"/>
    <cellStyle name="Calcul 4 115 5" xfId="19596"/>
    <cellStyle name="Calcul 4 115 5 2" xfId="39386"/>
    <cellStyle name="Calcul 4 115 6" xfId="24392"/>
    <cellStyle name="Calcul 4 116" xfId="3060"/>
    <cellStyle name="Calcul 4 116 2" xfId="5299"/>
    <cellStyle name="Calcul 4 116 2 2" xfId="12025"/>
    <cellStyle name="Calcul 4 116 2 2 2" xfId="33361"/>
    <cellStyle name="Calcul 4 116 2 3" xfId="18101"/>
    <cellStyle name="Calcul 4 116 2 3 2" xfId="38150"/>
    <cellStyle name="Calcul 4 116 2 4" xfId="26635"/>
    <cellStyle name="Calcul 4 116 3" xfId="7543"/>
    <cellStyle name="Calcul 4 116 3 2" xfId="14269"/>
    <cellStyle name="Calcul 4 116 3 2 2" xfId="35605"/>
    <cellStyle name="Calcul 4 116 3 3" xfId="18854"/>
    <cellStyle name="Calcul 4 116 3 3 2" xfId="38773"/>
    <cellStyle name="Calcul 4 116 3 4" xfId="28879"/>
    <cellStyle name="Calcul 4 116 4" xfId="9783"/>
    <cellStyle name="Calcul 4 116 4 2" xfId="31119"/>
    <cellStyle name="Calcul 4 116 5" xfId="18481"/>
    <cellStyle name="Calcul 4 116 5 2" xfId="38465"/>
    <cellStyle name="Calcul 4 116 6" xfId="24393"/>
    <cellStyle name="Calcul 4 117" xfId="3061"/>
    <cellStyle name="Calcul 4 117 2" xfId="5300"/>
    <cellStyle name="Calcul 4 117 2 2" xfId="12026"/>
    <cellStyle name="Calcul 4 117 2 2 2" xfId="33362"/>
    <cellStyle name="Calcul 4 117 2 3" xfId="21455"/>
    <cellStyle name="Calcul 4 117 2 3 2" xfId="40925"/>
    <cellStyle name="Calcul 4 117 2 4" xfId="26636"/>
    <cellStyle name="Calcul 4 117 3" xfId="7544"/>
    <cellStyle name="Calcul 4 117 3 2" xfId="14270"/>
    <cellStyle name="Calcul 4 117 3 2 2" xfId="35606"/>
    <cellStyle name="Calcul 4 117 3 3" xfId="17707"/>
    <cellStyle name="Calcul 4 117 3 3 2" xfId="37821"/>
    <cellStyle name="Calcul 4 117 3 4" xfId="28880"/>
    <cellStyle name="Calcul 4 117 4" xfId="9784"/>
    <cellStyle name="Calcul 4 117 4 2" xfId="31120"/>
    <cellStyle name="Calcul 4 117 5" xfId="21827"/>
    <cellStyle name="Calcul 4 117 5 2" xfId="41233"/>
    <cellStyle name="Calcul 4 117 6" xfId="24394"/>
    <cellStyle name="Calcul 4 118" xfId="3062"/>
    <cellStyle name="Calcul 4 118 2" xfId="5301"/>
    <cellStyle name="Calcul 4 118 2 2" xfId="12027"/>
    <cellStyle name="Calcul 4 118 2 2 2" xfId="33363"/>
    <cellStyle name="Calcul 4 118 2 3" xfId="23684"/>
    <cellStyle name="Calcul 4 118 2 3 2" xfId="42768"/>
    <cellStyle name="Calcul 4 118 2 4" xfId="26637"/>
    <cellStyle name="Calcul 4 118 3" xfId="7545"/>
    <cellStyle name="Calcul 4 118 3 2" xfId="14271"/>
    <cellStyle name="Calcul 4 118 3 2 2" xfId="35607"/>
    <cellStyle name="Calcul 4 118 3 3" xfId="21085"/>
    <cellStyle name="Calcul 4 118 3 3 2" xfId="40619"/>
    <cellStyle name="Calcul 4 118 3 4" xfId="28881"/>
    <cellStyle name="Calcul 4 118 4" xfId="9785"/>
    <cellStyle name="Calcul 4 118 4 2" xfId="31121"/>
    <cellStyle name="Calcul 4 118 5" xfId="24057"/>
    <cellStyle name="Calcul 4 118 5 2" xfId="43077"/>
    <cellStyle name="Calcul 4 118 6" xfId="24395"/>
    <cellStyle name="Calcul 4 119" xfId="3063"/>
    <cellStyle name="Calcul 4 119 2" xfId="5302"/>
    <cellStyle name="Calcul 4 119 2 2" xfId="12028"/>
    <cellStyle name="Calcul 4 119 2 2 2" xfId="33364"/>
    <cellStyle name="Calcul 4 119 2 3" xfId="20337"/>
    <cellStyle name="Calcul 4 119 2 3 2" xfId="39999"/>
    <cellStyle name="Calcul 4 119 2 4" xfId="26638"/>
    <cellStyle name="Calcul 4 119 3" xfId="7546"/>
    <cellStyle name="Calcul 4 119 3 2" xfId="14272"/>
    <cellStyle name="Calcul 4 119 3 2 2" xfId="35608"/>
    <cellStyle name="Calcul 4 119 3 3" xfId="23315"/>
    <cellStyle name="Calcul 4 119 3 3 2" xfId="42463"/>
    <cellStyle name="Calcul 4 119 3 4" xfId="28882"/>
    <cellStyle name="Calcul 4 119 4" xfId="9786"/>
    <cellStyle name="Calcul 4 119 4 2" xfId="31122"/>
    <cellStyle name="Calcul 4 119 5" xfId="20710"/>
    <cellStyle name="Calcul 4 119 5 2" xfId="40308"/>
    <cellStyle name="Calcul 4 119 6" xfId="24396"/>
    <cellStyle name="Calcul 4 12" xfId="3064"/>
    <cellStyle name="Calcul 4 12 2" xfId="5303"/>
    <cellStyle name="Calcul 4 12 2 2" xfId="12029"/>
    <cellStyle name="Calcul 4 12 2 2 2" xfId="33365"/>
    <cellStyle name="Calcul 4 12 2 3" xfId="22569"/>
    <cellStyle name="Calcul 4 12 2 3 2" xfId="41845"/>
    <cellStyle name="Calcul 4 12 2 4" xfId="26639"/>
    <cellStyle name="Calcul 4 12 3" xfId="7547"/>
    <cellStyle name="Calcul 4 12 3 2" xfId="14273"/>
    <cellStyle name="Calcul 4 12 3 2 2" xfId="35609"/>
    <cellStyle name="Calcul 4 12 3 3" xfId="19968"/>
    <cellStyle name="Calcul 4 12 3 3 2" xfId="39694"/>
    <cellStyle name="Calcul 4 12 3 4" xfId="28883"/>
    <cellStyle name="Calcul 4 12 4" xfId="9787"/>
    <cellStyle name="Calcul 4 12 4 2" xfId="31123"/>
    <cellStyle name="Calcul 4 12 5" xfId="22941"/>
    <cellStyle name="Calcul 4 12 5 2" xfId="42153"/>
    <cellStyle name="Calcul 4 12 6" xfId="24397"/>
    <cellStyle name="Calcul 4 120" xfId="3065"/>
    <cellStyle name="Calcul 4 120 2" xfId="5304"/>
    <cellStyle name="Calcul 4 120 2 2" xfId="12030"/>
    <cellStyle name="Calcul 4 120 2 2 2" xfId="33366"/>
    <cellStyle name="Calcul 4 120 2 3" xfId="19223"/>
    <cellStyle name="Calcul 4 120 2 3 2" xfId="39078"/>
    <cellStyle name="Calcul 4 120 2 4" xfId="26640"/>
    <cellStyle name="Calcul 4 120 3" xfId="7548"/>
    <cellStyle name="Calcul 4 120 3 2" xfId="14274"/>
    <cellStyle name="Calcul 4 120 3 2 2" xfId="35610"/>
    <cellStyle name="Calcul 4 120 3 3" xfId="22199"/>
    <cellStyle name="Calcul 4 120 3 3 2" xfId="41540"/>
    <cellStyle name="Calcul 4 120 3 4" xfId="28884"/>
    <cellStyle name="Calcul 4 120 4" xfId="9788"/>
    <cellStyle name="Calcul 4 120 4 2" xfId="31124"/>
    <cellStyle name="Calcul 4 120 5" xfId="19595"/>
    <cellStyle name="Calcul 4 120 5 2" xfId="39385"/>
    <cellStyle name="Calcul 4 120 6" xfId="24398"/>
    <cellStyle name="Calcul 4 121" xfId="3066"/>
    <cellStyle name="Calcul 4 121 2" xfId="5305"/>
    <cellStyle name="Calcul 4 121 2 2" xfId="12031"/>
    <cellStyle name="Calcul 4 121 2 2 2" xfId="33367"/>
    <cellStyle name="Calcul 4 121 2 3" xfId="18100"/>
    <cellStyle name="Calcul 4 121 2 3 2" xfId="38149"/>
    <cellStyle name="Calcul 4 121 2 4" xfId="26641"/>
    <cellStyle name="Calcul 4 121 3" xfId="7549"/>
    <cellStyle name="Calcul 4 121 3 2" xfId="14275"/>
    <cellStyle name="Calcul 4 121 3 2 2" xfId="35611"/>
    <cellStyle name="Calcul 4 121 3 3" xfId="18853"/>
    <cellStyle name="Calcul 4 121 3 3 2" xfId="38772"/>
    <cellStyle name="Calcul 4 121 3 4" xfId="28885"/>
    <cellStyle name="Calcul 4 121 4" xfId="9789"/>
    <cellStyle name="Calcul 4 121 4 2" xfId="31125"/>
    <cellStyle name="Calcul 4 121 5" xfId="18480"/>
    <cellStyle name="Calcul 4 121 5 2" xfId="38464"/>
    <cellStyle name="Calcul 4 121 6" xfId="24399"/>
    <cellStyle name="Calcul 4 122" xfId="3067"/>
    <cellStyle name="Calcul 4 122 2" xfId="5306"/>
    <cellStyle name="Calcul 4 122 2 2" xfId="12032"/>
    <cellStyle name="Calcul 4 122 2 2 2" xfId="33368"/>
    <cellStyle name="Calcul 4 122 2 3" xfId="21454"/>
    <cellStyle name="Calcul 4 122 2 3 2" xfId="40924"/>
    <cellStyle name="Calcul 4 122 2 4" xfId="26642"/>
    <cellStyle name="Calcul 4 122 3" xfId="7550"/>
    <cellStyle name="Calcul 4 122 3 2" xfId="14276"/>
    <cellStyle name="Calcul 4 122 3 2 2" xfId="35612"/>
    <cellStyle name="Calcul 4 122 3 3" xfId="17706"/>
    <cellStyle name="Calcul 4 122 3 3 2" xfId="37820"/>
    <cellStyle name="Calcul 4 122 3 4" xfId="28886"/>
    <cellStyle name="Calcul 4 122 4" xfId="9790"/>
    <cellStyle name="Calcul 4 122 4 2" xfId="31126"/>
    <cellStyle name="Calcul 4 122 5" xfId="21826"/>
    <cellStyle name="Calcul 4 122 5 2" xfId="41232"/>
    <cellStyle name="Calcul 4 122 6" xfId="24400"/>
    <cellStyle name="Calcul 4 123" xfId="3068"/>
    <cellStyle name="Calcul 4 123 2" xfId="5307"/>
    <cellStyle name="Calcul 4 123 2 2" xfId="12033"/>
    <cellStyle name="Calcul 4 123 2 2 2" xfId="33369"/>
    <cellStyle name="Calcul 4 123 2 3" xfId="23683"/>
    <cellStyle name="Calcul 4 123 2 3 2" xfId="42767"/>
    <cellStyle name="Calcul 4 123 2 4" xfId="26643"/>
    <cellStyle name="Calcul 4 123 3" xfId="7551"/>
    <cellStyle name="Calcul 4 123 3 2" xfId="14277"/>
    <cellStyle name="Calcul 4 123 3 2 2" xfId="35613"/>
    <cellStyle name="Calcul 4 123 3 3" xfId="21084"/>
    <cellStyle name="Calcul 4 123 3 3 2" xfId="40618"/>
    <cellStyle name="Calcul 4 123 3 4" xfId="28887"/>
    <cellStyle name="Calcul 4 123 4" xfId="9791"/>
    <cellStyle name="Calcul 4 123 4 2" xfId="31127"/>
    <cellStyle name="Calcul 4 123 5" xfId="24056"/>
    <cellStyle name="Calcul 4 123 5 2" xfId="43076"/>
    <cellStyle name="Calcul 4 123 6" xfId="24401"/>
    <cellStyle name="Calcul 4 124" xfId="3069"/>
    <cellStyle name="Calcul 4 124 2" xfId="5308"/>
    <cellStyle name="Calcul 4 124 2 2" xfId="12034"/>
    <cellStyle name="Calcul 4 124 2 2 2" xfId="33370"/>
    <cellStyle name="Calcul 4 124 2 3" xfId="20336"/>
    <cellStyle name="Calcul 4 124 2 3 2" xfId="39998"/>
    <cellStyle name="Calcul 4 124 2 4" xfId="26644"/>
    <cellStyle name="Calcul 4 124 3" xfId="7552"/>
    <cellStyle name="Calcul 4 124 3 2" xfId="14278"/>
    <cellStyle name="Calcul 4 124 3 2 2" xfId="35614"/>
    <cellStyle name="Calcul 4 124 3 3" xfId="23314"/>
    <cellStyle name="Calcul 4 124 3 3 2" xfId="42462"/>
    <cellStyle name="Calcul 4 124 3 4" xfId="28888"/>
    <cellStyle name="Calcul 4 124 4" xfId="9792"/>
    <cellStyle name="Calcul 4 124 4 2" xfId="31128"/>
    <cellStyle name="Calcul 4 124 5" xfId="20709"/>
    <cellStyle name="Calcul 4 124 5 2" xfId="40307"/>
    <cellStyle name="Calcul 4 124 6" xfId="24402"/>
    <cellStyle name="Calcul 4 125" xfId="3070"/>
    <cellStyle name="Calcul 4 125 2" xfId="5309"/>
    <cellStyle name="Calcul 4 125 2 2" xfId="12035"/>
    <cellStyle name="Calcul 4 125 2 2 2" xfId="33371"/>
    <cellStyle name="Calcul 4 125 2 3" xfId="22568"/>
    <cellStyle name="Calcul 4 125 2 3 2" xfId="41844"/>
    <cellStyle name="Calcul 4 125 2 4" xfId="26645"/>
    <cellStyle name="Calcul 4 125 3" xfId="7553"/>
    <cellStyle name="Calcul 4 125 3 2" xfId="14279"/>
    <cellStyle name="Calcul 4 125 3 2 2" xfId="35615"/>
    <cellStyle name="Calcul 4 125 3 3" xfId="19967"/>
    <cellStyle name="Calcul 4 125 3 3 2" xfId="39693"/>
    <cellStyle name="Calcul 4 125 3 4" xfId="28889"/>
    <cellStyle name="Calcul 4 125 4" xfId="9793"/>
    <cellStyle name="Calcul 4 125 4 2" xfId="31129"/>
    <cellStyle name="Calcul 4 125 5" xfId="22940"/>
    <cellStyle name="Calcul 4 125 5 2" xfId="42152"/>
    <cellStyle name="Calcul 4 125 6" xfId="24403"/>
    <cellStyle name="Calcul 4 126" xfId="3071"/>
    <cellStyle name="Calcul 4 126 2" xfId="5310"/>
    <cellStyle name="Calcul 4 126 2 2" xfId="12036"/>
    <cellStyle name="Calcul 4 126 2 2 2" xfId="33372"/>
    <cellStyle name="Calcul 4 126 2 3" xfId="19222"/>
    <cellStyle name="Calcul 4 126 2 3 2" xfId="39077"/>
    <cellStyle name="Calcul 4 126 2 4" xfId="26646"/>
    <cellStyle name="Calcul 4 126 3" xfId="7554"/>
    <cellStyle name="Calcul 4 126 3 2" xfId="14280"/>
    <cellStyle name="Calcul 4 126 3 2 2" xfId="35616"/>
    <cellStyle name="Calcul 4 126 3 3" xfId="22198"/>
    <cellStyle name="Calcul 4 126 3 3 2" xfId="41539"/>
    <cellStyle name="Calcul 4 126 3 4" xfId="28890"/>
    <cellStyle name="Calcul 4 126 4" xfId="9794"/>
    <cellStyle name="Calcul 4 126 4 2" xfId="31130"/>
    <cellStyle name="Calcul 4 126 5" xfId="19594"/>
    <cellStyle name="Calcul 4 126 5 2" xfId="39384"/>
    <cellStyle name="Calcul 4 126 6" xfId="24404"/>
    <cellStyle name="Calcul 4 127" xfId="5280"/>
    <cellStyle name="Calcul 4 127 2" xfId="12006"/>
    <cellStyle name="Calcul 4 127 2 2" xfId="33342"/>
    <cellStyle name="Calcul 4 127 3" xfId="19227"/>
    <cellStyle name="Calcul 4 127 3 2" xfId="39082"/>
    <cellStyle name="Calcul 4 127 4" xfId="26616"/>
    <cellStyle name="Calcul 4 128" xfId="7524"/>
    <cellStyle name="Calcul 4 128 2" xfId="14250"/>
    <cellStyle name="Calcul 4 128 2 2" xfId="35586"/>
    <cellStyle name="Calcul 4 128 3" xfId="22203"/>
    <cellStyle name="Calcul 4 128 3 2" xfId="41544"/>
    <cellStyle name="Calcul 4 128 4" xfId="28860"/>
    <cellStyle name="Calcul 4 129" xfId="9764"/>
    <cellStyle name="Calcul 4 129 2" xfId="31100"/>
    <cellStyle name="Calcul 4 13" xfId="3072"/>
    <cellStyle name="Calcul 4 13 2" xfId="5311"/>
    <cellStyle name="Calcul 4 13 2 2" xfId="12037"/>
    <cellStyle name="Calcul 4 13 2 2 2" xfId="33373"/>
    <cellStyle name="Calcul 4 13 2 3" xfId="18099"/>
    <cellStyle name="Calcul 4 13 2 3 2" xfId="38148"/>
    <cellStyle name="Calcul 4 13 2 4" xfId="26647"/>
    <cellStyle name="Calcul 4 13 3" xfId="7555"/>
    <cellStyle name="Calcul 4 13 3 2" xfId="14281"/>
    <cellStyle name="Calcul 4 13 3 2 2" xfId="35617"/>
    <cellStyle name="Calcul 4 13 3 3" xfId="18852"/>
    <cellStyle name="Calcul 4 13 3 3 2" xfId="38771"/>
    <cellStyle name="Calcul 4 13 3 4" xfId="28891"/>
    <cellStyle name="Calcul 4 13 4" xfId="9795"/>
    <cellStyle name="Calcul 4 13 4 2" xfId="31131"/>
    <cellStyle name="Calcul 4 13 5" xfId="18479"/>
    <cellStyle name="Calcul 4 13 5 2" xfId="38463"/>
    <cellStyle name="Calcul 4 13 6" xfId="24405"/>
    <cellStyle name="Calcul 4 130" xfId="19599"/>
    <cellStyle name="Calcul 4 130 2" xfId="39389"/>
    <cellStyle name="Calcul 4 131" xfId="24374"/>
    <cellStyle name="Calcul 4 14" xfId="3073"/>
    <cellStyle name="Calcul 4 14 2" xfId="5312"/>
    <cellStyle name="Calcul 4 14 2 2" xfId="12038"/>
    <cellStyle name="Calcul 4 14 2 2 2" xfId="33374"/>
    <cellStyle name="Calcul 4 14 2 3" xfId="21453"/>
    <cellStyle name="Calcul 4 14 2 3 2" xfId="40923"/>
    <cellStyle name="Calcul 4 14 2 4" xfId="26648"/>
    <cellStyle name="Calcul 4 14 3" xfId="7556"/>
    <cellStyle name="Calcul 4 14 3 2" xfId="14282"/>
    <cellStyle name="Calcul 4 14 3 2 2" xfId="35618"/>
    <cellStyle name="Calcul 4 14 3 3" xfId="17705"/>
    <cellStyle name="Calcul 4 14 3 3 2" xfId="37819"/>
    <cellStyle name="Calcul 4 14 3 4" xfId="28892"/>
    <cellStyle name="Calcul 4 14 4" xfId="9796"/>
    <cellStyle name="Calcul 4 14 4 2" xfId="31132"/>
    <cellStyle name="Calcul 4 14 5" xfId="21825"/>
    <cellStyle name="Calcul 4 14 5 2" xfId="41231"/>
    <cellStyle name="Calcul 4 14 6" xfId="24406"/>
    <cellStyle name="Calcul 4 15" xfId="3074"/>
    <cellStyle name="Calcul 4 15 2" xfId="5313"/>
    <cellStyle name="Calcul 4 15 2 2" xfId="12039"/>
    <cellStyle name="Calcul 4 15 2 2 2" xfId="33375"/>
    <cellStyle name="Calcul 4 15 2 3" xfId="23682"/>
    <cellStyle name="Calcul 4 15 2 3 2" xfId="42766"/>
    <cellStyle name="Calcul 4 15 2 4" xfId="26649"/>
    <cellStyle name="Calcul 4 15 3" xfId="7557"/>
    <cellStyle name="Calcul 4 15 3 2" xfId="14283"/>
    <cellStyle name="Calcul 4 15 3 2 2" xfId="35619"/>
    <cellStyle name="Calcul 4 15 3 3" xfId="21083"/>
    <cellStyle name="Calcul 4 15 3 3 2" xfId="40617"/>
    <cellStyle name="Calcul 4 15 3 4" xfId="28893"/>
    <cellStyle name="Calcul 4 15 4" xfId="9797"/>
    <cellStyle name="Calcul 4 15 4 2" xfId="31133"/>
    <cellStyle name="Calcul 4 15 5" xfId="24055"/>
    <cellStyle name="Calcul 4 15 5 2" xfId="43075"/>
    <cellStyle name="Calcul 4 15 6" xfId="24407"/>
    <cellStyle name="Calcul 4 16" xfId="3075"/>
    <cellStyle name="Calcul 4 16 2" xfId="5314"/>
    <cellStyle name="Calcul 4 16 2 2" xfId="12040"/>
    <cellStyle name="Calcul 4 16 2 2 2" xfId="33376"/>
    <cellStyle name="Calcul 4 16 2 3" xfId="20335"/>
    <cellStyle name="Calcul 4 16 2 3 2" xfId="39997"/>
    <cellStyle name="Calcul 4 16 2 4" xfId="26650"/>
    <cellStyle name="Calcul 4 16 3" xfId="7558"/>
    <cellStyle name="Calcul 4 16 3 2" xfId="14284"/>
    <cellStyle name="Calcul 4 16 3 2 2" xfId="35620"/>
    <cellStyle name="Calcul 4 16 3 3" xfId="23313"/>
    <cellStyle name="Calcul 4 16 3 3 2" xfId="42461"/>
    <cellStyle name="Calcul 4 16 3 4" xfId="28894"/>
    <cellStyle name="Calcul 4 16 4" xfId="9798"/>
    <cellStyle name="Calcul 4 16 4 2" xfId="31134"/>
    <cellStyle name="Calcul 4 16 5" xfId="20708"/>
    <cellStyle name="Calcul 4 16 5 2" xfId="40306"/>
    <cellStyle name="Calcul 4 16 6" xfId="24408"/>
    <cellStyle name="Calcul 4 17" xfId="3076"/>
    <cellStyle name="Calcul 4 17 2" xfId="5315"/>
    <cellStyle name="Calcul 4 17 2 2" xfId="12041"/>
    <cellStyle name="Calcul 4 17 2 2 2" xfId="33377"/>
    <cellStyle name="Calcul 4 17 2 3" xfId="22567"/>
    <cellStyle name="Calcul 4 17 2 3 2" xfId="41843"/>
    <cellStyle name="Calcul 4 17 2 4" xfId="26651"/>
    <cellStyle name="Calcul 4 17 3" xfId="7559"/>
    <cellStyle name="Calcul 4 17 3 2" xfId="14285"/>
    <cellStyle name="Calcul 4 17 3 2 2" xfId="35621"/>
    <cellStyle name="Calcul 4 17 3 3" xfId="19966"/>
    <cellStyle name="Calcul 4 17 3 3 2" xfId="39692"/>
    <cellStyle name="Calcul 4 17 3 4" xfId="28895"/>
    <cellStyle name="Calcul 4 17 4" xfId="9799"/>
    <cellStyle name="Calcul 4 17 4 2" xfId="31135"/>
    <cellStyle name="Calcul 4 17 5" xfId="22939"/>
    <cellStyle name="Calcul 4 17 5 2" xfId="42151"/>
    <cellStyle name="Calcul 4 17 6" xfId="24409"/>
    <cellStyle name="Calcul 4 18" xfId="3077"/>
    <cellStyle name="Calcul 4 18 2" xfId="5316"/>
    <cellStyle name="Calcul 4 18 2 2" xfId="12042"/>
    <cellStyle name="Calcul 4 18 2 2 2" xfId="33378"/>
    <cellStyle name="Calcul 4 18 2 3" xfId="19221"/>
    <cellStyle name="Calcul 4 18 2 3 2" xfId="39076"/>
    <cellStyle name="Calcul 4 18 2 4" xfId="26652"/>
    <cellStyle name="Calcul 4 18 3" xfId="7560"/>
    <cellStyle name="Calcul 4 18 3 2" xfId="14286"/>
    <cellStyle name="Calcul 4 18 3 2 2" xfId="35622"/>
    <cellStyle name="Calcul 4 18 3 3" xfId="22197"/>
    <cellStyle name="Calcul 4 18 3 3 2" xfId="41538"/>
    <cellStyle name="Calcul 4 18 3 4" xfId="28896"/>
    <cellStyle name="Calcul 4 18 4" xfId="9800"/>
    <cellStyle name="Calcul 4 18 4 2" xfId="31136"/>
    <cellStyle name="Calcul 4 18 5" xfId="19593"/>
    <cellStyle name="Calcul 4 18 5 2" xfId="39383"/>
    <cellStyle name="Calcul 4 18 6" xfId="24410"/>
    <cellStyle name="Calcul 4 19" xfId="3078"/>
    <cellStyle name="Calcul 4 19 2" xfId="5317"/>
    <cellStyle name="Calcul 4 19 2 2" xfId="12043"/>
    <cellStyle name="Calcul 4 19 2 2 2" xfId="33379"/>
    <cellStyle name="Calcul 4 19 2 3" xfId="18098"/>
    <cellStyle name="Calcul 4 19 2 3 2" xfId="38147"/>
    <cellStyle name="Calcul 4 19 2 4" xfId="26653"/>
    <cellStyle name="Calcul 4 19 3" xfId="7561"/>
    <cellStyle name="Calcul 4 19 3 2" xfId="14287"/>
    <cellStyle name="Calcul 4 19 3 2 2" xfId="35623"/>
    <cellStyle name="Calcul 4 19 3 3" xfId="18851"/>
    <cellStyle name="Calcul 4 19 3 3 2" xfId="38770"/>
    <cellStyle name="Calcul 4 19 3 4" xfId="28897"/>
    <cellStyle name="Calcul 4 19 4" xfId="9801"/>
    <cellStyle name="Calcul 4 19 4 2" xfId="31137"/>
    <cellStyle name="Calcul 4 19 5" xfId="18478"/>
    <cellStyle name="Calcul 4 19 5 2" xfId="38462"/>
    <cellStyle name="Calcul 4 19 6" xfId="24411"/>
    <cellStyle name="Calcul 4 2" xfId="3079"/>
    <cellStyle name="Calcul 4 2 2" xfId="5318"/>
    <cellStyle name="Calcul 4 2 2 2" xfId="12044"/>
    <cellStyle name="Calcul 4 2 2 2 2" xfId="33380"/>
    <cellStyle name="Calcul 4 2 2 3" xfId="21452"/>
    <cellStyle name="Calcul 4 2 2 3 2" xfId="40922"/>
    <cellStyle name="Calcul 4 2 2 4" xfId="26654"/>
    <cellStyle name="Calcul 4 2 3" xfId="7562"/>
    <cellStyle name="Calcul 4 2 3 2" xfId="14288"/>
    <cellStyle name="Calcul 4 2 3 2 2" xfId="35624"/>
    <cellStyle name="Calcul 4 2 3 3" xfId="17704"/>
    <cellStyle name="Calcul 4 2 3 3 2" xfId="37818"/>
    <cellStyle name="Calcul 4 2 3 4" xfId="28898"/>
    <cellStyle name="Calcul 4 2 4" xfId="9802"/>
    <cellStyle name="Calcul 4 2 4 2" xfId="31138"/>
    <cellStyle name="Calcul 4 2 5" xfId="21824"/>
    <cellStyle name="Calcul 4 2 5 2" xfId="41230"/>
    <cellStyle name="Calcul 4 2 6" xfId="24412"/>
    <cellStyle name="Calcul 4 20" xfId="3080"/>
    <cellStyle name="Calcul 4 20 2" xfId="5319"/>
    <cellStyle name="Calcul 4 20 2 2" xfId="12045"/>
    <cellStyle name="Calcul 4 20 2 2 2" xfId="33381"/>
    <cellStyle name="Calcul 4 20 2 3" xfId="23681"/>
    <cellStyle name="Calcul 4 20 2 3 2" xfId="42765"/>
    <cellStyle name="Calcul 4 20 2 4" xfId="26655"/>
    <cellStyle name="Calcul 4 20 3" xfId="7563"/>
    <cellStyle name="Calcul 4 20 3 2" xfId="14289"/>
    <cellStyle name="Calcul 4 20 3 2 2" xfId="35625"/>
    <cellStyle name="Calcul 4 20 3 3" xfId="21082"/>
    <cellStyle name="Calcul 4 20 3 3 2" xfId="40616"/>
    <cellStyle name="Calcul 4 20 3 4" xfId="28899"/>
    <cellStyle name="Calcul 4 20 4" xfId="9803"/>
    <cellStyle name="Calcul 4 20 4 2" xfId="31139"/>
    <cellStyle name="Calcul 4 20 5" xfId="24054"/>
    <cellStyle name="Calcul 4 20 5 2" xfId="43074"/>
    <cellStyle name="Calcul 4 20 6" xfId="24413"/>
    <cellStyle name="Calcul 4 21" xfId="3081"/>
    <cellStyle name="Calcul 4 21 2" xfId="5320"/>
    <cellStyle name="Calcul 4 21 2 2" xfId="12046"/>
    <cellStyle name="Calcul 4 21 2 2 2" xfId="33382"/>
    <cellStyle name="Calcul 4 21 2 3" xfId="20334"/>
    <cellStyle name="Calcul 4 21 2 3 2" xfId="39996"/>
    <cellStyle name="Calcul 4 21 2 4" xfId="26656"/>
    <cellStyle name="Calcul 4 21 3" xfId="7564"/>
    <cellStyle name="Calcul 4 21 3 2" xfId="14290"/>
    <cellStyle name="Calcul 4 21 3 2 2" xfId="35626"/>
    <cellStyle name="Calcul 4 21 3 3" xfId="23312"/>
    <cellStyle name="Calcul 4 21 3 3 2" xfId="42460"/>
    <cellStyle name="Calcul 4 21 3 4" xfId="28900"/>
    <cellStyle name="Calcul 4 21 4" xfId="9804"/>
    <cellStyle name="Calcul 4 21 4 2" xfId="31140"/>
    <cellStyle name="Calcul 4 21 5" xfId="20707"/>
    <cellStyle name="Calcul 4 21 5 2" xfId="40305"/>
    <cellStyle name="Calcul 4 21 6" xfId="24414"/>
    <cellStyle name="Calcul 4 22" xfId="3082"/>
    <cellStyle name="Calcul 4 22 2" xfId="5321"/>
    <cellStyle name="Calcul 4 22 2 2" xfId="12047"/>
    <cellStyle name="Calcul 4 22 2 2 2" xfId="33383"/>
    <cellStyle name="Calcul 4 22 2 3" xfId="22566"/>
    <cellStyle name="Calcul 4 22 2 3 2" xfId="41842"/>
    <cellStyle name="Calcul 4 22 2 4" xfId="26657"/>
    <cellStyle name="Calcul 4 22 3" xfId="7565"/>
    <cellStyle name="Calcul 4 22 3 2" xfId="14291"/>
    <cellStyle name="Calcul 4 22 3 2 2" xfId="35627"/>
    <cellStyle name="Calcul 4 22 3 3" xfId="19965"/>
    <cellStyle name="Calcul 4 22 3 3 2" xfId="39691"/>
    <cellStyle name="Calcul 4 22 3 4" xfId="28901"/>
    <cellStyle name="Calcul 4 22 4" xfId="9805"/>
    <cellStyle name="Calcul 4 22 4 2" xfId="31141"/>
    <cellStyle name="Calcul 4 22 5" xfId="22938"/>
    <cellStyle name="Calcul 4 22 5 2" xfId="42150"/>
    <cellStyle name="Calcul 4 22 6" xfId="24415"/>
    <cellStyle name="Calcul 4 23" xfId="3083"/>
    <cellStyle name="Calcul 4 23 2" xfId="5322"/>
    <cellStyle name="Calcul 4 23 2 2" xfId="12048"/>
    <cellStyle name="Calcul 4 23 2 2 2" xfId="33384"/>
    <cellStyle name="Calcul 4 23 2 3" xfId="19220"/>
    <cellStyle name="Calcul 4 23 2 3 2" xfId="39075"/>
    <cellStyle name="Calcul 4 23 2 4" xfId="26658"/>
    <cellStyle name="Calcul 4 23 3" xfId="7566"/>
    <cellStyle name="Calcul 4 23 3 2" xfId="14292"/>
    <cellStyle name="Calcul 4 23 3 2 2" xfId="35628"/>
    <cellStyle name="Calcul 4 23 3 3" xfId="22196"/>
    <cellStyle name="Calcul 4 23 3 3 2" xfId="41537"/>
    <cellStyle name="Calcul 4 23 3 4" xfId="28902"/>
    <cellStyle name="Calcul 4 23 4" xfId="9806"/>
    <cellStyle name="Calcul 4 23 4 2" xfId="31142"/>
    <cellStyle name="Calcul 4 23 5" xfId="19592"/>
    <cellStyle name="Calcul 4 23 5 2" xfId="39382"/>
    <cellStyle name="Calcul 4 23 6" xfId="24416"/>
    <cellStyle name="Calcul 4 24" xfId="3084"/>
    <cellStyle name="Calcul 4 24 2" xfId="5323"/>
    <cellStyle name="Calcul 4 24 2 2" xfId="12049"/>
    <cellStyle name="Calcul 4 24 2 2 2" xfId="33385"/>
    <cellStyle name="Calcul 4 24 2 3" xfId="18097"/>
    <cellStyle name="Calcul 4 24 2 3 2" xfId="38146"/>
    <cellStyle name="Calcul 4 24 2 4" xfId="26659"/>
    <cellStyle name="Calcul 4 24 3" xfId="7567"/>
    <cellStyle name="Calcul 4 24 3 2" xfId="14293"/>
    <cellStyle name="Calcul 4 24 3 2 2" xfId="35629"/>
    <cellStyle name="Calcul 4 24 3 3" xfId="18850"/>
    <cellStyle name="Calcul 4 24 3 3 2" xfId="38769"/>
    <cellStyle name="Calcul 4 24 3 4" xfId="28903"/>
    <cellStyle name="Calcul 4 24 4" xfId="9807"/>
    <cellStyle name="Calcul 4 24 4 2" xfId="31143"/>
    <cellStyle name="Calcul 4 24 5" xfId="18477"/>
    <cellStyle name="Calcul 4 24 5 2" xfId="38461"/>
    <cellStyle name="Calcul 4 24 6" xfId="24417"/>
    <cellStyle name="Calcul 4 25" xfId="3085"/>
    <cellStyle name="Calcul 4 25 2" xfId="5324"/>
    <cellStyle name="Calcul 4 25 2 2" xfId="12050"/>
    <cellStyle name="Calcul 4 25 2 2 2" xfId="33386"/>
    <cellStyle name="Calcul 4 25 2 3" xfId="21451"/>
    <cellStyle name="Calcul 4 25 2 3 2" xfId="40921"/>
    <cellStyle name="Calcul 4 25 2 4" xfId="26660"/>
    <cellStyle name="Calcul 4 25 3" xfId="7568"/>
    <cellStyle name="Calcul 4 25 3 2" xfId="14294"/>
    <cellStyle name="Calcul 4 25 3 2 2" xfId="35630"/>
    <cellStyle name="Calcul 4 25 3 3" xfId="17703"/>
    <cellStyle name="Calcul 4 25 3 3 2" xfId="37817"/>
    <cellStyle name="Calcul 4 25 3 4" xfId="28904"/>
    <cellStyle name="Calcul 4 25 4" xfId="9808"/>
    <cellStyle name="Calcul 4 25 4 2" xfId="31144"/>
    <cellStyle name="Calcul 4 25 5" xfId="21823"/>
    <cellStyle name="Calcul 4 25 5 2" xfId="41229"/>
    <cellStyle name="Calcul 4 25 6" xfId="24418"/>
    <cellStyle name="Calcul 4 26" xfId="3086"/>
    <cellStyle name="Calcul 4 26 2" xfId="5325"/>
    <cellStyle name="Calcul 4 26 2 2" xfId="12051"/>
    <cellStyle name="Calcul 4 26 2 2 2" xfId="33387"/>
    <cellStyle name="Calcul 4 26 2 3" xfId="23680"/>
    <cellStyle name="Calcul 4 26 2 3 2" xfId="42764"/>
    <cellStyle name="Calcul 4 26 2 4" xfId="26661"/>
    <cellStyle name="Calcul 4 26 3" xfId="7569"/>
    <cellStyle name="Calcul 4 26 3 2" xfId="14295"/>
    <cellStyle name="Calcul 4 26 3 2 2" xfId="35631"/>
    <cellStyle name="Calcul 4 26 3 3" xfId="21081"/>
    <cellStyle name="Calcul 4 26 3 3 2" xfId="40615"/>
    <cellStyle name="Calcul 4 26 3 4" xfId="28905"/>
    <cellStyle name="Calcul 4 26 4" xfId="9809"/>
    <cellStyle name="Calcul 4 26 4 2" xfId="31145"/>
    <cellStyle name="Calcul 4 26 5" xfId="24053"/>
    <cellStyle name="Calcul 4 26 5 2" xfId="43073"/>
    <cellStyle name="Calcul 4 26 6" xfId="24419"/>
    <cellStyle name="Calcul 4 27" xfId="3087"/>
    <cellStyle name="Calcul 4 27 2" xfId="5326"/>
    <cellStyle name="Calcul 4 27 2 2" xfId="12052"/>
    <cellStyle name="Calcul 4 27 2 2 2" xfId="33388"/>
    <cellStyle name="Calcul 4 27 2 3" xfId="20333"/>
    <cellStyle name="Calcul 4 27 2 3 2" xfId="39995"/>
    <cellStyle name="Calcul 4 27 2 4" xfId="26662"/>
    <cellStyle name="Calcul 4 27 3" xfId="7570"/>
    <cellStyle name="Calcul 4 27 3 2" xfId="14296"/>
    <cellStyle name="Calcul 4 27 3 2 2" xfId="35632"/>
    <cellStyle name="Calcul 4 27 3 3" xfId="23311"/>
    <cellStyle name="Calcul 4 27 3 3 2" xfId="42459"/>
    <cellStyle name="Calcul 4 27 3 4" xfId="28906"/>
    <cellStyle name="Calcul 4 27 4" xfId="9810"/>
    <cellStyle name="Calcul 4 27 4 2" xfId="31146"/>
    <cellStyle name="Calcul 4 27 5" xfId="20706"/>
    <cellStyle name="Calcul 4 27 5 2" xfId="40304"/>
    <cellStyle name="Calcul 4 27 6" xfId="24420"/>
    <cellStyle name="Calcul 4 28" xfId="3088"/>
    <cellStyle name="Calcul 4 28 2" xfId="5327"/>
    <cellStyle name="Calcul 4 28 2 2" xfId="12053"/>
    <cellStyle name="Calcul 4 28 2 2 2" xfId="33389"/>
    <cellStyle name="Calcul 4 28 2 3" xfId="22565"/>
    <cellStyle name="Calcul 4 28 2 3 2" xfId="41841"/>
    <cellStyle name="Calcul 4 28 2 4" xfId="26663"/>
    <cellStyle name="Calcul 4 28 3" xfId="7571"/>
    <cellStyle name="Calcul 4 28 3 2" xfId="14297"/>
    <cellStyle name="Calcul 4 28 3 2 2" xfId="35633"/>
    <cellStyle name="Calcul 4 28 3 3" xfId="19964"/>
    <cellStyle name="Calcul 4 28 3 3 2" xfId="39690"/>
    <cellStyle name="Calcul 4 28 3 4" xfId="28907"/>
    <cellStyle name="Calcul 4 28 4" xfId="9811"/>
    <cellStyle name="Calcul 4 28 4 2" xfId="31147"/>
    <cellStyle name="Calcul 4 28 5" xfId="22937"/>
    <cellStyle name="Calcul 4 28 5 2" xfId="42149"/>
    <cellStyle name="Calcul 4 28 6" xfId="24421"/>
    <cellStyle name="Calcul 4 29" xfId="3089"/>
    <cellStyle name="Calcul 4 29 2" xfId="5328"/>
    <cellStyle name="Calcul 4 29 2 2" xfId="12054"/>
    <cellStyle name="Calcul 4 29 2 2 2" xfId="33390"/>
    <cellStyle name="Calcul 4 29 2 3" xfId="19219"/>
    <cellStyle name="Calcul 4 29 2 3 2" xfId="39074"/>
    <cellStyle name="Calcul 4 29 2 4" xfId="26664"/>
    <cellStyle name="Calcul 4 29 3" xfId="7572"/>
    <cellStyle name="Calcul 4 29 3 2" xfId="14298"/>
    <cellStyle name="Calcul 4 29 3 2 2" xfId="35634"/>
    <cellStyle name="Calcul 4 29 3 3" xfId="22195"/>
    <cellStyle name="Calcul 4 29 3 3 2" xfId="41536"/>
    <cellStyle name="Calcul 4 29 3 4" xfId="28908"/>
    <cellStyle name="Calcul 4 29 4" xfId="9812"/>
    <cellStyle name="Calcul 4 29 4 2" xfId="31148"/>
    <cellStyle name="Calcul 4 29 5" xfId="19591"/>
    <cellStyle name="Calcul 4 29 5 2" xfId="39381"/>
    <cellStyle name="Calcul 4 29 6" xfId="24422"/>
    <cellStyle name="Calcul 4 3" xfId="3090"/>
    <cellStyle name="Calcul 4 3 2" xfId="5329"/>
    <cellStyle name="Calcul 4 3 2 2" xfId="12055"/>
    <cellStyle name="Calcul 4 3 2 2 2" xfId="33391"/>
    <cellStyle name="Calcul 4 3 2 3" xfId="18096"/>
    <cellStyle name="Calcul 4 3 2 3 2" xfId="38145"/>
    <cellStyle name="Calcul 4 3 2 4" xfId="26665"/>
    <cellStyle name="Calcul 4 3 3" xfId="7573"/>
    <cellStyle name="Calcul 4 3 3 2" xfId="14299"/>
    <cellStyle name="Calcul 4 3 3 2 2" xfId="35635"/>
    <cellStyle name="Calcul 4 3 3 3" xfId="18849"/>
    <cellStyle name="Calcul 4 3 3 3 2" xfId="38768"/>
    <cellStyle name="Calcul 4 3 3 4" xfId="28909"/>
    <cellStyle name="Calcul 4 3 4" xfId="9813"/>
    <cellStyle name="Calcul 4 3 4 2" xfId="31149"/>
    <cellStyle name="Calcul 4 3 5" xfId="18476"/>
    <cellStyle name="Calcul 4 3 5 2" xfId="38460"/>
    <cellStyle name="Calcul 4 3 6" xfId="24423"/>
    <cellStyle name="Calcul 4 30" xfId="3091"/>
    <cellStyle name="Calcul 4 30 2" xfId="5330"/>
    <cellStyle name="Calcul 4 30 2 2" xfId="12056"/>
    <cellStyle name="Calcul 4 30 2 2 2" xfId="33392"/>
    <cellStyle name="Calcul 4 30 2 3" xfId="21450"/>
    <cellStyle name="Calcul 4 30 2 3 2" xfId="40920"/>
    <cellStyle name="Calcul 4 30 2 4" xfId="26666"/>
    <cellStyle name="Calcul 4 30 3" xfId="7574"/>
    <cellStyle name="Calcul 4 30 3 2" xfId="14300"/>
    <cellStyle name="Calcul 4 30 3 2 2" xfId="35636"/>
    <cellStyle name="Calcul 4 30 3 3" xfId="17702"/>
    <cellStyle name="Calcul 4 30 3 3 2" xfId="37816"/>
    <cellStyle name="Calcul 4 30 3 4" xfId="28910"/>
    <cellStyle name="Calcul 4 30 4" xfId="9814"/>
    <cellStyle name="Calcul 4 30 4 2" xfId="31150"/>
    <cellStyle name="Calcul 4 30 5" xfId="21822"/>
    <cellStyle name="Calcul 4 30 5 2" xfId="41228"/>
    <cellStyle name="Calcul 4 30 6" xfId="24424"/>
    <cellStyle name="Calcul 4 31" xfId="3092"/>
    <cellStyle name="Calcul 4 31 2" xfId="5331"/>
    <cellStyle name="Calcul 4 31 2 2" xfId="12057"/>
    <cellStyle name="Calcul 4 31 2 2 2" xfId="33393"/>
    <cellStyle name="Calcul 4 31 2 3" xfId="23679"/>
    <cellStyle name="Calcul 4 31 2 3 2" xfId="42763"/>
    <cellStyle name="Calcul 4 31 2 4" xfId="26667"/>
    <cellStyle name="Calcul 4 31 3" xfId="7575"/>
    <cellStyle name="Calcul 4 31 3 2" xfId="14301"/>
    <cellStyle name="Calcul 4 31 3 2 2" xfId="35637"/>
    <cellStyle name="Calcul 4 31 3 3" xfId="21080"/>
    <cellStyle name="Calcul 4 31 3 3 2" xfId="40614"/>
    <cellStyle name="Calcul 4 31 3 4" xfId="28911"/>
    <cellStyle name="Calcul 4 31 4" xfId="9815"/>
    <cellStyle name="Calcul 4 31 4 2" xfId="31151"/>
    <cellStyle name="Calcul 4 31 5" xfId="24052"/>
    <cellStyle name="Calcul 4 31 5 2" xfId="43072"/>
    <cellStyle name="Calcul 4 31 6" xfId="24425"/>
    <cellStyle name="Calcul 4 32" xfId="3093"/>
    <cellStyle name="Calcul 4 32 2" xfId="5332"/>
    <cellStyle name="Calcul 4 32 2 2" xfId="12058"/>
    <cellStyle name="Calcul 4 32 2 2 2" xfId="33394"/>
    <cellStyle name="Calcul 4 32 2 3" xfId="20332"/>
    <cellStyle name="Calcul 4 32 2 3 2" xfId="39994"/>
    <cellStyle name="Calcul 4 32 2 4" xfId="26668"/>
    <cellStyle name="Calcul 4 32 3" xfId="7576"/>
    <cellStyle name="Calcul 4 32 3 2" xfId="14302"/>
    <cellStyle name="Calcul 4 32 3 2 2" xfId="35638"/>
    <cellStyle name="Calcul 4 32 3 3" xfId="23310"/>
    <cellStyle name="Calcul 4 32 3 3 2" xfId="42458"/>
    <cellStyle name="Calcul 4 32 3 4" xfId="28912"/>
    <cellStyle name="Calcul 4 32 4" xfId="9816"/>
    <cellStyle name="Calcul 4 32 4 2" xfId="31152"/>
    <cellStyle name="Calcul 4 32 5" xfId="20705"/>
    <cellStyle name="Calcul 4 32 5 2" xfId="40303"/>
    <cellStyle name="Calcul 4 32 6" xfId="24426"/>
    <cellStyle name="Calcul 4 33" xfId="3094"/>
    <cellStyle name="Calcul 4 33 2" xfId="5333"/>
    <cellStyle name="Calcul 4 33 2 2" xfId="12059"/>
    <cellStyle name="Calcul 4 33 2 2 2" xfId="33395"/>
    <cellStyle name="Calcul 4 33 2 3" xfId="22564"/>
    <cellStyle name="Calcul 4 33 2 3 2" xfId="41840"/>
    <cellStyle name="Calcul 4 33 2 4" xfId="26669"/>
    <cellStyle name="Calcul 4 33 3" xfId="7577"/>
    <cellStyle name="Calcul 4 33 3 2" xfId="14303"/>
    <cellStyle name="Calcul 4 33 3 2 2" xfId="35639"/>
    <cellStyle name="Calcul 4 33 3 3" xfId="19963"/>
    <cellStyle name="Calcul 4 33 3 3 2" xfId="39689"/>
    <cellStyle name="Calcul 4 33 3 4" xfId="28913"/>
    <cellStyle name="Calcul 4 33 4" xfId="9817"/>
    <cellStyle name="Calcul 4 33 4 2" xfId="31153"/>
    <cellStyle name="Calcul 4 33 5" xfId="22936"/>
    <cellStyle name="Calcul 4 33 5 2" xfId="42148"/>
    <cellStyle name="Calcul 4 33 6" xfId="24427"/>
    <cellStyle name="Calcul 4 34" xfId="3095"/>
    <cellStyle name="Calcul 4 34 2" xfId="5334"/>
    <cellStyle name="Calcul 4 34 2 2" xfId="12060"/>
    <cellStyle name="Calcul 4 34 2 2 2" xfId="33396"/>
    <cellStyle name="Calcul 4 34 2 3" xfId="19218"/>
    <cellStyle name="Calcul 4 34 2 3 2" xfId="39073"/>
    <cellStyle name="Calcul 4 34 2 4" xfId="26670"/>
    <cellStyle name="Calcul 4 34 3" xfId="7578"/>
    <cellStyle name="Calcul 4 34 3 2" xfId="14304"/>
    <cellStyle name="Calcul 4 34 3 2 2" xfId="35640"/>
    <cellStyle name="Calcul 4 34 3 3" xfId="22194"/>
    <cellStyle name="Calcul 4 34 3 3 2" xfId="41535"/>
    <cellStyle name="Calcul 4 34 3 4" xfId="28914"/>
    <cellStyle name="Calcul 4 34 4" xfId="9818"/>
    <cellStyle name="Calcul 4 34 4 2" xfId="31154"/>
    <cellStyle name="Calcul 4 34 5" xfId="19590"/>
    <cellStyle name="Calcul 4 34 5 2" xfId="39380"/>
    <cellStyle name="Calcul 4 34 6" xfId="24428"/>
    <cellStyle name="Calcul 4 35" xfId="3096"/>
    <cellStyle name="Calcul 4 35 2" xfId="5335"/>
    <cellStyle name="Calcul 4 35 2 2" xfId="12061"/>
    <cellStyle name="Calcul 4 35 2 2 2" xfId="33397"/>
    <cellStyle name="Calcul 4 35 2 3" xfId="18095"/>
    <cellStyle name="Calcul 4 35 2 3 2" xfId="38144"/>
    <cellStyle name="Calcul 4 35 2 4" xfId="26671"/>
    <cellStyle name="Calcul 4 35 3" xfId="7579"/>
    <cellStyle name="Calcul 4 35 3 2" xfId="14305"/>
    <cellStyle name="Calcul 4 35 3 2 2" xfId="35641"/>
    <cellStyle name="Calcul 4 35 3 3" xfId="18848"/>
    <cellStyle name="Calcul 4 35 3 3 2" xfId="38767"/>
    <cellStyle name="Calcul 4 35 3 4" xfId="28915"/>
    <cellStyle name="Calcul 4 35 4" xfId="9819"/>
    <cellStyle name="Calcul 4 35 4 2" xfId="31155"/>
    <cellStyle name="Calcul 4 35 5" xfId="18475"/>
    <cellStyle name="Calcul 4 35 5 2" xfId="38459"/>
    <cellStyle name="Calcul 4 35 6" xfId="24429"/>
    <cellStyle name="Calcul 4 36" xfId="3097"/>
    <cellStyle name="Calcul 4 36 2" xfId="5336"/>
    <cellStyle name="Calcul 4 36 2 2" xfId="12062"/>
    <cellStyle name="Calcul 4 36 2 2 2" xfId="33398"/>
    <cellStyle name="Calcul 4 36 2 3" xfId="21449"/>
    <cellStyle name="Calcul 4 36 2 3 2" xfId="40919"/>
    <cellStyle name="Calcul 4 36 2 4" xfId="26672"/>
    <cellStyle name="Calcul 4 36 3" xfId="7580"/>
    <cellStyle name="Calcul 4 36 3 2" xfId="14306"/>
    <cellStyle name="Calcul 4 36 3 2 2" xfId="35642"/>
    <cellStyle name="Calcul 4 36 3 3" xfId="17701"/>
    <cellStyle name="Calcul 4 36 3 3 2" xfId="37815"/>
    <cellStyle name="Calcul 4 36 3 4" xfId="28916"/>
    <cellStyle name="Calcul 4 36 4" xfId="9820"/>
    <cellStyle name="Calcul 4 36 4 2" xfId="31156"/>
    <cellStyle name="Calcul 4 36 5" xfId="21821"/>
    <cellStyle name="Calcul 4 36 5 2" xfId="41227"/>
    <cellStyle name="Calcul 4 36 6" xfId="24430"/>
    <cellStyle name="Calcul 4 37" xfId="3098"/>
    <cellStyle name="Calcul 4 37 2" xfId="5337"/>
    <cellStyle name="Calcul 4 37 2 2" xfId="12063"/>
    <cellStyle name="Calcul 4 37 2 2 2" xfId="33399"/>
    <cellStyle name="Calcul 4 37 2 3" xfId="23678"/>
    <cellStyle name="Calcul 4 37 2 3 2" xfId="42762"/>
    <cellStyle name="Calcul 4 37 2 4" xfId="26673"/>
    <cellStyle name="Calcul 4 37 3" xfId="7581"/>
    <cellStyle name="Calcul 4 37 3 2" xfId="14307"/>
    <cellStyle name="Calcul 4 37 3 2 2" xfId="35643"/>
    <cellStyle name="Calcul 4 37 3 3" xfId="21079"/>
    <cellStyle name="Calcul 4 37 3 3 2" xfId="40613"/>
    <cellStyle name="Calcul 4 37 3 4" xfId="28917"/>
    <cellStyle name="Calcul 4 37 4" xfId="9821"/>
    <cellStyle name="Calcul 4 37 4 2" xfId="31157"/>
    <cellStyle name="Calcul 4 37 5" xfId="24051"/>
    <cellStyle name="Calcul 4 37 5 2" xfId="43071"/>
    <cellStyle name="Calcul 4 37 6" xfId="24431"/>
    <cellStyle name="Calcul 4 38" xfId="3099"/>
    <cellStyle name="Calcul 4 38 2" xfId="5338"/>
    <cellStyle name="Calcul 4 38 2 2" xfId="12064"/>
    <cellStyle name="Calcul 4 38 2 2 2" xfId="33400"/>
    <cellStyle name="Calcul 4 38 2 3" xfId="20331"/>
    <cellStyle name="Calcul 4 38 2 3 2" xfId="39993"/>
    <cellStyle name="Calcul 4 38 2 4" xfId="26674"/>
    <cellStyle name="Calcul 4 38 3" xfId="7582"/>
    <cellStyle name="Calcul 4 38 3 2" xfId="14308"/>
    <cellStyle name="Calcul 4 38 3 2 2" xfId="35644"/>
    <cellStyle name="Calcul 4 38 3 3" xfId="23309"/>
    <cellStyle name="Calcul 4 38 3 3 2" xfId="42457"/>
    <cellStyle name="Calcul 4 38 3 4" xfId="28918"/>
    <cellStyle name="Calcul 4 38 4" xfId="9822"/>
    <cellStyle name="Calcul 4 38 4 2" xfId="31158"/>
    <cellStyle name="Calcul 4 38 5" xfId="20704"/>
    <cellStyle name="Calcul 4 38 5 2" xfId="40302"/>
    <cellStyle name="Calcul 4 38 6" xfId="24432"/>
    <cellStyle name="Calcul 4 39" xfId="3100"/>
    <cellStyle name="Calcul 4 39 2" xfId="5339"/>
    <cellStyle name="Calcul 4 39 2 2" xfId="12065"/>
    <cellStyle name="Calcul 4 39 2 2 2" xfId="33401"/>
    <cellStyle name="Calcul 4 39 2 3" xfId="22563"/>
    <cellStyle name="Calcul 4 39 2 3 2" xfId="41839"/>
    <cellStyle name="Calcul 4 39 2 4" xfId="26675"/>
    <cellStyle name="Calcul 4 39 3" xfId="7583"/>
    <cellStyle name="Calcul 4 39 3 2" xfId="14309"/>
    <cellStyle name="Calcul 4 39 3 2 2" xfId="35645"/>
    <cellStyle name="Calcul 4 39 3 3" xfId="19962"/>
    <cellStyle name="Calcul 4 39 3 3 2" xfId="39688"/>
    <cellStyle name="Calcul 4 39 3 4" xfId="28919"/>
    <cellStyle name="Calcul 4 39 4" xfId="9823"/>
    <cellStyle name="Calcul 4 39 4 2" xfId="31159"/>
    <cellStyle name="Calcul 4 39 5" xfId="22935"/>
    <cellStyle name="Calcul 4 39 5 2" xfId="42147"/>
    <cellStyle name="Calcul 4 39 6" xfId="24433"/>
    <cellStyle name="Calcul 4 4" xfId="3101"/>
    <cellStyle name="Calcul 4 4 2" xfId="5340"/>
    <cellStyle name="Calcul 4 4 2 2" xfId="12066"/>
    <cellStyle name="Calcul 4 4 2 2 2" xfId="33402"/>
    <cellStyle name="Calcul 4 4 2 3" xfId="19217"/>
    <cellStyle name="Calcul 4 4 2 3 2" xfId="39072"/>
    <cellStyle name="Calcul 4 4 2 4" xfId="26676"/>
    <cellStyle name="Calcul 4 4 3" xfId="7584"/>
    <cellStyle name="Calcul 4 4 3 2" xfId="14310"/>
    <cellStyle name="Calcul 4 4 3 2 2" xfId="35646"/>
    <cellStyle name="Calcul 4 4 3 3" xfId="22193"/>
    <cellStyle name="Calcul 4 4 3 3 2" xfId="41534"/>
    <cellStyle name="Calcul 4 4 3 4" xfId="28920"/>
    <cellStyle name="Calcul 4 4 4" xfId="9824"/>
    <cellStyle name="Calcul 4 4 4 2" xfId="31160"/>
    <cellStyle name="Calcul 4 4 5" xfId="19589"/>
    <cellStyle name="Calcul 4 4 5 2" xfId="39379"/>
    <cellStyle name="Calcul 4 4 6" xfId="24434"/>
    <cellStyle name="Calcul 4 40" xfId="3102"/>
    <cellStyle name="Calcul 4 40 2" xfId="5341"/>
    <cellStyle name="Calcul 4 40 2 2" xfId="12067"/>
    <cellStyle name="Calcul 4 40 2 2 2" xfId="33403"/>
    <cellStyle name="Calcul 4 40 2 3" xfId="18094"/>
    <cellStyle name="Calcul 4 40 2 3 2" xfId="38143"/>
    <cellStyle name="Calcul 4 40 2 4" xfId="26677"/>
    <cellStyle name="Calcul 4 40 3" xfId="7585"/>
    <cellStyle name="Calcul 4 40 3 2" xfId="14311"/>
    <cellStyle name="Calcul 4 40 3 2 2" xfId="35647"/>
    <cellStyle name="Calcul 4 40 3 3" xfId="18847"/>
    <cellStyle name="Calcul 4 40 3 3 2" xfId="38766"/>
    <cellStyle name="Calcul 4 40 3 4" xfId="28921"/>
    <cellStyle name="Calcul 4 40 4" xfId="9825"/>
    <cellStyle name="Calcul 4 40 4 2" xfId="31161"/>
    <cellStyle name="Calcul 4 40 5" xfId="18474"/>
    <cellStyle name="Calcul 4 40 5 2" xfId="38458"/>
    <cellStyle name="Calcul 4 40 6" xfId="24435"/>
    <cellStyle name="Calcul 4 41" xfId="3103"/>
    <cellStyle name="Calcul 4 41 2" xfId="5342"/>
    <cellStyle name="Calcul 4 41 2 2" xfId="12068"/>
    <cellStyle name="Calcul 4 41 2 2 2" xfId="33404"/>
    <cellStyle name="Calcul 4 41 2 3" xfId="21448"/>
    <cellStyle name="Calcul 4 41 2 3 2" xfId="40918"/>
    <cellStyle name="Calcul 4 41 2 4" xfId="26678"/>
    <cellStyle name="Calcul 4 41 3" xfId="7586"/>
    <cellStyle name="Calcul 4 41 3 2" xfId="14312"/>
    <cellStyle name="Calcul 4 41 3 2 2" xfId="35648"/>
    <cellStyle name="Calcul 4 41 3 3" xfId="17700"/>
    <cellStyle name="Calcul 4 41 3 3 2" xfId="37814"/>
    <cellStyle name="Calcul 4 41 3 4" xfId="28922"/>
    <cellStyle name="Calcul 4 41 4" xfId="9826"/>
    <cellStyle name="Calcul 4 41 4 2" xfId="31162"/>
    <cellStyle name="Calcul 4 41 5" xfId="21820"/>
    <cellStyle name="Calcul 4 41 5 2" xfId="41226"/>
    <cellStyle name="Calcul 4 41 6" xfId="24436"/>
    <cellStyle name="Calcul 4 42" xfId="3104"/>
    <cellStyle name="Calcul 4 42 2" xfId="5343"/>
    <cellStyle name="Calcul 4 42 2 2" xfId="12069"/>
    <cellStyle name="Calcul 4 42 2 2 2" xfId="33405"/>
    <cellStyle name="Calcul 4 42 2 3" xfId="23677"/>
    <cellStyle name="Calcul 4 42 2 3 2" xfId="42761"/>
    <cellStyle name="Calcul 4 42 2 4" xfId="26679"/>
    <cellStyle name="Calcul 4 42 3" xfId="7587"/>
    <cellStyle name="Calcul 4 42 3 2" xfId="14313"/>
    <cellStyle name="Calcul 4 42 3 2 2" xfId="35649"/>
    <cellStyle name="Calcul 4 42 3 3" xfId="21078"/>
    <cellStyle name="Calcul 4 42 3 3 2" xfId="40612"/>
    <cellStyle name="Calcul 4 42 3 4" xfId="28923"/>
    <cellStyle name="Calcul 4 42 4" xfId="9827"/>
    <cellStyle name="Calcul 4 42 4 2" xfId="31163"/>
    <cellStyle name="Calcul 4 42 5" xfId="24050"/>
    <cellStyle name="Calcul 4 42 5 2" xfId="43070"/>
    <cellStyle name="Calcul 4 42 6" xfId="24437"/>
    <cellStyle name="Calcul 4 43" xfId="3105"/>
    <cellStyle name="Calcul 4 43 2" xfId="5344"/>
    <cellStyle name="Calcul 4 43 2 2" xfId="12070"/>
    <cellStyle name="Calcul 4 43 2 2 2" xfId="33406"/>
    <cellStyle name="Calcul 4 43 2 3" xfId="20330"/>
    <cellStyle name="Calcul 4 43 2 3 2" xfId="39992"/>
    <cellStyle name="Calcul 4 43 2 4" xfId="26680"/>
    <cellStyle name="Calcul 4 43 3" xfId="7588"/>
    <cellStyle name="Calcul 4 43 3 2" xfId="14314"/>
    <cellStyle name="Calcul 4 43 3 2 2" xfId="35650"/>
    <cellStyle name="Calcul 4 43 3 3" xfId="22990"/>
    <cellStyle name="Calcul 4 43 3 3 2" xfId="42202"/>
    <cellStyle name="Calcul 4 43 3 4" xfId="28924"/>
    <cellStyle name="Calcul 4 43 4" xfId="9828"/>
    <cellStyle name="Calcul 4 43 4 2" xfId="31164"/>
    <cellStyle name="Calcul 4 43 5" xfId="20703"/>
    <cellStyle name="Calcul 4 43 5 2" xfId="40301"/>
    <cellStyle name="Calcul 4 43 6" xfId="24438"/>
    <cellStyle name="Calcul 4 44" xfId="3106"/>
    <cellStyle name="Calcul 4 44 2" xfId="5345"/>
    <cellStyle name="Calcul 4 44 2 2" xfId="12071"/>
    <cellStyle name="Calcul 4 44 2 2 2" xfId="33407"/>
    <cellStyle name="Calcul 4 44 2 3" xfId="22562"/>
    <cellStyle name="Calcul 4 44 2 3 2" xfId="41838"/>
    <cellStyle name="Calcul 4 44 2 4" xfId="26681"/>
    <cellStyle name="Calcul 4 44 3" xfId="7589"/>
    <cellStyle name="Calcul 4 44 3 2" xfId="14315"/>
    <cellStyle name="Calcul 4 44 3 2 2" xfId="35651"/>
    <cellStyle name="Calcul 4 44 3 3" xfId="19644"/>
    <cellStyle name="Calcul 4 44 3 3 2" xfId="39434"/>
    <cellStyle name="Calcul 4 44 3 4" xfId="28925"/>
    <cellStyle name="Calcul 4 44 4" xfId="9829"/>
    <cellStyle name="Calcul 4 44 4 2" xfId="31165"/>
    <cellStyle name="Calcul 4 44 5" xfId="22934"/>
    <cellStyle name="Calcul 4 44 5 2" xfId="42146"/>
    <cellStyle name="Calcul 4 44 6" xfId="24439"/>
    <cellStyle name="Calcul 4 45" xfId="3107"/>
    <cellStyle name="Calcul 4 45 2" xfId="5346"/>
    <cellStyle name="Calcul 4 45 2 2" xfId="12072"/>
    <cellStyle name="Calcul 4 45 2 2 2" xfId="33408"/>
    <cellStyle name="Calcul 4 45 2 3" xfId="19216"/>
    <cellStyle name="Calcul 4 45 2 3 2" xfId="39071"/>
    <cellStyle name="Calcul 4 45 2 4" xfId="26682"/>
    <cellStyle name="Calcul 4 45 3" xfId="7590"/>
    <cellStyle name="Calcul 4 45 3 2" xfId="14316"/>
    <cellStyle name="Calcul 4 45 3 2 2" xfId="35652"/>
    <cellStyle name="Calcul 4 45 3 3" xfId="22192"/>
    <cellStyle name="Calcul 4 45 3 3 2" xfId="41533"/>
    <cellStyle name="Calcul 4 45 3 4" xfId="28926"/>
    <cellStyle name="Calcul 4 45 4" xfId="9830"/>
    <cellStyle name="Calcul 4 45 4 2" xfId="31166"/>
    <cellStyle name="Calcul 4 45 5" xfId="19588"/>
    <cellStyle name="Calcul 4 45 5 2" xfId="39378"/>
    <cellStyle name="Calcul 4 45 6" xfId="24440"/>
    <cellStyle name="Calcul 4 46" xfId="3108"/>
    <cellStyle name="Calcul 4 46 2" xfId="5347"/>
    <cellStyle name="Calcul 4 46 2 2" xfId="12073"/>
    <cellStyle name="Calcul 4 46 2 2 2" xfId="33409"/>
    <cellStyle name="Calcul 4 46 2 3" xfId="18093"/>
    <cellStyle name="Calcul 4 46 2 3 2" xfId="38142"/>
    <cellStyle name="Calcul 4 46 2 4" xfId="26683"/>
    <cellStyle name="Calcul 4 46 3" xfId="7591"/>
    <cellStyle name="Calcul 4 46 3 2" xfId="14317"/>
    <cellStyle name="Calcul 4 46 3 2 2" xfId="35653"/>
    <cellStyle name="Calcul 4 46 3 3" xfId="18846"/>
    <cellStyle name="Calcul 4 46 3 3 2" xfId="38765"/>
    <cellStyle name="Calcul 4 46 3 4" xfId="28927"/>
    <cellStyle name="Calcul 4 46 4" xfId="9831"/>
    <cellStyle name="Calcul 4 46 4 2" xfId="31167"/>
    <cellStyle name="Calcul 4 46 5" xfId="18473"/>
    <cellStyle name="Calcul 4 46 5 2" xfId="38457"/>
    <cellStyle name="Calcul 4 46 6" xfId="24441"/>
    <cellStyle name="Calcul 4 47" xfId="3109"/>
    <cellStyle name="Calcul 4 47 2" xfId="5348"/>
    <cellStyle name="Calcul 4 47 2 2" xfId="12074"/>
    <cellStyle name="Calcul 4 47 2 2 2" xfId="33410"/>
    <cellStyle name="Calcul 4 47 2 3" xfId="21447"/>
    <cellStyle name="Calcul 4 47 2 3 2" xfId="40917"/>
    <cellStyle name="Calcul 4 47 2 4" xfId="26684"/>
    <cellStyle name="Calcul 4 47 3" xfId="7592"/>
    <cellStyle name="Calcul 4 47 3 2" xfId="14318"/>
    <cellStyle name="Calcul 4 47 3 2 2" xfId="35654"/>
    <cellStyle name="Calcul 4 47 3 3" xfId="17699"/>
    <cellStyle name="Calcul 4 47 3 3 2" xfId="37813"/>
    <cellStyle name="Calcul 4 47 3 4" xfId="28928"/>
    <cellStyle name="Calcul 4 47 4" xfId="9832"/>
    <cellStyle name="Calcul 4 47 4 2" xfId="31168"/>
    <cellStyle name="Calcul 4 47 5" xfId="21819"/>
    <cellStyle name="Calcul 4 47 5 2" xfId="41225"/>
    <cellStyle name="Calcul 4 47 6" xfId="24442"/>
    <cellStyle name="Calcul 4 48" xfId="3110"/>
    <cellStyle name="Calcul 4 48 2" xfId="5349"/>
    <cellStyle name="Calcul 4 48 2 2" xfId="12075"/>
    <cellStyle name="Calcul 4 48 2 2 2" xfId="33411"/>
    <cellStyle name="Calcul 4 48 2 3" xfId="23676"/>
    <cellStyle name="Calcul 4 48 2 3 2" xfId="42760"/>
    <cellStyle name="Calcul 4 48 2 4" xfId="26685"/>
    <cellStyle name="Calcul 4 48 3" xfId="7593"/>
    <cellStyle name="Calcul 4 48 3 2" xfId="14319"/>
    <cellStyle name="Calcul 4 48 3 2 2" xfId="35655"/>
    <cellStyle name="Calcul 4 48 3 3" xfId="21077"/>
    <cellStyle name="Calcul 4 48 3 3 2" xfId="40611"/>
    <cellStyle name="Calcul 4 48 3 4" xfId="28929"/>
    <cellStyle name="Calcul 4 48 4" xfId="9833"/>
    <cellStyle name="Calcul 4 48 4 2" xfId="31169"/>
    <cellStyle name="Calcul 4 48 5" xfId="24049"/>
    <cellStyle name="Calcul 4 48 5 2" xfId="43069"/>
    <cellStyle name="Calcul 4 48 6" xfId="24443"/>
    <cellStyle name="Calcul 4 49" xfId="3111"/>
    <cellStyle name="Calcul 4 49 2" xfId="5350"/>
    <cellStyle name="Calcul 4 49 2 2" xfId="12076"/>
    <cellStyle name="Calcul 4 49 2 2 2" xfId="33412"/>
    <cellStyle name="Calcul 4 49 2 3" xfId="20329"/>
    <cellStyle name="Calcul 4 49 2 3 2" xfId="39991"/>
    <cellStyle name="Calcul 4 49 2 4" xfId="26686"/>
    <cellStyle name="Calcul 4 49 3" xfId="7594"/>
    <cellStyle name="Calcul 4 49 3 2" xfId="14320"/>
    <cellStyle name="Calcul 4 49 3 2 2" xfId="35656"/>
    <cellStyle name="Calcul 4 49 3 3" xfId="23308"/>
    <cellStyle name="Calcul 4 49 3 3 2" xfId="42456"/>
    <cellStyle name="Calcul 4 49 3 4" xfId="28930"/>
    <cellStyle name="Calcul 4 49 4" xfId="9834"/>
    <cellStyle name="Calcul 4 49 4 2" xfId="31170"/>
    <cellStyle name="Calcul 4 49 5" xfId="20702"/>
    <cellStyle name="Calcul 4 49 5 2" xfId="40300"/>
    <cellStyle name="Calcul 4 49 6" xfId="24444"/>
    <cellStyle name="Calcul 4 5" xfId="3112"/>
    <cellStyle name="Calcul 4 5 2" xfId="5351"/>
    <cellStyle name="Calcul 4 5 2 2" xfId="12077"/>
    <cellStyle name="Calcul 4 5 2 2 2" xfId="33413"/>
    <cellStyle name="Calcul 4 5 2 3" xfId="22561"/>
    <cellStyle name="Calcul 4 5 2 3 2" xfId="41837"/>
    <cellStyle name="Calcul 4 5 2 4" xfId="26687"/>
    <cellStyle name="Calcul 4 5 3" xfId="7595"/>
    <cellStyle name="Calcul 4 5 3 2" xfId="14321"/>
    <cellStyle name="Calcul 4 5 3 2 2" xfId="35657"/>
    <cellStyle name="Calcul 4 5 3 3" xfId="19961"/>
    <cellStyle name="Calcul 4 5 3 3 2" xfId="39687"/>
    <cellStyle name="Calcul 4 5 3 4" xfId="28931"/>
    <cellStyle name="Calcul 4 5 4" xfId="9835"/>
    <cellStyle name="Calcul 4 5 4 2" xfId="31171"/>
    <cellStyle name="Calcul 4 5 5" xfId="22933"/>
    <cellStyle name="Calcul 4 5 5 2" xfId="42145"/>
    <cellStyle name="Calcul 4 5 6" xfId="24445"/>
    <cellStyle name="Calcul 4 50" xfId="3113"/>
    <cellStyle name="Calcul 4 50 2" xfId="5352"/>
    <cellStyle name="Calcul 4 50 2 2" xfId="12078"/>
    <cellStyle name="Calcul 4 50 2 2 2" xfId="33414"/>
    <cellStyle name="Calcul 4 50 2 3" xfId="19215"/>
    <cellStyle name="Calcul 4 50 2 3 2" xfId="39070"/>
    <cellStyle name="Calcul 4 50 2 4" xfId="26688"/>
    <cellStyle name="Calcul 4 50 3" xfId="7596"/>
    <cellStyle name="Calcul 4 50 3 2" xfId="14322"/>
    <cellStyle name="Calcul 4 50 3 2 2" xfId="35658"/>
    <cellStyle name="Calcul 4 50 3 3" xfId="22191"/>
    <cellStyle name="Calcul 4 50 3 3 2" xfId="41532"/>
    <cellStyle name="Calcul 4 50 3 4" xfId="28932"/>
    <cellStyle name="Calcul 4 50 4" xfId="9836"/>
    <cellStyle name="Calcul 4 50 4 2" xfId="31172"/>
    <cellStyle name="Calcul 4 50 5" xfId="19587"/>
    <cellStyle name="Calcul 4 50 5 2" xfId="39377"/>
    <cellStyle name="Calcul 4 50 6" xfId="24446"/>
    <cellStyle name="Calcul 4 51" xfId="3114"/>
    <cellStyle name="Calcul 4 51 2" xfId="5353"/>
    <cellStyle name="Calcul 4 51 2 2" xfId="12079"/>
    <cellStyle name="Calcul 4 51 2 2 2" xfId="33415"/>
    <cellStyle name="Calcul 4 51 2 3" xfId="18092"/>
    <cellStyle name="Calcul 4 51 2 3 2" xfId="38141"/>
    <cellStyle name="Calcul 4 51 2 4" xfId="26689"/>
    <cellStyle name="Calcul 4 51 3" xfId="7597"/>
    <cellStyle name="Calcul 4 51 3 2" xfId="14323"/>
    <cellStyle name="Calcul 4 51 3 2 2" xfId="35659"/>
    <cellStyle name="Calcul 4 51 3 3" xfId="18845"/>
    <cellStyle name="Calcul 4 51 3 3 2" xfId="38764"/>
    <cellStyle name="Calcul 4 51 3 4" xfId="28933"/>
    <cellStyle name="Calcul 4 51 4" xfId="9837"/>
    <cellStyle name="Calcul 4 51 4 2" xfId="31173"/>
    <cellStyle name="Calcul 4 51 5" xfId="18472"/>
    <cellStyle name="Calcul 4 51 5 2" xfId="38456"/>
    <cellStyle name="Calcul 4 51 6" xfId="24447"/>
    <cellStyle name="Calcul 4 52" xfId="3115"/>
    <cellStyle name="Calcul 4 52 2" xfId="5354"/>
    <cellStyle name="Calcul 4 52 2 2" xfId="12080"/>
    <cellStyle name="Calcul 4 52 2 2 2" xfId="33416"/>
    <cellStyle name="Calcul 4 52 2 3" xfId="21446"/>
    <cellStyle name="Calcul 4 52 2 3 2" xfId="40916"/>
    <cellStyle name="Calcul 4 52 2 4" xfId="26690"/>
    <cellStyle name="Calcul 4 52 3" xfId="7598"/>
    <cellStyle name="Calcul 4 52 3 2" xfId="14324"/>
    <cellStyle name="Calcul 4 52 3 2 2" xfId="35660"/>
    <cellStyle name="Calcul 4 52 3 3" xfId="17698"/>
    <cellStyle name="Calcul 4 52 3 3 2" xfId="37812"/>
    <cellStyle name="Calcul 4 52 3 4" xfId="28934"/>
    <cellStyle name="Calcul 4 52 4" xfId="9838"/>
    <cellStyle name="Calcul 4 52 4 2" xfId="31174"/>
    <cellStyle name="Calcul 4 52 5" xfId="21818"/>
    <cellStyle name="Calcul 4 52 5 2" xfId="41224"/>
    <cellStyle name="Calcul 4 52 6" xfId="24448"/>
    <cellStyle name="Calcul 4 53" xfId="3116"/>
    <cellStyle name="Calcul 4 53 2" xfId="5355"/>
    <cellStyle name="Calcul 4 53 2 2" xfId="12081"/>
    <cellStyle name="Calcul 4 53 2 2 2" xfId="33417"/>
    <cellStyle name="Calcul 4 53 2 3" xfId="23675"/>
    <cellStyle name="Calcul 4 53 2 3 2" xfId="42759"/>
    <cellStyle name="Calcul 4 53 2 4" xfId="26691"/>
    <cellStyle name="Calcul 4 53 3" xfId="7599"/>
    <cellStyle name="Calcul 4 53 3 2" xfId="14325"/>
    <cellStyle name="Calcul 4 53 3 2 2" xfId="35661"/>
    <cellStyle name="Calcul 4 53 3 3" xfId="21076"/>
    <cellStyle name="Calcul 4 53 3 3 2" xfId="40610"/>
    <cellStyle name="Calcul 4 53 3 4" xfId="28935"/>
    <cellStyle name="Calcul 4 53 4" xfId="9839"/>
    <cellStyle name="Calcul 4 53 4 2" xfId="31175"/>
    <cellStyle name="Calcul 4 53 5" xfId="24048"/>
    <cellStyle name="Calcul 4 53 5 2" xfId="43068"/>
    <cellStyle name="Calcul 4 53 6" xfId="24449"/>
    <cellStyle name="Calcul 4 54" xfId="3117"/>
    <cellStyle name="Calcul 4 54 2" xfId="5356"/>
    <cellStyle name="Calcul 4 54 2 2" xfId="12082"/>
    <cellStyle name="Calcul 4 54 2 2 2" xfId="33418"/>
    <cellStyle name="Calcul 4 54 2 3" xfId="20328"/>
    <cellStyle name="Calcul 4 54 2 3 2" xfId="39990"/>
    <cellStyle name="Calcul 4 54 2 4" xfId="26692"/>
    <cellStyle name="Calcul 4 54 3" xfId="7600"/>
    <cellStyle name="Calcul 4 54 3 2" xfId="14326"/>
    <cellStyle name="Calcul 4 54 3 2 2" xfId="35662"/>
    <cellStyle name="Calcul 4 54 3 3" xfId="24059"/>
    <cellStyle name="Calcul 4 54 3 3 2" xfId="43079"/>
    <cellStyle name="Calcul 4 54 3 4" xfId="28936"/>
    <cellStyle name="Calcul 4 54 4" xfId="9840"/>
    <cellStyle name="Calcul 4 54 4 2" xfId="31176"/>
    <cellStyle name="Calcul 4 54 5" xfId="20701"/>
    <cellStyle name="Calcul 4 54 5 2" xfId="40299"/>
    <cellStyle name="Calcul 4 54 6" xfId="24450"/>
    <cellStyle name="Calcul 4 55" xfId="3118"/>
    <cellStyle name="Calcul 4 55 2" xfId="5357"/>
    <cellStyle name="Calcul 4 55 2 2" xfId="12083"/>
    <cellStyle name="Calcul 4 55 2 2 2" xfId="33419"/>
    <cellStyle name="Calcul 4 55 2 3" xfId="22560"/>
    <cellStyle name="Calcul 4 55 2 3 2" xfId="41836"/>
    <cellStyle name="Calcul 4 55 2 4" xfId="26693"/>
    <cellStyle name="Calcul 4 55 3" xfId="7601"/>
    <cellStyle name="Calcul 4 55 3 2" xfId="14327"/>
    <cellStyle name="Calcul 4 55 3 2 2" xfId="35663"/>
    <cellStyle name="Calcul 4 55 3 3" xfId="20712"/>
    <cellStyle name="Calcul 4 55 3 3 2" xfId="40310"/>
    <cellStyle name="Calcul 4 55 3 4" xfId="28937"/>
    <cellStyle name="Calcul 4 55 4" xfId="9841"/>
    <cellStyle name="Calcul 4 55 4 2" xfId="31177"/>
    <cellStyle name="Calcul 4 55 5" xfId="22932"/>
    <cellStyle name="Calcul 4 55 5 2" xfId="42144"/>
    <cellStyle name="Calcul 4 55 6" xfId="24451"/>
    <cellStyle name="Calcul 4 56" xfId="3119"/>
    <cellStyle name="Calcul 4 56 2" xfId="5358"/>
    <cellStyle name="Calcul 4 56 2 2" xfId="12084"/>
    <cellStyle name="Calcul 4 56 2 2 2" xfId="33420"/>
    <cellStyle name="Calcul 4 56 2 3" xfId="19214"/>
    <cellStyle name="Calcul 4 56 2 3 2" xfId="39069"/>
    <cellStyle name="Calcul 4 56 2 4" xfId="26694"/>
    <cellStyle name="Calcul 4 56 3" xfId="7602"/>
    <cellStyle name="Calcul 4 56 3 2" xfId="14328"/>
    <cellStyle name="Calcul 4 56 3 2 2" xfId="35664"/>
    <cellStyle name="Calcul 4 56 3 3" xfId="22190"/>
    <cellStyle name="Calcul 4 56 3 3 2" xfId="41531"/>
    <cellStyle name="Calcul 4 56 3 4" xfId="28938"/>
    <cellStyle name="Calcul 4 56 4" xfId="9842"/>
    <cellStyle name="Calcul 4 56 4 2" xfId="31178"/>
    <cellStyle name="Calcul 4 56 5" xfId="19586"/>
    <cellStyle name="Calcul 4 56 5 2" xfId="39376"/>
    <cellStyle name="Calcul 4 56 6" xfId="24452"/>
    <cellStyle name="Calcul 4 57" xfId="3120"/>
    <cellStyle name="Calcul 4 57 2" xfId="5359"/>
    <cellStyle name="Calcul 4 57 2 2" xfId="12085"/>
    <cellStyle name="Calcul 4 57 2 2 2" xfId="33421"/>
    <cellStyle name="Calcul 4 57 2 3" xfId="18091"/>
    <cellStyle name="Calcul 4 57 2 3 2" xfId="38140"/>
    <cellStyle name="Calcul 4 57 2 4" xfId="26695"/>
    <cellStyle name="Calcul 4 57 3" xfId="7603"/>
    <cellStyle name="Calcul 4 57 3 2" xfId="14329"/>
    <cellStyle name="Calcul 4 57 3 2 2" xfId="35665"/>
    <cellStyle name="Calcul 4 57 3 3" xfId="18844"/>
    <cellStyle name="Calcul 4 57 3 3 2" xfId="38763"/>
    <cellStyle name="Calcul 4 57 3 4" xfId="28939"/>
    <cellStyle name="Calcul 4 57 4" xfId="9843"/>
    <cellStyle name="Calcul 4 57 4 2" xfId="31179"/>
    <cellStyle name="Calcul 4 57 5" xfId="18471"/>
    <cellStyle name="Calcul 4 57 5 2" xfId="38455"/>
    <cellStyle name="Calcul 4 57 6" xfId="24453"/>
    <cellStyle name="Calcul 4 58" xfId="3121"/>
    <cellStyle name="Calcul 4 58 2" xfId="5360"/>
    <cellStyle name="Calcul 4 58 2 2" xfId="12086"/>
    <cellStyle name="Calcul 4 58 2 2 2" xfId="33422"/>
    <cellStyle name="Calcul 4 58 2 3" xfId="21445"/>
    <cellStyle name="Calcul 4 58 2 3 2" xfId="40915"/>
    <cellStyle name="Calcul 4 58 2 4" xfId="26696"/>
    <cellStyle name="Calcul 4 58 3" xfId="7604"/>
    <cellStyle name="Calcul 4 58 3 2" xfId="14330"/>
    <cellStyle name="Calcul 4 58 3 2 2" xfId="35666"/>
    <cellStyle name="Calcul 4 58 3 3" xfId="17697"/>
    <cellStyle name="Calcul 4 58 3 3 2" xfId="37811"/>
    <cellStyle name="Calcul 4 58 3 4" xfId="28940"/>
    <cellStyle name="Calcul 4 58 4" xfId="9844"/>
    <cellStyle name="Calcul 4 58 4 2" xfId="31180"/>
    <cellStyle name="Calcul 4 58 5" xfId="21817"/>
    <cellStyle name="Calcul 4 58 5 2" xfId="41223"/>
    <cellStyle name="Calcul 4 58 6" xfId="24454"/>
    <cellStyle name="Calcul 4 59" xfId="3122"/>
    <cellStyle name="Calcul 4 59 2" xfId="5361"/>
    <cellStyle name="Calcul 4 59 2 2" xfId="12087"/>
    <cellStyle name="Calcul 4 59 2 2 2" xfId="33423"/>
    <cellStyle name="Calcul 4 59 2 3" xfId="23674"/>
    <cellStyle name="Calcul 4 59 2 3 2" xfId="42758"/>
    <cellStyle name="Calcul 4 59 2 4" xfId="26697"/>
    <cellStyle name="Calcul 4 59 3" xfId="7605"/>
    <cellStyle name="Calcul 4 59 3 2" xfId="14331"/>
    <cellStyle name="Calcul 4 59 3 2 2" xfId="35667"/>
    <cellStyle name="Calcul 4 59 3 3" xfId="21075"/>
    <cellStyle name="Calcul 4 59 3 3 2" xfId="40609"/>
    <cellStyle name="Calcul 4 59 3 4" xfId="28941"/>
    <cellStyle name="Calcul 4 59 4" xfId="9845"/>
    <cellStyle name="Calcul 4 59 4 2" xfId="31181"/>
    <cellStyle name="Calcul 4 59 5" xfId="24047"/>
    <cellStyle name="Calcul 4 59 5 2" xfId="43067"/>
    <cellStyle name="Calcul 4 59 6" xfId="24455"/>
    <cellStyle name="Calcul 4 6" xfId="3123"/>
    <cellStyle name="Calcul 4 6 2" xfId="5362"/>
    <cellStyle name="Calcul 4 6 2 2" xfId="12088"/>
    <cellStyle name="Calcul 4 6 2 2 2" xfId="33424"/>
    <cellStyle name="Calcul 4 6 2 3" xfId="20327"/>
    <cellStyle name="Calcul 4 6 2 3 2" xfId="39989"/>
    <cellStyle name="Calcul 4 6 2 4" xfId="26698"/>
    <cellStyle name="Calcul 4 6 3" xfId="7606"/>
    <cellStyle name="Calcul 4 6 3 2" xfId="14332"/>
    <cellStyle name="Calcul 4 6 3 2 2" xfId="35668"/>
    <cellStyle name="Calcul 4 6 3 3" xfId="23307"/>
    <cellStyle name="Calcul 4 6 3 3 2" xfId="42455"/>
    <cellStyle name="Calcul 4 6 3 4" xfId="28942"/>
    <cellStyle name="Calcul 4 6 4" xfId="9846"/>
    <cellStyle name="Calcul 4 6 4 2" xfId="31182"/>
    <cellStyle name="Calcul 4 6 5" xfId="20700"/>
    <cellStyle name="Calcul 4 6 5 2" xfId="40298"/>
    <cellStyle name="Calcul 4 6 6" xfId="24456"/>
    <cellStyle name="Calcul 4 60" xfId="3124"/>
    <cellStyle name="Calcul 4 60 2" xfId="5363"/>
    <cellStyle name="Calcul 4 60 2 2" xfId="12089"/>
    <cellStyle name="Calcul 4 60 2 2 2" xfId="33425"/>
    <cellStyle name="Calcul 4 60 2 3" xfId="22559"/>
    <cellStyle name="Calcul 4 60 2 3 2" xfId="41835"/>
    <cellStyle name="Calcul 4 60 2 4" xfId="26699"/>
    <cellStyle name="Calcul 4 60 3" xfId="7607"/>
    <cellStyle name="Calcul 4 60 3 2" xfId="14333"/>
    <cellStyle name="Calcul 4 60 3 2 2" xfId="35669"/>
    <cellStyle name="Calcul 4 60 3 3" xfId="19960"/>
    <cellStyle name="Calcul 4 60 3 3 2" xfId="39686"/>
    <cellStyle name="Calcul 4 60 3 4" xfId="28943"/>
    <cellStyle name="Calcul 4 60 4" xfId="9847"/>
    <cellStyle name="Calcul 4 60 4 2" xfId="31183"/>
    <cellStyle name="Calcul 4 60 5" xfId="22931"/>
    <cellStyle name="Calcul 4 60 5 2" xfId="42143"/>
    <cellStyle name="Calcul 4 60 6" xfId="24457"/>
    <cellStyle name="Calcul 4 61" xfId="3125"/>
    <cellStyle name="Calcul 4 61 2" xfId="5364"/>
    <cellStyle name="Calcul 4 61 2 2" xfId="12090"/>
    <cellStyle name="Calcul 4 61 2 2 2" xfId="33426"/>
    <cellStyle name="Calcul 4 61 2 3" xfId="19213"/>
    <cellStyle name="Calcul 4 61 2 3 2" xfId="39068"/>
    <cellStyle name="Calcul 4 61 2 4" xfId="26700"/>
    <cellStyle name="Calcul 4 61 3" xfId="7608"/>
    <cellStyle name="Calcul 4 61 3 2" xfId="14334"/>
    <cellStyle name="Calcul 4 61 3 2 2" xfId="35670"/>
    <cellStyle name="Calcul 4 61 3 3" xfId="22189"/>
    <cellStyle name="Calcul 4 61 3 3 2" xfId="41530"/>
    <cellStyle name="Calcul 4 61 3 4" xfId="28944"/>
    <cellStyle name="Calcul 4 61 4" xfId="9848"/>
    <cellStyle name="Calcul 4 61 4 2" xfId="31184"/>
    <cellStyle name="Calcul 4 61 5" xfId="19585"/>
    <cellStyle name="Calcul 4 61 5 2" xfId="39375"/>
    <cellStyle name="Calcul 4 61 6" xfId="24458"/>
    <cellStyle name="Calcul 4 62" xfId="3126"/>
    <cellStyle name="Calcul 4 62 2" xfId="5365"/>
    <cellStyle name="Calcul 4 62 2 2" xfId="12091"/>
    <cellStyle name="Calcul 4 62 2 2 2" xfId="33427"/>
    <cellStyle name="Calcul 4 62 2 3" xfId="18090"/>
    <cellStyle name="Calcul 4 62 2 3 2" xfId="38139"/>
    <cellStyle name="Calcul 4 62 2 4" xfId="26701"/>
    <cellStyle name="Calcul 4 62 3" xfId="7609"/>
    <cellStyle name="Calcul 4 62 3 2" xfId="14335"/>
    <cellStyle name="Calcul 4 62 3 2 2" xfId="35671"/>
    <cellStyle name="Calcul 4 62 3 3" xfId="18843"/>
    <cellStyle name="Calcul 4 62 3 3 2" xfId="38762"/>
    <cellStyle name="Calcul 4 62 3 4" xfId="28945"/>
    <cellStyle name="Calcul 4 62 4" xfId="9849"/>
    <cellStyle name="Calcul 4 62 4 2" xfId="31185"/>
    <cellStyle name="Calcul 4 62 5" xfId="18470"/>
    <cellStyle name="Calcul 4 62 5 2" xfId="38454"/>
    <cellStyle name="Calcul 4 62 6" xfId="24459"/>
    <cellStyle name="Calcul 4 63" xfId="3127"/>
    <cellStyle name="Calcul 4 63 2" xfId="5366"/>
    <cellStyle name="Calcul 4 63 2 2" xfId="12092"/>
    <cellStyle name="Calcul 4 63 2 2 2" xfId="33428"/>
    <cellStyle name="Calcul 4 63 2 3" xfId="21444"/>
    <cellStyle name="Calcul 4 63 2 3 2" xfId="40914"/>
    <cellStyle name="Calcul 4 63 2 4" xfId="26702"/>
    <cellStyle name="Calcul 4 63 3" xfId="7610"/>
    <cellStyle name="Calcul 4 63 3 2" xfId="14336"/>
    <cellStyle name="Calcul 4 63 3 2 2" xfId="35672"/>
    <cellStyle name="Calcul 4 63 3 3" xfId="17696"/>
    <cellStyle name="Calcul 4 63 3 3 2" xfId="37810"/>
    <cellStyle name="Calcul 4 63 3 4" xfId="28946"/>
    <cellStyle name="Calcul 4 63 4" xfId="9850"/>
    <cellStyle name="Calcul 4 63 4 2" xfId="31186"/>
    <cellStyle name="Calcul 4 63 5" xfId="21816"/>
    <cellStyle name="Calcul 4 63 5 2" xfId="41222"/>
    <cellStyle name="Calcul 4 63 6" xfId="24460"/>
    <cellStyle name="Calcul 4 64" xfId="3128"/>
    <cellStyle name="Calcul 4 64 2" xfId="5367"/>
    <cellStyle name="Calcul 4 64 2 2" xfId="12093"/>
    <cellStyle name="Calcul 4 64 2 2 2" xfId="33429"/>
    <cellStyle name="Calcul 4 64 2 3" xfId="23673"/>
    <cellStyle name="Calcul 4 64 2 3 2" xfId="42757"/>
    <cellStyle name="Calcul 4 64 2 4" xfId="26703"/>
    <cellStyle name="Calcul 4 64 3" xfId="7611"/>
    <cellStyle name="Calcul 4 64 3 2" xfId="14337"/>
    <cellStyle name="Calcul 4 64 3 2 2" xfId="35673"/>
    <cellStyle name="Calcul 4 64 3 3" xfId="21074"/>
    <cellStyle name="Calcul 4 64 3 3 2" xfId="40608"/>
    <cellStyle name="Calcul 4 64 3 4" xfId="28947"/>
    <cellStyle name="Calcul 4 64 4" xfId="9851"/>
    <cellStyle name="Calcul 4 64 4 2" xfId="31187"/>
    <cellStyle name="Calcul 4 64 5" xfId="24046"/>
    <cellStyle name="Calcul 4 64 5 2" xfId="43066"/>
    <cellStyle name="Calcul 4 64 6" xfId="24461"/>
    <cellStyle name="Calcul 4 65" xfId="3129"/>
    <cellStyle name="Calcul 4 65 2" xfId="5368"/>
    <cellStyle name="Calcul 4 65 2 2" xfId="12094"/>
    <cellStyle name="Calcul 4 65 2 2 2" xfId="33430"/>
    <cellStyle name="Calcul 4 65 2 3" xfId="20326"/>
    <cellStyle name="Calcul 4 65 2 3 2" xfId="39988"/>
    <cellStyle name="Calcul 4 65 2 4" xfId="26704"/>
    <cellStyle name="Calcul 4 65 3" xfId="7612"/>
    <cellStyle name="Calcul 4 65 3 2" xfId="14338"/>
    <cellStyle name="Calcul 4 65 3 2 2" xfId="35674"/>
    <cellStyle name="Calcul 4 65 3 3" xfId="23306"/>
    <cellStyle name="Calcul 4 65 3 3 2" xfId="42454"/>
    <cellStyle name="Calcul 4 65 3 4" xfId="28948"/>
    <cellStyle name="Calcul 4 65 4" xfId="9852"/>
    <cellStyle name="Calcul 4 65 4 2" xfId="31188"/>
    <cellStyle name="Calcul 4 65 5" xfId="20699"/>
    <cellStyle name="Calcul 4 65 5 2" xfId="40297"/>
    <cellStyle name="Calcul 4 65 6" xfId="24462"/>
    <cellStyle name="Calcul 4 66" xfId="3130"/>
    <cellStyle name="Calcul 4 66 2" xfId="5369"/>
    <cellStyle name="Calcul 4 66 2 2" xfId="12095"/>
    <cellStyle name="Calcul 4 66 2 2 2" xfId="33431"/>
    <cellStyle name="Calcul 4 66 2 3" xfId="22558"/>
    <cellStyle name="Calcul 4 66 2 3 2" xfId="41834"/>
    <cellStyle name="Calcul 4 66 2 4" xfId="26705"/>
    <cellStyle name="Calcul 4 66 3" xfId="7613"/>
    <cellStyle name="Calcul 4 66 3 2" xfId="14339"/>
    <cellStyle name="Calcul 4 66 3 2 2" xfId="35675"/>
    <cellStyle name="Calcul 4 66 3 3" xfId="19959"/>
    <cellStyle name="Calcul 4 66 3 3 2" xfId="39685"/>
    <cellStyle name="Calcul 4 66 3 4" xfId="28949"/>
    <cellStyle name="Calcul 4 66 4" xfId="9853"/>
    <cellStyle name="Calcul 4 66 4 2" xfId="31189"/>
    <cellStyle name="Calcul 4 66 5" xfId="22930"/>
    <cellStyle name="Calcul 4 66 5 2" xfId="42142"/>
    <cellStyle name="Calcul 4 66 6" xfId="24463"/>
    <cellStyle name="Calcul 4 67" xfId="3131"/>
    <cellStyle name="Calcul 4 67 2" xfId="5370"/>
    <cellStyle name="Calcul 4 67 2 2" xfId="12096"/>
    <cellStyle name="Calcul 4 67 2 2 2" xfId="33432"/>
    <cellStyle name="Calcul 4 67 2 3" xfId="19212"/>
    <cellStyle name="Calcul 4 67 2 3 2" xfId="39067"/>
    <cellStyle name="Calcul 4 67 2 4" xfId="26706"/>
    <cellStyle name="Calcul 4 67 3" xfId="7614"/>
    <cellStyle name="Calcul 4 67 3 2" xfId="14340"/>
    <cellStyle name="Calcul 4 67 3 2 2" xfId="35676"/>
    <cellStyle name="Calcul 4 67 3 3" xfId="22188"/>
    <cellStyle name="Calcul 4 67 3 3 2" xfId="41529"/>
    <cellStyle name="Calcul 4 67 3 4" xfId="28950"/>
    <cellStyle name="Calcul 4 67 4" xfId="9854"/>
    <cellStyle name="Calcul 4 67 4 2" xfId="31190"/>
    <cellStyle name="Calcul 4 67 5" xfId="19584"/>
    <cellStyle name="Calcul 4 67 5 2" xfId="39374"/>
    <cellStyle name="Calcul 4 67 6" xfId="24464"/>
    <cellStyle name="Calcul 4 68" xfId="3132"/>
    <cellStyle name="Calcul 4 68 2" xfId="5371"/>
    <cellStyle name="Calcul 4 68 2 2" xfId="12097"/>
    <cellStyle name="Calcul 4 68 2 2 2" xfId="33433"/>
    <cellStyle name="Calcul 4 68 2 3" xfId="18089"/>
    <cellStyle name="Calcul 4 68 2 3 2" xfId="38138"/>
    <cellStyle name="Calcul 4 68 2 4" xfId="26707"/>
    <cellStyle name="Calcul 4 68 3" xfId="7615"/>
    <cellStyle name="Calcul 4 68 3 2" xfId="14341"/>
    <cellStyle name="Calcul 4 68 3 2 2" xfId="35677"/>
    <cellStyle name="Calcul 4 68 3 3" xfId="18842"/>
    <cellStyle name="Calcul 4 68 3 3 2" xfId="38761"/>
    <cellStyle name="Calcul 4 68 3 4" xfId="28951"/>
    <cellStyle name="Calcul 4 68 4" xfId="9855"/>
    <cellStyle name="Calcul 4 68 4 2" xfId="31191"/>
    <cellStyle name="Calcul 4 68 5" xfId="18469"/>
    <cellStyle name="Calcul 4 68 5 2" xfId="38453"/>
    <cellStyle name="Calcul 4 68 6" xfId="24465"/>
    <cellStyle name="Calcul 4 69" xfId="3133"/>
    <cellStyle name="Calcul 4 69 2" xfId="5372"/>
    <cellStyle name="Calcul 4 69 2 2" xfId="12098"/>
    <cellStyle name="Calcul 4 69 2 2 2" xfId="33434"/>
    <cellStyle name="Calcul 4 69 2 3" xfId="21443"/>
    <cellStyle name="Calcul 4 69 2 3 2" xfId="40913"/>
    <cellStyle name="Calcul 4 69 2 4" xfId="26708"/>
    <cellStyle name="Calcul 4 69 3" xfId="7616"/>
    <cellStyle name="Calcul 4 69 3 2" xfId="14342"/>
    <cellStyle name="Calcul 4 69 3 2 2" xfId="35678"/>
    <cellStyle name="Calcul 4 69 3 3" xfId="17695"/>
    <cellStyle name="Calcul 4 69 3 3 2" xfId="37809"/>
    <cellStyle name="Calcul 4 69 3 4" xfId="28952"/>
    <cellStyle name="Calcul 4 69 4" xfId="9856"/>
    <cellStyle name="Calcul 4 69 4 2" xfId="31192"/>
    <cellStyle name="Calcul 4 69 5" xfId="21815"/>
    <cellStyle name="Calcul 4 69 5 2" xfId="41221"/>
    <cellStyle name="Calcul 4 69 6" xfId="24466"/>
    <cellStyle name="Calcul 4 7" xfId="3134"/>
    <cellStyle name="Calcul 4 7 2" xfId="5373"/>
    <cellStyle name="Calcul 4 7 2 2" xfId="12099"/>
    <cellStyle name="Calcul 4 7 2 2 2" xfId="33435"/>
    <cellStyle name="Calcul 4 7 2 3" xfId="23672"/>
    <cellStyle name="Calcul 4 7 2 3 2" xfId="42756"/>
    <cellStyle name="Calcul 4 7 2 4" xfId="26709"/>
    <cellStyle name="Calcul 4 7 3" xfId="7617"/>
    <cellStyle name="Calcul 4 7 3 2" xfId="14343"/>
    <cellStyle name="Calcul 4 7 3 2 2" xfId="35679"/>
    <cellStyle name="Calcul 4 7 3 3" xfId="21073"/>
    <cellStyle name="Calcul 4 7 3 3 2" xfId="40607"/>
    <cellStyle name="Calcul 4 7 3 4" xfId="28953"/>
    <cellStyle name="Calcul 4 7 4" xfId="9857"/>
    <cellStyle name="Calcul 4 7 4 2" xfId="31193"/>
    <cellStyle name="Calcul 4 7 5" xfId="24045"/>
    <cellStyle name="Calcul 4 7 5 2" xfId="43065"/>
    <cellStyle name="Calcul 4 7 6" xfId="24467"/>
    <cellStyle name="Calcul 4 70" xfId="3135"/>
    <cellStyle name="Calcul 4 70 2" xfId="5374"/>
    <cellStyle name="Calcul 4 70 2 2" xfId="12100"/>
    <cellStyle name="Calcul 4 70 2 2 2" xfId="33436"/>
    <cellStyle name="Calcul 4 70 2 3" xfId="20325"/>
    <cellStyle name="Calcul 4 70 2 3 2" xfId="39987"/>
    <cellStyle name="Calcul 4 70 2 4" xfId="26710"/>
    <cellStyle name="Calcul 4 70 3" xfId="7618"/>
    <cellStyle name="Calcul 4 70 3 2" xfId="14344"/>
    <cellStyle name="Calcul 4 70 3 2 2" xfId="35680"/>
    <cellStyle name="Calcul 4 70 3 3" xfId="23305"/>
    <cellStyle name="Calcul 4 70 3 3 2" xfId="42453"/>
    <cellStyle name="Calcul 4 70 3 4" xfId="28954"/>
    <cellStyle name="Calcul 4 70 4" xfId="9858"/>
    <cellStyle name="Calcul 4 70 4 2" xfId="31194"/>
    <cellStyle name="Calcul 4 70 5" xfId="20698"/>
    <cellStyle name="Calcul 4 70 5 2" xfId="40296"/>
    <cellStyle name="Calcul 4 70 6" xfId="24468"/>
    <cellStyle name="Calcul 4 71" xfId="3136"/>
    <cellStyle name="Calcul 4 71 2" xfId="5375"/>
    <cellStyle name="Calcul 4 71 2 2" xfId="12101"/>
    <cellStyle name="Calcul 4 71 2 2 2" xfId="33437"/>
    <cellStyle name="Calcul 4 71 2 3" xfId="22557"/>
    <cellStyle name="Calcul 4 71 2 3 2" xfId="41833"/>
    <cellStyle name="Calcul 4 71 2 4" xfId="26711"/>
    <cellStyle name="Calcul 4 71 3" xfId="7619"/>
    <cellStyle name="Calcul 4 71 3 2" xfId="14345"/>
    <cellStyle name="Calcul 4 71 3 2 2" xfId="35681"/>
    <cellStyle name="Calcul 4 71 3 3" xfId="19958"/>
    <cellStyle name="Calcul 4 71 3 3 2" xfId="39684"/>
    <cellStyle name="Calcul 4 71 3 4" xfId="28955"/>
    <cellStyle name="Calcul 4 71 4" xfId="9859"/>
    <cellStyle name="Calcul 4 71 4 2" xfId="31195"/>
    <cellStyle name="Calcul 4 71 5" xfId="22929"/>
    <cellStyle name="Calcul 4 71 5 2" xfId="42141"/>
    <cellStyle name="Calcul 4 71 6" xfId="24469"/>
    <cellStyle name="Calcul 4 72" xfId="3137"/>
    <cellStyle name="Calcul 4 72 2" xfId="5376"/>
    <cellStyle name="Calcul 4 72 2 2" xfId="12102"/>
    <cellStyle name="Calcul 4 72 2 2 2" xfId="33438"/>
    <cellStyle name="Calcul 4 72 2 3" xfId="19211"/>
    <cellStyle name="Calcul 4 72 2 3 2" xfId="39066"/>
    <cellStyle name="Calcul 4 72 2 4" xfId="26712"/>
    <cellStyle name="Calcul 4 72 3" xfId="7620"/>
    <cellStyle name="Calcul 4 72 3 2" xfId="14346"/>
    <cellStyle name="Calcul 4 72 3 2 2" xfId="35682"/>
    <cellStyle name="Calcul 4 72 3 3" xfId="22187"/>
    <cellStyle name="Calcul 4 72 3 3 2" xfId="41528"/>
    <cellStyle name="Calcul 4 72 3 4" xfId="28956"/>
    <cellStyle name="Calcul 4 72 4" xfId="9860"/>
    <cellStyle name="Calcul 4 72 4 2" xfId="31196"/>
    <cellStyle name="Calcul 4 72 5" xfId="19583"/>
    <cellStyle name="Calcul 4 72 5 2" xfId="39373"/>
    <cellStyle name="Calcul 4 72 6" xfId="24470"/>
    <cellStyle name="Calcul 4 73" xfId="3138"/>
    <cellStyle name="Calcul 4 73 2" xfId="5377"/>
    <cellStyle name="Calcul 4 73 2 2" xfId="12103"/>
    <cellStyle name="Calcul 4 73 2 2 2" xfId="33439"/>
    <cellStyle name="Calcul 4 73 2 3" xfId="18088"/>
    <cellStyle name="Calcul 4 73 2 3 2" xfId="38137"/>
    <cellStyle name="Calcul 4 73 2 4" xfId="26713"/>
    <cellStyle name="Calcul 4 73 3" xfId="7621"/>
    <cellStyle name="Calcul 4 73 3 2" xfId="14347"/>
    <cellStyle name="Calcul 4 73 3 2 2" xfId="35683"/>
    <cellStyle name="Calcul 4 73 3 3" xfId="18841"/>
    <cellStyle name="Calcul 4 73 3 3 2" xfId="38760"/>
    <cellStyle name="Calcul 4 73 3 4" xfId="28957"/>
    <cellStyle name="Calcul 4 73 4" xfId="9861"/>
    <cellStyle name="Calcul 4 73 4 2" xfId="31197"/>
    <cellStyle name="Calcul 4 73 5" xfId="18468"/>
    <cellStyle name="Calcul 4 73 5 2" xfId="38452"/>
    <cellStyle name="Calcul 4 73 6" xfId="24471"/>
    <cellStyle name="Calcul 4 74" xfId="3139"/>
    <cellStyle name="Calcul 4 74 2" xfId="5378"/>
    <cellStyle name="Calcul 4 74 2 2" xfId="12104"/>
    <cellStyle name="Calcul 4 74 2 2 2" xfId="33440"/>
    <cellStyle name="Calcul 4 74 2 3" xfId="21442"/>
    <cellStyle name="Calcul 4 74 2 3 2" xfId="40912"/>
    <cellStyle name="Calcul 4 74 2 4" xfId="26714"/>
    <cellStyle name="Calcul 4 74 3" xfId="7622"/>
    <cellStyle name="Calcul 4 74 3 2" xfId="14348"/>
    <cellStyle name="Calcul 4 74 3 2 2" xfId="35684"/>
    <cellStyle name="Calcul 4 74 3 3" xfId="17694"/>
    <cellStyle name="Calcul 4 74 3 3 2" xfId="37808"/>
    <cellStyle name="Calcul 4 74 3 4" xfId="28958"/>
    <cellStyle name="Calcul 4 74 4" xfId="9862"/>
    <cellStyle name="Calcul 4 74 4 2" xfId="31198"/>
    <cellStyle name="Calcul 4 74 5" xfId="21814"/>
    <cellStyle name="Calcul 4 74 5 2" xfId="41220"/>
    <cellStyle name="Calcul 4 74 6" xfId="24472"/>
    <cellStyle name="Calcul 4 75" xfId="3140"/>
    <cellStyle name="Calcul 4 75 2" xfId="5379"/>
    <cellStyle name="Calcul 4 75 2 2" xfId="12105"/>
    <cellStyle name="Calcul 4 75 2 2 2" xfId="33441"/>
    <cellStyle name="Calcul 4 75 2 3" xfId="23671"/>
    <cellStyle name="Calcul 4 75 2 3 2" xfId="42755"/>
    <cellStyle name="Calcul 4 75 2 4" xfId="26715"/>
    <cellStyle name="Calcul 4 75 3" xfId="7623"/>
    <cellStyle name="Calcul 4 75 3 2" xfId="14349"/>
    <cellStyle name="Calcul 4 75 3 2 2" xfId="35685"/>
    <cellStyle name="Calcul 4 75 3 3" xfId="21072"/>
    <cellStyle name="Calcul 4 75 3 3 2" xfId="40606"/>
    <cellStyle name="Calcul 4 75 3 4" xfId="28959"/>
    <cellStyle name="Calcul 4 75 4" xfId="9863"/>
    <cellStyle name="Calcul 4 75 4 2" xfId="31199"/>
    <cellStyle name="Calcul 4 75 5" xfId="24044"/>
    <cellStyle name="Calcul 4 75 5 2" xfId="43064"/>
    <cellStyle name="Calcul 4 75 6" xfId="24473"/>
    <cellStyle name="Calcul 4 76" xfId="3141"/>
    <cellStyle name="Calcul 4 76 2" xfId="5380"/>
    <cellStyle name="Calcul 4 76 2 2" xfId="12106"/>
    <cellStyle name="Calcul 4 76 2 2 2" xfId="33442"/>
    <cellStyle name="Calcul 4 76 2 3" xfId="20324"/>
    <cellStyle name="Calcul 4 76 2 3 2" xfId="39986"/>
    <cellStyle name="Calcul 4 76 2 4" xfId="26716"/>
    <cellStyle name="Calcul 4 76 3" xfId="7624"/>
    <cellStyle name="Calcul 4 76 3 2" xfId="14350"/>
    <cellStyle name="Calcul 4 76 3 2 2" xfId="35686"/>
    <cellStyle name="Calcul 4 76 3 3" xfId="23304"/>
    <cellStyle name="Calcul 4 76 3 3 2" xfId="42452"/>
    <cellStyle name="Calcul 4 76 3 4" xfId="28960"/>
    <cellStyle name="Calcul 4 76 4" xfId="9864"/>
    <cellStyle name="Calcul 4 76 4 2" xfId="31200"/>
    <cellStyle name="Calcul 4 76 5" xfId="20697"/>
    <cellStyle name="Calcul 4 76 5 2" xfId="40295"/>
    <cellStyle name="Calcul 4 76 6" xfId="24474"/>
    <cellStyle name="Calcul 4 77" xfId="3142"/>
    <cellStyle name="Calcul 4 77 2" xfId="5381"/>
    <cellStyle name="Calcul 4 77 2 2" xfId="12107"/>
    <cellStyle name="Calcul 4 77 2 2 2" xfId="33443"/>
    <cellStyle name="Calcul 4 77 2 3" xfId="22556"/>
    <cellStyle name="Calcul 4 77 2 3 2" xfId="41832"/>
    <cellStyle name="Calcul 4 77 2 4" xfId="26717"/>
    <cellStyle name="Calcul 4 77 3" xfId="7625"/>
    <cellStyle name="Calcul 4 77 3 2" xfId="14351"/>
    <cellStyle name="Calcul 4 77 3 2 2" xfId="35687"/>
    <cellStyle name="Calcul 4 77 3 3" xfId="19957"/>
    <cellStyle name="Calcul 4 77 3 3 2" xfId="39683"/>
    <cellStyle name="Calcul 4 77 3 4" xfId="28961"/>
    <cellStyle name="Calcul 4 77 4" xfId="9865"/>
    <cellStyle name="Calcul 4 77 4 2" xfId="31201"/>
    <cellStyle name="Calcul 4 77 5" xfId="22928"/>
    <cellStyle name="Calcul 4 77 5 2" xfId="42140"/>
    <cellStyle name="Calcul 4 77 6" xfId="24475"/>
    <cellStyle name="Calcul 4 78" xfId="3143"/>
    <cellStyle name="Calcul 4 78 2" xfId="5382"/>
    <cellStyle name="Calcul 4 78 2 2" xfId="12108"/>
    <cellStyle name="Calcul 4 78 2 2 2" xfId="33444"/>
    <cellStyle name="Calcul 4 78 2 3" xfId="19210"/>
    <cellStyle name="Calcul 4 78 2 3 2" xfId="39065"/>
    <cellStyle name="Calcul 4 78 2 4" xfId="26718"/>
    <cellStyle name="Calcul 4 78 3" xfId="7626"/>
    <cellStyle name="Calcul 4 78 3 2" xfId="14352"/>
    <cellStyle name="Calcul 4 78 3 2 2" xfId="35688"/>
    <cellStyle name="Calcul 4 78 3 3" xfId="22186"/>
    <cellStyle name="Calcul 4 78 3 3 2" xfId="41527"/>
    <cellStyle name="Calcul 4 78 3 4" xfId="28962"/>
    <cellStyle name="Calcul 4 78 4" xfId="9866"/>
    <cellStyle name="Calcul 4 78 4 2" xfId="31202"/>
    <cellStyle name="Calcul 4 78 5" xfId="19582"/>
    <cellStyle name="Calcul 4 78 5 2" xfId="39372"/>
    <cellStyle name="Calcul 4 78 6" xfId="24476"/>
    <cellStyle name="Calcul 4 79" xfId="3144"/>
    <cellStyle name="Calcul 4 79 2" xfId="5383"/>
    <cellStyle name="Calcul 4 79 2 2" xfId="12109"/>
    <cellStyle name="Calcul 4 79 2 2 2" xfId="33445"/>
    <cellStyle name="Calcul 4 79 2 3" xfId="18087"/>
    <cellStyle name="Calcul 4 79 2 3 2" xfId="38136"/>
    <cellStyle name="Calcul 4 79 2 4" xfId="26719"/>
    <cellStyle name="Calcul 4 79 3" xfId="7627"/>
    <cellStyle name="Calcul 4 79 3 2" xfId="14353"/>
    <cellStyle name="Calcul 4 79 3 2 2" xfId="35689"/>
    <cellStyle name="Calcul 4 79 3 3" xfId="18840"/>
    <cellStyle name="Calcul 4 79 3 3 2" xfId="38759"/>
    <cellStyle name="Calcul 4 79 3 4" xfId="28963"/>
    <cellStyle name="Calcul 4 79 4" xfId="9867"/>
    <cellStyle name="Calcul 4 79 4 2" xfId="31203"/>
    <cellStyle name="Calcul 4 79 5" xfId="18467"/>
    <cellStyle name="Calcul 4 79 5 2" xfId="38451"/>
    <cellStyle name="Calcul 4 79 6" xfId="24477"/>
    <cellStyle name="Calcul 4 8" xfId="3145"/>
    <cellStyle name="Calcul 4 8 2" xfId="5384"/>
    <cellStyle name="Calcul 4 8 2 2" xfId="12110"/>
    <cellStyle name="Calcul 4 8 2 2 2" xfId="33446"/>
    <cellStyle name="Calcul 4 8 2 3" xfId="21441"/>
    <cellStyle name="Calcul 4 8 2 3 2" xfId="40911"/>
    <cellStyle name="Calcul 4 8 2 4" xfId="26720"/>
    <cellStyle name="Calcul 4 8 3" xfId="7628"/>
    <cellStyle name="Calcul 4 8 3 2" xfId="14354"/>
    <cellStyle name="Calcul 4 8 3 2 2" xfId="35690"/>
    <cellStyle name="Calcul 4 8 3 3" xfId="17693"/>
    <cellStyle name="Calcul 4 8 3 3 2" xfId="37807"/>
    <cellStyle name="Calcul 4 8 3 4" xfId="28964"/>
    <cellStyle name="Calcul 4 8 4" xfId="9868"/>
    <cellStyle name="Calcul 4 8 4 2" xfId="31204"/>
    <cellStyle name="Calcul 4 8 5" xfId="21813"/>
    <cellStyle name="Calcul 4 8 5 2" xfId="41219"/>
    <cellStyle name="Calcul 4 8 6" xfId="24478"/>
    <cellStyle name="Calcul 4 80" xfId="3146"/>
    <cellStyle name="Calcul 4 80 2" xfId="5385"/>
    <cellStyle name="Calcul 4 80 2 2" xfId="12111"/>
    <cellStyle name="Calcul 4 80 2 2 2" xfId="33447"/>
    <cellStyle name="Calcul 4 80 2 3" xfId="23670"/>
    <cellStyle name="Calcul 4 80 2 3 2" xfId="42754"/>
    <cellStyle name="Calcul 4 80 2 4" xfId="26721"/>
    <cellStyle name="Calcul 4 80 3" xfId="7629"/>
    <cellStyle name="Calcul 4 80 3 2" xfId="14355"/>
    <cellStyle name="Calcul 4 80 3 2 2" xfId="35691"/>
    <cellStyle name="Calcul 4 80 3 3" xfId="21071"/>
    <cellStyle name="Calcul 4 80 3 3 2" xfId="40605"/>
    <cellStyle name="Calcul 4 80 3 4" xfId="28965"/>
    <cellStyle name="Calcul 4 80 4" xfId="9869"/>
    <cellStyle name="Calcul 4 80 4 2" xfId="31205"/>
    <cellStyle name="Calcul 4 80 5" xfId="24043"/>
    <cellStyle name="Calcul 4 80 5 2" xfId="43063"/>
    <cellStyle name="Calcul 4 80 6" xfId="24479"/>
    <cellStyle name="Calcul 4 81" xfId="3147"/>
    <cellStyle name="Calcul 4 81 2" xfId="5386"/>
    <cellStyle name="Calcul 4 81 2 2" xfId="12112"/>
    <cellStyle name="Calcul 4 81 2 2 2" xfId="33448"/>
    <cellStyle name="Calcul 4 81 2 3" xfId="20323"/>
    <cellStyle name="Calcul 4 81 2 3 2" xfId="39985"/>
    <cellStyle name="Calcul 4 81 2 4" xfId="26722"/>
    <cellStyle name="Calcul 4 81 3" xfId="7630"/>
    <cellStyle name="Calcul 4 81 3 2" xfId="14356"/>
    <cellStyle name="Calcul 4 81 3 2 2" xfId="35692"/>
    <cellStyle name="Calcul 4 81 3 3" xfId="23303"/>
    <cellStyle name="Calcul 4 81 3 3 2" xfId="42451"/>
    <cellStyle name="Calcul 4 81 3 4" xfId="28966"/>
    <cellStyle name="Calcul 4 81 4" xfId="9870"/>
    <cellStyle name="Calcul 4 81 4 2" xfId="31206"/>
    <cellStyle name="Calcul 4 81 5" xfId="20696"/>
    <cellStyle name="Calcul 4 81 5 2" xfId="40294"/>
    <cellStyle name="Calcul 4 81 6" xfId="24480"/>
    <cellStyle name="Calcul 4 82" xfId="3148"/>
    <cellStyle name="Calcul 4 82 2" xfId="5387"/>
    <cellStyle name="Calcul 4 82 2 2" xfId="12113"/>
    <cellStyle name="Calcul 4 82 2 2 2" xfId="33449"/>
    <cellStyle name="Calcul 4 82 2 3" xfId="22555"/>
    <cellStyle name="Calcul 4 82 2 3 2" xfId="41831"/>
    <cellStyle name="Calcul 4 82 2 4" xfId="26723"/>
    <cellStyle name="Calcul 4 82 3" xfId="7631"/>
    <cellStyle name="Calcul 4 82 3 2" xfId="14357"/>
    <cellStyle name="Calcul 4 82 3 2 2" xfId="35693"/>
    <cellStyle name="Calcul 4 82 3 3" xfId="19956"/>
    <cellStyle name="Calcul 4 82 3 3 2" xfId="39682"/>
    <cellStyle name="Calcul 4 82 3 4" xfId="28967"/>
    <cellStyle name="Calcul 4 82 4" xfId="9871"/>
    <cellStyle name="Calcul 4 82 4 2" xfId="31207"/>
    <cellStyle name="Calcul 4 82 5" xfId="22927"/>
    <cellStyle name="Calcul 4 82 5 2" xfId="42139"/>
    <cellStyle name="Calcul 4 82 6" xfId="24481"/>
    <cellStyle name="Calcul 4 83" xfId="3149"/>
    <cellStyle name="Calcul 4 83 2" xfId="5388"/>
    <cellStyle name="Calcul 4 83 2 2" xfId="12114"/>
    <cellStyle name="Calcul 4 83 2 2 2" xfId="33450"/>
    <cellStyle name="Calcul 4 83 2 3" xfId="19209"/>
    <cellStyle name="Calcul 4 83 2 3 2" xfId="39064"/>
    <cellStyle name="Calcul 4 83 2 4" xfId="26724"/>
    <cellStyle name="Calcul 4 83 3" xfId="7632"/>
    <cellStyle name="Calcul 4 83 3 2" xfId="14358"/>
    <cellStyle name="Calcul 4 83 3 2 2" xfId="35694"/>
    <cellStyle name="Calcul 4 83 3 3" xfId="22185"/>
    <cellStyle name="Calcul 4 83 3 3 2" xfId="41526"/>
    <cellStyle name="Calcul 4 83 3 4" xfId="28968"/>
    <cellStyle name="Calcul 4 83 4" xfId="9872"/>
    <cellStyle name="Calcul 4 83 4 2" xfId="31208"/>
    <cellStyle name="Calcul 4 83 5" xfId="19581"/>
    <cellStyle name="Calcul 4 83 5 2" xfId="39371"/>
    <cellStyle name="Calcul 4 83 6" xfId="24482"/>
    <cellStyle name="Calcul 4 84" xfId="3150"/>
    <cellStyle name="Calcul 4 84 2" xfId="5389"/>
    <cellStyle name="Calcul 4 84 2 2" xfId="12115"/>
    <cellStyle name="Calcul 4 84 2 2 2" xfId="33451"/>
    <cellStyle name="Calcul 4 84 2 3" xfId="18086"/>
    <cellStyle name="Calcul 4 84 2 3 2" xfId="38135"/>
    <cellStyle name="Calcul 4 84 2 4" xfId="26725"/>
    <cellStyle name="Calcul 4 84 3" xfId="7633"/>
    <cellStyle name="Calcul 4 84 3 2" xfId="14359"/>
    <cellStyle name="Calcul 4 84 3 2 2" xfId="35695"/>
    <cellStyle name="Calcul 4 84 3 3" xfId="18839"/>
    <cellStyle name="Calcul 4 84 3 3 2" xfId="38758"/>
    <cellStyle name="Calcul 4 84 3 4" xfId="28969"/>
    <cellStyle name="Calcul 4 84 4" xfId="9873"/>
    <cellStyle name="Calcul 4 84 4 2" xfId="31209"/>
    <cellStyle name="Calcul 4 84 5" xfId="18466"/>
    <cellStyle name="Calcul 4 84 5 2" xfId="38450"/>
    <cellStyle name="Calcul 4 84 6" xfId="24483"/>
    <cellStyle name="Calcul 4 85" xfId="3151"/>
    <cellStyle name="Calcul 4 85 2" xfId="5390"/>
    <cellStyle name="Calcul 4 85 2 2" xfId="12116"/>
    <cellStyle name="Calcul 4 85 2 2 2" xfId="33452"/>
    <cellStyle name="Calcul 4 85 2 3" xfId="21440"/>
    <cellStyle name="Calcul 4 85 2 3 2" xfId="40910"/>
    <cellStyle name="Calcul 4 85 2 4" xfId="26726"/>
    <cellStyle name="Calcul 4 85 3" xfId="7634"/>
    <cellStyle name="Calcul 4 85 3 2" xfId="14360"/>
    <cellStyle name="Calcul 4 85 3 2 2" xfId="35696"/>
    <cellStyle name="Calcul 4 85 3 3" xfId="17692"/>
    <cellStyle name="Calcul 4 85 3 3 2" xfId="37806"/>
    <cellStyle name="Calcul 4 85 3 4" xfId="28970"/>
    <cellStyle name="Calcul 4 85 4" xfId="9874"/>
    <cellStyle name="Calcul 4 85 4 2" xfId="31210"/>
    <cellStyle name="Calcul 4 85 5" xfId="21812"/>
    <cellStyle name="Calcul 4 85 5 2" xfId="41218"/>
    <cellStyle name="Calcul 4 85 6" xfId="24484"/>
    <cellStyle name="Calcul 4 86" xfId="3152"/>
    <cellStyle name="Calcul 4 86 2" xfId="5391"/>
    <cellStyle name="Calcul 4 86 2 2" xfId="12117"/>
    <cellStyle name="Calcul 4 86 2 2 2" xfId="33453"/>
    <cellStyle name="Calcul 4 86 2 3" xfId="23669"/>
    <cellStyle name="Calcul 4 86 2 3 2" xfId="42753"/>
    <cellStyle name="Calcul 4 86 2 4" xfId="26727"/>
    <cellStyle name="Calcul 4 86 3" xfId="7635"/>
    <cellStyle name="Calcul 4 86 3 2" xfId="14361"/>
    <cellStyle name="Calcul 4 86 3 2 2" xfId="35697"/>
    <cellStyle name="Calcul 4 86 3 3" xfId="21070"/>
    <cellStyle name="Calcul 4 86 3 3 2" xfId="40604"/>
    <cellStyle name="Calcul 4 86 3 4" xfId="28971"/>
    <cellStyle name="Calcul 4 86 4" xfId="9875"/>
    <cellStyle name="Calcul 4 86 4 2" xfId="31211"/>
    <cellStyle name="Calcul 4 86 5" xfId="24042"/>
    <cellStyle name="Calcul 4 86 5 2" xfId="43062"/>
    <cellStyle name="Calcul 4 86 6" xfId="24485"/>
    <cellStyle name="Calcul 4 87" xfId="3153"/>
    <cellStyle name="Calcul 4 87 2" xfId="5392"/>
    <cellStyle name="Calcul 4 87 2 2" xfId="12118"/>
    <cellStyle name="Calcul 4 87 2 2 2" xfId="33454"/>
    <cellStyle name="Calcul 4 87 2 3" xfId="20322"/>
    <cellStyle name="Calcul 4 87 2 3 2" xfId="39984"/>
    <cellStyle name="Calcul 4 87 2 4" xfId="26728"/>
    <cellStyle name="Calcul 4 87 3" xfId="7636"/>
    <cellStyle name="Calcul 4 87 3 2" xfId="14362"/>
    <cellStyle name="Calcul 4 87 3 2 2" xfId="35698"/>
    <cellStyle name="Calcul 4 87 3 3" xfId="23302"/>
    <cellStyle name="Calcul 4 87 3 3 2" xfId="42450"/>
    <cellStyle name="Calcul 4 87 3 4" xfId="28972"/>
    <cellStyle name="Calcul 4 87 4" xfId="9876"/>
    <cellStyle name="Calcul 4 87 4 2" xfId="31212"/>
    <cellStyle name="Calcul 4 87 5" xfId="20695"/>
    <cellStyle name="Calcul 4 87 5 2" xfId="40293"/>
    <cellStyle name="Calcul 4 87 6" xfId="24486"/>
    <cellStyle name="Calcul 4 88" xfId="3154"/>
    <cellStyle name="Calcul 4 88 2" xfId="5393"/>
    <cellStyle name="Calcul 4 88 2 2" xfId="12119"/>
    <cellStyle name="Calcul 4 88 2 2 2" xfId="33455"/>
    <cellStyle name="Calcul 4 88 2 3" xfId="22554"/>
    <cellStyle name="Calcul 4 88 2 3 2" xfId="41830"/>
    <cellStyle name="Calcul 4 88 2 4" xfId="26729"/>
    <cellStyle name="Calcul 4 88 3" xfId="7637"/>
    <cellStyle name="Calcul 4 88 3 2" xfId="14363"/>
    <cellStyle name="Calcul 4 88 3 2 2" xfId="35699"/>
    <cellStyle name="Calcul 4 88 3 3" xfId="19955"/>
    <cellStyle name="Calcul 4 88 3 3 2" xfId="39681"/>
    <cellStyle name="Calcul 4 88 3 4" xfId="28973"/>
    <cellStyle name="Calcul 4 88 4" xfId="9877"/>
    <cellStyle name="Calcul 4 88 4 2" xfId="31213"/>
    <cellStyle name="Calcul 4 88 5" xfId="22926"/>
    <cellStyle name="Calcul 4 88 5 2" xfId="42138"/>
    <cellStyle name="Calcul 4 88 6" xfId="24487"/>
    <cellStyle name="Calcul 4 89" xfId="3155"/>
    <cellStyle name="Calcul 4 89 2" xfId="5394"/>
    <cellStyle name="Calcul 4 89 2 2" xfId="12120"/>
    <cellStyle name="Calcul 4 89 2 2 2" xfId="33456"/>
    <cellStyle name="Calcul 4 89 2 3" xfId="19208"/>
    <cellStyle name="Calcul 4 89 2 3 2" xfId="39063"/>
    <cellStyle name="Calcul 4 89 2 4" xfId="26730"/>
    <cellStyle name="Calcul 4 89 3" xfId="7638"/>
    <cellStyle name="Calcul 4 89 3 2" xfId="14364"/>
    <cellStyle name="Calcul 4 89 3 2 2" xfId="35700"/>
    <cellStyle name="Calcul 4 89 3 3" xfId="22184"/>
    <cellStyle name="Calcul 4 89 3 3 2" xfId="41525"/>
    <cellStyle name="Calcul 4 89 3 4" xfId="28974"/>
    <cellStyle name="Calcul 4 89 4" xfId="9878"/>
    <cellStyle name="Calcul 4 89 4 2" xfId="31214"/>
    <cellStyle name="Calcul 4 89 5" xfId="19580"/>
    <cellStyle name="Calcul 4 89 5 2" xfId="39370"/>
    <cellStyle name="Calcul 4 89 6" xfId="24488"/>
    <cellStyle name="Calcul 4 9" xfId="3156"/>
    <cellStyle name="Calcul 4 9 2" xfId="5395"/>
    <cellStyle name="Calcul 4 9 2 2" xfId="12121"/>
    <cellStyle name="Calcul 4 9 2 2 2" xfId="33457"/>
    <cellStyle name="Calcul 4 9 2 3" xfId="18085"/>
    <cellStyle name="Calcul 4 9 2 3 2" xfId="38134"/>
    <cellStyle name="Calcul 4 9 2 4" xfId="26731"/>
    <cellStyle name="Calcul 4 9 3" xfId="7639"/>
    <cellStyle name="Calcul 4 9 3 2" xfId="14365"/>
    <cellStyle name="Calcul 4 9 3 2 2" xfId="35701"/>
    <cellStyle name="Calcul 4 9 3 3" xfId="18838"/>
    <cellStyle name="Calcul 4 9 3 3 2" xfId="38757"/>
    <cellStyle name="Calcul 4 9 3 4" xfId="28975"/>
    <cellStyle name="Calcul 4 9 4" xfId="9879"/>
    <cellStyle name="Calcul 4 9 4 2" xfId="31215"/>
    <cellStyle name="Calcul 4 9 5" xfId="18465"/>
    <cellStyle name="Calcul 4 9 5 2" xfId="38449"/>
    <cellStyle name="Calcul 4 9 6" xfId="24489"/>
    <cellStyle name="Calcul 4 90" xfId="3157"/>
    <cellStyle name="Calcul 4 90 2" xfId="5396"/>
    <cellStyle name="Calcul 4 90 2 2" xfId="12122"/>
    <cellStyle name="Calcul 4 90 2 2 2" xfId="33458"/>
    <cellStyle name="Calcul 4 90 2 3" xfId="21439"/>
    <cellStyle name="Calcul 4 90 2 3 2" xfId="40909"/>
    <cellStyle name="Calcul 4 90 2 4" xfId="26732"/>
    <cellStyle name="Calcul 4 90 3" xfId="7640"/>
    <cellStyle name="Calcul 4 90 3 2" xfId="14366"/>
    <cellStyle name="Calcul 4 90 3 2 2" xfId="35702"/>
    <cellStyle name="Calcul 4 90 3 3" xfId="17691"/>
    <cellStyle name="Calcul 4 90 3 3 2" xfId="37805"/>
    <cellStyle name="Calcul 4 90 3 4" xfId="28976"/>
    <cellStyle name="Calcul 4 90 4" xfId="9880"/>
    <cellStyle name="Calcul 4 90 4 2" xfId="31216"/>
    <cellStyle name="Calcul 4 90 5" xfId="21811"/>
    <cellStyle name="Calcul 4 90 5 2" xfId="41217"/>
    <cellStyle name="Calcul 4 90 6" xfId="24490"/>
    <cellStyle name="Calcul 4 91" xfId="3158"/>
    <cellStyle name="Calcul 4 91 2" xfId="5397"/>
    <cellStyle name="Calcul 4 91 2 2" xfId="12123"/>
    <cellStyle name="Calcul 4 91 2 2 2" xfId="33459"/>
    <cellStyle name="Calcul 4 91 2 3" xfId="23668"/>
    <cellStyle name="Calcul 4 91 2 3 2" xfId="42752"/>
    <cellStyle name="Calcul 4 91 2 4" xfId="26733"/>
    <cellStyle name="Calcul 4 91 3" xfId="7641"/>
    <cellStyle name="Calcul 4 91 3 2" xfId="14367"/>
    <cellStyle name="Calcul 4 91 3 2 2" xfId="35703"/>
    <cellStyle name="Calcul 4 91 3 3" xfId="21069"/>
    <cellStyle name="Calcul 4 91 3 3 2" xfId="40603"/>
    <cellStyle name="Calcul 4 91 3 4" xfId="28977"/>
    <cellStyle name="Calcul 4 91 4" xfId="9881"/>
    <cellStyle name="Calcul 4 91 4 2" xfId="31217"/>
    <cellStyle name="Calcul 4 91 5" xfId="24041"/>
    <cellStyle name="Calcul 4 91 5 2" xfId="43061"/>
    <cellStyle name="Calcul 4 91 6" xfId="24491"/>
    <cellStyle name="Calcul 4 92" xfId="3159"/>
    <cellStyle name="Calcul 4 92 2" xfId="5398"/>
    <cellStyle name="Calcul 4 92 2 2" xfId="12124"/>
    <cellStyle name="Calcul 4 92 2 2 2" xfId="33460"/>
    <cellStyle name="Calcul 4 92 2 3" xfId="20321"/>
    <cellStyle name="Calcul 4 92 2 3 2" xfId="39983"/>
    <cellStyle name="Calcul 4 92 2 4" xfId="26734"/>
    <cellStyle name="Calcul 4 92 3" xfId="7642"/>
    <cellStyle name="Calcul 4 92 3 2" xfId="14368"/>
    <cellStyle name="Calcul 4 92 3 2 2" xfId="35704"/>
    <cellStyle name="Calcul 4 92 3 3" xfId="23301"/>
    <cellStyle name="Calcul 4 92 3 3 2" xfId="42449"/>
    <cellStyle name="Calcul 4 92 3 4" xfId="28978"/>
    <cellStyle name="Calcul 4 92 4" xfId="9882"/>
    <cellStyle name="Calcul 4 92 4 2" xfId="31218"/>
    <cellStyle name="Calcul 4 92 5" xfId="20694"/>
    <cellStyle name="Calcul 4 92 5 2" xfId="40292"/>
    <cellStyle name="Calcul 4 92 6" xfId="24492"/>
    <cellStyle name="Calcul 4 93" xfId="3160"/>
    <cellStyle name="Calcul 4 93 2" xfId="5399"/>
    <cellStyle name="Calcul 4 93 2 2" xfId="12125"/>
    <cellStyle name="Calcul 4 93 2 2 2" xfId="33461"/>
    <cellStyle name="Calcul 4 93 2 3" xfId="22553"/>
    <cellStyle name="Calcul 4 93 2 3 2" xfId="41829"/>
    <cellStyle name="Calcul 4 93 2 4" xfId="26735"/>
    <cellStyle name="Calcul 4 93 3" xfId="7643"/>
    <cellStyle name="Calcul 4 93 3 2" xfId="14369"/>
    <cellStyle name="Calcul 4 93 3 2 2" xfId="35705"/>
    <cellStyle name="Calcul 4 93 3 3" xfId="19954"/>
    <cellStyle name="Calcul 4 93 3 3 2" xfId="39680"/>
    <cellStyle name="Calcul 4 93 3 4" xfId="28979"/>
    <cellStyle name="Calcul 4 93 4" xfId="9883"/>
    <cellStyle name="Calcul 4 93 4 2" xfId="31219"/>
    <cellStyle name="Calcul 4 93 5" xfId="22925"/>
    <cellStyle name="Calcul 4 93 5 2" xfId="42137"/>
    <cellStyle name="Calcul 4 93 6" xfId="24493"/>
    <cellStyle name="Calcul 4 94" xfId="3161"/>
    <cellStyle name="Calcul 4 94 2" xfId="5400"/>
    <cellStyle name="Calcul 4 94 2 2" xfId="12126"/>
    <cellStyle name="Calcul 4 94 2 2 2" xfId="33462"/>
    <cellStyle name="Calcul 4 94 2 3" xfId="19207"/>
    <cellStyle name="Calcul 4 94 2 3 2" xfId="39062"/>
    <cellStyle name="Calcul 4 94 2 4" xfId="26736"/>
    <cellStyle name="Calcul 4 94 3" xfId="7644"/>
    <cellStyle name="Calcul 4 94 3 2" xfId="14370"/>
    <cellStyle name="Calcul 4 94 3 2 2" xfId="35706"/>
    <cellStyle name="Calcul 4 94 3 3" xfId="22183"/>
    <cellStyle name="Calcul 4 94 3 3 2" xfId="41524"/>
    <cellStyle name="Calcul 4 94 3 4" xfId="28980"/>
    <cellStyle name="Calcul 4 94 4" xfId="9884"/>
    <cellStyle name="Calcul 4 94 4 2" xfId="31220"/>
    <cellStyle name="Calcul 4 94 5" xfId="19579"/>
    <cellStyle name="Calcul 4 94 5 2" xfId="39369"/>
    <cellStyle name="Calcul 4 94 6" xfId="24494"/>
    <cellStyle name="Calcul 4 95" xfId="3162"/>
    <cellStyle name="Calcul 4 95 2" xfId="5401"/>
    <cellStyle name="Calcul 4 95 2 2" xfId="12127"/>
    <cellStyle name="Calcul 4 95 2 2 2" xfId="33463"/>
    <cellStyle name="Calcul 4 95 2 3" xfId="18084"/>
    <cellStyle name="Calcul 4 95 2 3 2" xfId="38133"/>
    <cellStyle name="Calcul 4 95 2 4" xfId="26737"/>
    <cellStyle name="Calcul 4 95 3" xfId="7645"/>
    <cellStyle name="Calcul 4 95 3 2" xfId="14371"/>
    <cellStyle name="Calcul 4 95 3 2 2" xfId="35707"/>
    <cellStyle name="Calcul 4 95 3 3" xfId="18837"/>
    <cellStyle name="Calcul 4 95 3 3 2" xfId="38756"/>
    <cellStyle name="Calcul 4 95 3 4" xfId="28981"/>
    <cellStyle name="Calcul 4 95 4" xfId="9885"/>
    <cellStyle name="Calcul 4 95 4 2" xfId="31221"/>
    <cellStyle name="Calcul 4 95 5" xfId="18464"/>
    <cellStyle name="Calcul 4 95 5 2" xfId="38448"/>
    <cellStyle name="Calcul 4 95 6" xfId="24495"/>
    <cellStyle name="Calcul 4 96" xfId="3163"/>
    <cellStyle name="Calcul 4 96 2" xfId="5402"/>
    <cellStyle name="Calcul 4 96 2 2" xfId="12128"/>
    <cellStyle name="Calcul 4 96 2 2 2" xfId="33464"/>
    <cellStyle name="Calcul 4 96 2 3" xfId="21438"/>
    <cellStyle name="Calcul 4 96 2 3 2" xfId="40908"/>
    <cellStyle name="Calcul 4 96 2 4" xfId="26738"/>
    <cellStyle name="Calcul 4 96 3" xfId="7646"/>
    <cellStyle name="Calcul 4 96 3 2" xfId="14372"/>
    <cellStyle name="Calcul 4 96 3 2 2" xfId="35708"/>
    <cellStyle name="Calcul 4 96 3 3" xfId="17690"/>
    <cellStyle name="Calcul 4 96 3 3 2" xfId="37804"/>
    <cellStyle name="Calcul 4 96 3 4" xfId="28982"/>
    <cellStyle name="Calcul 4 96 4" xfId="9886"/>
    <cellStyle name="Calcul 4 96 4 2" xfId="31222"/>
    <cellStyle name="Calcul 4 96 5" xfId="21810"/>
    <cellStyle name="Calcul 4 96 5 2" xfId="41216"/>
    <cellStyle name="Calcul 4 96 6" xfId="24496"/>
    <cellStyle name="Calcul 4 97" xfId="3164"/>
    <cellStyle name="Calcul 4 97 2" xfId="5403"/>
    <cellStyle name="Calcul 4 97 2 2" xfId="12129"/>
    <cellStyle name="Calcul 4 97 2 2 2" xfId="33465"/>
    <cellStyle name="Calcul 4 97 2 3" xfId="23667"/>
    <cellStyle name="Calcul 4 97 2 3 2" xfId="42751"/>
    <cellStyle name="Calcul 4 97 2 4" xfId="26739"/>
    <cellStyle name="Calcul 4 97 3" xfId="7647"/>
    <cellStyle name="Calcul 4 97 3 2" xfId="14373"/>
    <cellStyle name="Calcul 4 97 3 2 2" xfId="35709"/>
    <cellStyle name="Calcul 4 97 3 3" xfId="21068"/>
    <cellStyle name="Calcul 4 97 3 3 2" xfId="40602"/>
    <cellStyle name="Calcul 4 97 3 4" xfId="28983"/>
    <cellStyle name="Calcul 4 97 4" xfId="9887"/>
    <cellStyle name="Calcul 4 97 4 2" xfId="31223"/>
    <cellStyle name="Calcul 4 97 5" xfId="24040"/>
    <cellStyle name="Calcul 4 97 5 2" xfId="43060"/>
    <cellStyle name="Calcul 4 97 6" xfId="24497"/>
    <cellStyle name="Calcul 4 98" xfId="3165"/>
    <cellStyle name="Calcul 4 98 2" xfId="5404"/>
    <cellStyle name="Calcul 4 98 2 2" xfId="12130"/>
    <cellStyle name="Calcul 4 98 2 2 2" xfId="33466"/>
    <cellStyle name="Calcul 4 98 2 3" xfId="20320"/>
    <cellStyle name="Calcul 4 98 2 3 2" xfId="39982"/>
    <cellStyle name="Calcul 4 98 2 4" xfId="26740"/>
    <cellStyle name="Calcul 4 98 3" xfId="7648"/>
    <cellStyle name="Calcul 4 98 3 2" xfId="14374"/>
    <cellStyle name="Calcul 4 98 3 2 2" xfId="35710"/>
    <cellStyle name="Calcul 4 98 3 3" xfId="23300"/>
    <cellStyle name="Calcul 4 98 3 3 2" xfId="42448"/>
    <cellStyle name="Calcul 4 98 3 4" xfId="28984"/>
    <cellStyle name="Calcul 4 98 4" xfId="9888"/>
    <cellStyle name="Calcul 4 98 4 2" xfId="31224"/>
    <cellStyle name="Calcul 4 98 5" xfId="20693"/>
    <cellStyle name="Calcul 4 98 5 2" xfId="40291"/>
    <cellStyle name="Calcul 4 98 6" xfId="24498"/>
    <cellStyle name="Calcul 4 99" xfId="3166"/>
    <cellStyle name="Calcul 4 99 2" xfId="5405"/>
    <cellStyle name="Calcul 4 99 2 2" xfId="12131"/>
    <cellStyle name="Calcul 4 99 2 2 2" xfId="33467"/>
    <cellStyle name="Calcul 4 99 2 3" xfId="22552"/>
    <cellStyle name="Calcul 4 99 2 3 2" xfId="41828"/>
    <cellStyle name="Calcul 4 99 2 4" xfId="26741"/>
    <cellStyle name="Calcul 4 99 3" xfId="7649"/>
    <cellStyle name="Calcul 4 99 3 2" xfId="14375"/>
    <cellStyle name="Calcul 4 99 3 2 2" xfId="35711"/>
    <cellStyle name="Calcul 4 99 3 3" xfId="19953"/>
    <cellStyle name="Calcul 4 99 3 3 2" xfId="39679"/>
    <cellStyle name="Calcul 4 99 3 4" xfId="28985"/>
    <cellStyle name="Calcul 4 99 4" xfId="9889"/>
    <cellStyle name="Calcul 4 99 4 2" xfId="31225"/>
    <cellStyle name="Calcul 4 99 5" xfId="22924"/>
    <cellStyle name="Calcul 4 99 5 2" xfId="42136"/>
    <cellStyle name="Calcul 4 99 6" xfId="24499"/>
    <cellStyle name="Calcul 5" xfId="2246"/>
    <cellStyle name="Cálculo" xfId="2247"/>
    <cellStyle name="Cellule liée 2" xfId="2248"/>
    <cellStyle name="Cellule liée 2 2" xfId="2249"/>
    <cellStyle name="Cellule liée 2 3" xfId="3167"/>
    <cellStyle name="Cellule liée 3" xfId="2250"/>
    <cellStyle name="Cellule liée 4" xfId="2251"/>
    <cellStyle name="Cellule liée 5" xfId="2252"/>
    <cellStyle name="Célula de Verificação" xfId="2253"/>
    <cellStyle name="Célula Vinculada" xfId="2254"/>
    <cellStyle name="Commentaire 10" xfId="2255"/>
    <cellStyle name="Commentaire 10 2" xfId="2256"/>
    <cellStyle name="Commentaire 10 3" xfId="2257"/>
    <cellStyle name="Commentaire 11" xfId="2258"/>
    <cellStyle name="Commentaire 11 2" xfId="2259"/>
    <cellStyle name="Commentaire 11 3" xfId="2260"/>
    <cellStyle name="Commentaire 12" xfId="2261"/>
    <cellStyle name="Commentaire 12 2" xfId="2262"/>
    <cellStyle name="Commentaire 12 3" xfId="2263"/>
    <cellStyle name="Commentaire 13" xfId="2264"/>
    <cellStyle name="Commentaire 13 2" xfId="2265"/>
    <cellStyle name="Commentaire 13 3" xfId="2266"/>
    <cellStyle name="Commentaire 14" xfId="2267"/>
    <cellStyle name="Commentaire 14 2" xfId="2268"/>
    <cellStyle name="Commentaire 14 3" xfId="2269"/>
    <cellStyle name="Commentaire 15" xfId="2270"/>
    <cellStyle name="Commentaire 15 2" xfId="2271"/>
    <cellStyle name="Commentaire 15 3" xfId="2272"/>
    <cellStyle name="Commentaire 16" xfId="2273"/>
    <cellStyle name="Commentaire 16 2" xfId="2274"/>
    <cellStyle name="Commentaire 16 3" xfId="2275"/>
    <cellStyle name="Commentaire 17" xfId="2276"/>
    <cellStyle name="Commentaire 17 2" xfId="2277"/>
    <cellStyle name="Commentaire 17 3" xfId="2278"/>
    <cellStyle name="Commentaire 18" xfId="2279"/>
    <cellStyle name="Commentaire 18 2" xfId="2280"/>
    <cellStyle name="Commentaire 18 3" xfId="2281"/>
    <cellStyle name="Commentaire 19" xfId="2282"/>
    <cellStyle name="Commentaire 19 2" xfId="2283"/>
    <cellStyle name="Commentaire 19 3" xfId="2284"/>
    <cellStyle name="Commentaire 2" xfId="2285"/>
    <cellStyle name="Commentaire 2 10" xfId="3168"/>
    <cellStyle name="Commentaire 2 10 2" xfId="5407"/>
    <cellStyle name="Commentaire 2 10 2 2" xfId="12133"/>
    <cellStyle name="Commentaire 2 10 2 2 2" xfId="33469"/>
    <cellStyle name="Commentaire 2 10 2 3" xfId="18083"/>
    <cellStyle name="Commentaire 2 10 2 3 2" xfId="38132"/>
    <cellStyle name="Commentaire 2 10 2 4" xfId="26743"/>
    <cellStyle name="Commentaire 2 10 3" xfId="7651"/>
    <cellStyle name="Commentaire 2 10 3 2" xfId="14377"/>
    <cellStyle name="Commentaire 2 10 3 2 2" xfId="35713"/>
    <cellStyle name="Commentaire 2 10 3 3" xfId="18836"/>
    <cellStyle name="Commentaire 2 10 3 3 2" xfId="38755"/>
    <cellStyle name="Commentaire 2 10 3 4" xfId="28987"/>
    <cellStyle name="Commentaire 2 10 4" xfId="9891"/>
    <cellStyle name="Commentaire 2 10 4 2" xfId="31227"/>
    <cellStyle name="Commentaire 2 10 5" xfId="21809"/>
    <cellStyle name="Commentaire 2 10 5 2" xfId="41215"/>
    <cellStyle name="Commentaire 2 10 6" xfId="24501"/>
    <cellStyle name="Commentaire 2 100" xfId="7650"/>
    <cellStyle name="Commentaire 2 100 2" xfId="14376"/>
    <cellStyle name="Commentaire 2 100 2 2" xfId="35712"/>
    <cellStyle name="Commentaire 2 100 3" xfId="22182"/>
    <cellStyle name="Commentaire 2 100 3 2" xfId="41523"/>
    <cellStyle name="Commentaire 2 100 4" xfId="28986"/>
    <cellStyle name="Commentaire 2 101" xfId="9890"/>
    <cellStyle name="Commentaire 2 101 2" xfId="31226"/>
    <cellStyle name="Commentaire 2 102" xfId="18463"/>
    <cellStyle name="Commentaire 2 102 2" xfId="38447"/>
    <cellStyle name="Commentaire 2 103" xfId="24500"/>
    <cellStyle name="Commentaire 2 11" xfId="3169"/>
    <cellStyle name="Commentaire 2 11 2" xfId="5408"/>
    <cellStyle name="Commentaire 2 11 2 2" xfId="12134"/>
    <cellStyle name="Commentaire 2 11 2 2 2" xfId="33470"/>
    <cellStyle name="Commentaire 2 11 2 3" xfId="21437"/>
    <cellStyle name="Commentaire 2 11 2 3 2" xfId="40907"/>
    <cellStyle name="Commentaire 2 11 2 4" xfId="26744"/>
    <cellStyle name="Commentaire 2 11 3" xfId="7652"/>
    <cellStyle name="Commentaire 2 11 3 2" xfId="14378"/>
    <cellStyle name="Commentaire 2 11 3 2 2" xfId="35714"/>
    <cellStyle name="Commentaire 2 11 3 3" xfId="17689"/>
    <cellStyle name="Commentaire 2 11 3 3 2" xfId="37803"/>
    <cellStyle name="Commentaire 2 11 3 4" xfId="28988"/>
    <cellStyle name="Commentaire 2 11 4" xfId="9892"/>
    <cellStyle name="Commentaire 2 11 4 2" xfId="31228"/>
    <cellStyle name="Commentaire 2 11 5" xfId="24039"/>
    <cellStyle name="Commentaire 2 11 5 2" xfId="43059"/>
    <cellStyle name="Commentaire 2 11 6" xfId="24502"/>
    <cellStyle name="Commentaire 2 12" xfId="3170"/>
    <cellStyle name="Commentaire 2 12 2" xfId="5409"/>
    <cellStyle name="Commentaire 2 12 2 2" xfId="12135"/>
    <cellStyle name="Commentaire 2 12 2 2 2" xfId="33471"/>
    <cellStyle name="Commentaire 2 12 2 3" xfId="23666"/>
    <cellStyle name="Commentaire 2 12 2 3 2" xfId="42750"/>
    <cellStyle name="Commentaire 2 12 2 4" xfId="26745"/>
    <cellStyle name="Commentaire 2 12 3" xfId="7653"/>
    <cellStyle name="Commentaire 2 12 3 2" xfId="14379"/>
    <cellStyle name="Commentaire 2 12 3 2 2" xfId="35715"/>
    <cellStyle name="Commentaire 2 12 3 3" xfId="21067"/>
    <cellStyle name="Commentaire 2 12 3 3 2" xfId="40601"/>
    <cellStyle name="Commentaire 2 12 3 4" xfId="28989"/>
    <cellStyle name="Commentaire 2 12 4" xfId="9893"/>
    <cellStyle name="Commentaire 2 12 4 2" xfId="31229"/>
    <cellStyle name="Commentaire 2 12 5" xfId="20692"/>
    <cellStyle name="Commentaire 2 12 5 2" xfId="40290"/>
    <cellStyle name="Commentaire 2 12 6" xfId="24503"/>
    <cellStyle name="Commentaire 2 13" xfId="3171"/>
    <cellStyle name="Commentaire 2 13 2" xfId="5410"/>
    <cellStyle name="Commentaire 2 13 2 2" xfId="12136"/>
    <cellStyle name="Commentaire 2 13 2 2 2" xfId="33472"/>
    <cellStyle name="Commentaire 2 13 2 3" xfId="20319"/>
    <cellStyle name="Commentaire 2 13 2 3 2" xfId="39981"/>
    <cellStyle name="Commentaire 2 13 2 4" xfId="26746"/>
    <cellStyle name="Commentaire 2 13 3" xfId="7654"/>
    <cellStyle name="Commentaire 2 13 3 2" xfId="14380"/>
    <cellStyle name="Commentaire 2 13 3 2 2" xfId="35716"/>
    <cellStyle name="Commentaire 2 13 3 3" xfId="23299"/>
    <cellStyle name="Commentaire 2 13 3 3 2" xfId="42447"/>
    <cellStyle name="Commentaire 2 13 3 4" xfId="28990"/>
    <cellStyle name="Commentaire 2 13 4" xfId="9894"/>
    <cellStyle name="Commentaire 2 13 4 2" xfId="31230"/>
    <cellStyle name="Commentaire 2 13 5" xfId="22923"/>
    <cellStyle name="Commentaire 2 13 5 2" xfId="42135"/>
    <cellStyle name="Commentaire 2 13 6" xfId="24504"/>
    <cellStyle name="Commentaire 2 14" xfId="3172"/>
    <cellStyle name="Commentaire 2 14 2" xfId="5411"/>
    <cellStyle name="Commentaire 2 14 2 2" xfId="12137"/>
    <cellStyle name="Commentaire 2 14 2 2 2" xfId="33473"/>
    <cellStyle name="Commentaire 2 14 2 3" xfId="22551"/>
    <cellStyle name="Commentaire 2 14 2 3 2" xfId="41827"/>
    <cellStyle name="Commentaire 2 14 2 4" xfId="26747"/>
    <cellStyle name="Commentaire 2 14 3" xfId="7655"/>
    <cellStyle name="Commentaire 2 14 3 2" xfId="14381"/>
    <cellStyle name="Commentaire 2 14 3 2 2" xfId="35717"/>
    <cellStyle name="Commentaire 2 14 3 3" xfId="19952"/>
    <cellStyle name="Commentaire 2 14 3 3 2" xfId="39678"/>
    <cellStyle name="Commentaire 2 14 3 4" xfId="28991"/>
    <cellStyle name="Commentaire 2 14 4" xfId="9895"/>
    <cellStyle name="Commentaire 2 14 4 2" xfId="31231"/>
    <cellStyle name="Commentaire 2 14 5" xfId="19578"/>
    <cellStyle name="Commentaire 2 14 5 2" xfId="39368"/>
    <cellStyle name="Commentaire 2 14 6" xfId="24505"/>
    <cellStyle name="Commentaire 2 15" xfId="3173"/>
    <cellStyle name="Commentaire 2 15 2" xfId="5412"/>
    <cellStyle name="Commentaire 2 15 2 2" xfId="12138"/>
    <cellStyle name="Commentaire 2 15 2 2 2" xfId="33474"/>
    <cellStyle name="Commentaire 2 15 2 3" xfId="19205"/>
    <cellStyle name="Commentaire 2 15 2 3 2" xfId="39060"/>
    <cellStyle name="Commentaire 2 15 2 4" xfId="26748"/>
    <cellStyle name="Commentaire 2 15 3" xfId="7656"/>
    <cellStyle name="Commentaire 2 15 3 2" xfId="14382"/>
    <cellStyle name="Commentaire 2 15 3 2 2" xfId="35718"/>
    <cellStyle name="Commentaire 2 15 3 3" xfId="22181"/>
    <cellStyle name="Commentaire 2 15 3 3 2" xfId="41522"/>
    <cellStyle name="Commentaire 2 15 3 4" xfId="28992"/>
    <cellStyle name="Commentaire 2 15 4" xfId="9896"/>
    <cellStyle name="Commentaire 2 15 4 2" xfId="31232"/>
    <cellStyle name="Commentaire 2 15 5" xfId="18462"/>
    <cellStyle name="Commentaire 2 15 5 2" xfId="38446"/>
    <cellStyle name="Commentaire 2 15 6" xfId="24506"/>
    <cellStyle name="Commentaire 2 16" xfId="3174"/>
    <cellStyle name="Commentaire 2 16 2" xfId="5413"/>
    <cellStyle name="Commentaire 2 16 2 2" xfId="12139"/>
    <cellStyle name="Commentaire 2 16 2 2 2" xfId="33475"/>
    <cellStyle name="Commentaire 2 16 2 3" xfId="18082"/>
    <cellStyle name="Commentaire 2 16 2 3 2" xfId="38131"/>
    <cellStyle name="Commentaire 2 16 2 4" xfId="26749"/>
    <cellStyle name="Commentaire 2 16 3" xfId="7657"/>
    <cellStyle name="Commentaire 2 16 3 2" xfId="14383"/>
    <cellStyle name="Commentaire 2 16 3 2 2" xfId="35719"/>
    <cellStyle name="Commentaire 2 16 3 3" xfId="18835"/>
    <cellStyle name="Commentaire 2 16 3 3 2" xfId="38754"/>
    <cellStyle name="Commentaire 2 16 3 4" xfId="28993"/>
    <cellStyle name="Commentaire 2 16 4" xfId="9897"/>
    <cellStyle name="Commentaire 2 16 4 2" xfId="31233"/>
    <cellStyle name="Commentaire 2 16 5" xfId="21808"/>
    <cellStyle name="Commentaire 2 16 5 2" xfId="41214"/>
    <cellStyle name="Commentaire 2 16 6" xfId="24507"/>
    <cellStyle name="Commentaire 2 17" xfId="3175"/>
    <cellStyle name="Commentaire 2 17 2" xfId="5414"/>
    <cellStyle name="Commentaire 2 17 2 2" xfId="12140"/>
    <cellStyle name="Commentaire 2 17 2 2 2" xfId="33476"/>
    <cellStyle name="Commentaire 2 17 2 3" xfId="21436"/>
    <cellStyle name="Commentaire 2 17 2 3 2" xfId="40906"/>
    <cellStyle name="Commentaire 2 17 2 4" xfId="26750"/>
    <cellStyle name="Commentaire 2 17 3" xfId="7658"/>
    <cellStyle name="Commentaire 2 17 3 2" xfId="14384"/>
    <cellStyle name="Commentaire 2 17 3 2 2" xfId="35720"/>
    <cellStyle name="Commentaire 2 17 3 3" xfId="17688"/>
    <cellStyle name="Commentaire 2 17 3 3 2" xfId="37802"/>
    <cellStyle name="Commentaire 2 17 3 4" xfId="28994"/>
    <cellStyle name="Commentaire 2 17 4" xfId="9898"/>
    <cellStyle name="Commentaire 2 17 4 2" xfId="31234"/>
    <cellStyle name="Commentaire 2 17 5" xfId="24038"/>
    <cellStyle name="Commentaire 2 17 5 2" xfId="43058"/>
    <cellStyle name="Commentaire 2 17 6" xfId="24508"/>
    <cellStyle name="Commentaire 2 18" xfId="3176"/>
    <cellStyle name="Commentaire 2 18 2" xfId="5415"/>
    <cellStyle name="Commentaire 2 18 2 2" xfId="12141"/>
    <cellStyle name="Commentaire 2 18 2 2 2" xfId="33477"/>
    <cellStyle name="Commentaire 2 18 2 3" xfId="23665"/>
    <cellStyle name="Commentaire 2 18 2 3 2" xfId="42749"/>
    <cellStyle name="Commentaire 2 18 2 4" xfId="26751"/>
    <cellStyle name="Commentaire 2 18 3" xfId="7659"/>
    <cellStyle name="Commentaire 2 18 3 2" xfId="14385"/>
    <cellStyle name="Commentaire 2 18 3 2 2" xfId="35721"/>
    <cellStyle name="Commentaire 2 18 3 3" xfId="21066"/>
    <cellStyle name="Commentaire 2 18 3 3 2" xfId="40600"/>
    <cellStyle name="Commentaire 2 18 3 4" xfId="28995"/>
    <cellStyle name="Commentaire 2 18 4" xfId="9899"/>
    <cellStyle name="Commentaire 2 18 4 2" xfId="31235"/>
    <cellStyle name="Commentaire 2 18 5" xfId="20691"/>
    <cellStyle name="Commentaire 2 18 5 2" xfId="40289"/>
    <cellStyle name="Commentaire 2 18 6" xfId="24509"/>
    <cellStyle name="Commentaire 2 19" xfId="3177"/>
    <cellStyle name="Commentaire 2 19 2" xfId="5416"/>
    <cellStyle name="Commentaire 2 19 2 2" xfId="12142"/>
    <cellStyle name="Commentaire 2 19 2 2 2" xfId="33478"/>
    <cellStyle name="Commentaire 2 19 2 3" xfId="20318"/>
    <cellStyle name="Commentaire 2 19 2 3 2" xfId="39980"/>
    <cellStyle name="Commentaire 2 19 2 4" xfId="26752"/>
    <cellStyle name="Commentaire 2 19 3" xfId="7660"/>
    <cellStyle name="Commentaire 2 19 3 2" xfId="14386"/>
    <cellStyle name="Commentaire 2 19 3 2 2" xfId="35722"/>
    <cellStyle name="Commentaire 2 19 3 3" xfId="23298"/>
    <cellStyle name="Commentaire 2 19 3 3 2" xfId="42446"/>
    <cellStyle name="Commentaire 2 19 3 4" xfId="28996"/>
    <cellStyle name="Commentaire 2 19 4" xfId="9900"/>
    <cellStyle name="Commentaire 2 19 4 2" xfId="31236"/>
    <cellStyle name="Commentaire 2 19 5" xfId="22922"/>
    <cellStyle name="Commentaire 2 19 5 2" xfId="42134"/>
    <cellStyle name="Commentaire 2 19 6" xfId="24510"/>
    <cellStyle name="Commentaire 2 2" xfId="2286"/>
    <cellStyle name="Commentaire 2 2 10" xfId="3178"/>
    <cellStyle name="Commentaire 2 2 10 2" xfId="5418"/>
    <cellStyle name="Commentaire 2 2 10 2 2" xfId="12144"/>
    <cellStyle name="Commentaire 2 2 10 2 2 2" xfId="33480"/>
    <cellStyle name="Commentaire 2 2 10 2 3" xfId="19204"/>
    <cellStyle name="Commentaire 2 2 10 2 3 2" xfId="39059"/>
    <cellStyle name="Commentaire 2 2 10 2 4" xfId="26754"/>
    <cellStyle name="Commentaire 2 2 10 3" xfId="7662"/>
    <cellStyle name="Commentaire 2 2 10 3 2" xfId="14388"/>
    <cellStyle name="Commentaire 2 2 10 3 2 2" xfId="35724"/>
    <cellStyle name="Commentaire 2 2 10 3 3" xfId="22180"/>
    <cellStyle name="Commentaire 2 2 10 3 3 2" xfId="41521"/>
    <cellStyle name="Commentaire 2 2 10 3 4" xfId="28998"/>
    <cellStyle name="Commentaire 2 2 10 4" xfId="9902"/>
    <cellStyle name="Commentaire 2 2 10 4 2" xfId="31238"/>
    <cellStyle name="Commentaire 2 2 10 5" xfId="18461"/>
    <cellStyle name="Commentaire 2 2 10 5 2" xfId="38445"/>
    <cellStyle name="Commentaire 2 2 10 6" xfId="24512"/>
    <cellStyle name="Commentaire 2 2 100" xfId="3179"/>
    <cellStyle name="Commentaire 2 2 100 2" xfId="5419"/>
    <cellStyle name="Commentaire 2 2 100 2 2" xfId="12145"/>
    <cellStyle name="Commentaire 2 2 100 2 2 2" xfId="33481"/>
    <cellStyle name="Commentaire 2 2 100 2 3" xfId="18081"/>
    <cellStyle name="Commentaire 2 2 100 2 3 2" xfId="38130"/>
    <cellStyle name="Commentaire 2 2 100 2 4" xfId="26755"/>
    <cellStyle name="Commentaire 2 2 100 3" xfId="7663"/>
    <cellStyle name="Commentaire 2 2 100 3 2" xfId="14389"/>
    <cellStyle name="Commentaire 2 2 100 3 2 2" xfId="35725"/>
    <cellStyle name="Commentaire 2 2 100 3 3" xfId="18834"/>
    <cellStyle name="Commentaire 2 2 100 3 3 2" xfId="38753"/>
    <cellStyle name="Commentaire 2 2 100 3 4" xfId="28999"/>
    <cellStyle name="Commentaire 2 2 100 4" xfId="9903"/>
    <cellStyle name="Commentaire 2 2 100 4 2" xfId="31239"/>
    <cellStyle name="Commentaire 2 2 100 5" xfId="21807"/>
    <cellStyle name="Commentaire 2 2 100 5 2" xfId="41213"/>
    <cellStyle name="Commentaire 2 2 100 6" xfId="24513"/>
    <cellStyle name="Commentaire 2 2 101" xfId="3180"/>
    <cellStyle name="Commentaire 2 2 101 2" xfId="5420"/>
    <cellStyle name="Commentaire 2 2 101 2 2" xfId="12146"/>
    <cellStyle name="Commentaire 2 2 101 2 2 2" xfId="33482"/>
    <cellStyle name="Commentaire 2 2 101 2 3" xfId="21435"/>
    <cellStyle name="Commentaire 2 2 101 2 3 2" xfId="40905"/>
    <cellStyle name="Commentaire 2 2 101 2 4" xfId="26756"/>
    <cellStyle name="Commentaire 2 2 101 3" xfId="7664"/>
    <cellStyle name="Commentaire 2 2 101 3 2" xfId="14390"/>
    <cellStyle name="Commentaire 2 2 101 3 2 2" xfId="35726"/>
    <cellStyle name="Commentaire 2 2 101 3 3" xfId="17687"/>
    <cellStyle name="Commentaire 2 2 101 3 3 2" xfId="37801"/>
    <cellStyle name="Commentaire 2 2 101 3 4" xfId="29000"/>
    <cellStyle name="Commentaire 2 2 101 4" xfId="9904"/>
    <cellStyle name="Commentaire 2 2 101 4 2" xfId="31240"/>
    <cellStyle name="Commentaire 2 2 101 5" xfId="24037"/>
    <cellStyle name="Commentaire 2 2 101 5 2" xfId="43057"/>
    <cellStyle name="Commentaire 2 2 101 6" xfId="24514"/>
    <cellStyle name="Commentaire 2 2 102" xfId="3181"/>
    <cellStyle name="Commentaire 2 2 102 2" xfId="5421"/>
    <cellStyle name="Commentaire 2 2 102 2 2" xfId="12147"/>
    <cellStyle name="Commentaire 2 2 102 2 2 2" xfId="33483"/>
    <cellStyle name="Commentaire 2 2 102 2 3" xfId="23664"/>
    <cellStyle name="Commentaire 2 2 102 2 3 2" xfId="42748"/>
    <cellStyle name="Commentaire 2 2 102 2 4" xfId="26757"/>
    <cellStyle name="Commentaire 2 2 102 3" xfId="7665"/>
    <cellStyle name="Commentaire 2 2 102 3 2" xfId="14391"/>
    <cellStyle name="Commentaire 2 2 102 3 2 2" xfId="35727"/>
    <cellStyle name="Commentaire 2 2 102 3 3" xfId="21065"/>
    <cellStyle name="Commentaire 2 2 102 3 3 2" xfId="40599"/>
    <cellStyle name="Commentaire 2 2 102 3 4" xfId="29001"/>
    <cellStyle name="Commentaire 2 2 102 4" xfId="9905"/>
    <cellStyle name="Commentaire 2 2 102 4 2" xfId="31241"/>
    <cellStyle name="Commentaire 2 2 102 5" xfId="20690"/>
    <cellStyle name="Commentaire 2 2 102 5 2" xfId="40288"/>
    <cellStyle name="Commentaire 2 2 102 6" xfId="24515"/>
    <cellStyle name="Commentaire 2 2 103" xfId="3182"/>
    <cellStyle name="Commentaire 2 2 103 2" xfId="5422"/>
    <cellStyle name="Commentaire 2 2 103 2 2" xfId="12148"/>
    <cellStyle name="Commentaire 2 2 103 2 2 2" xfId="33484"/>
    <cellStyle name="Commentaire 2 2 103 2 3" xfId="20317"/>
    <cellStyle name="Commentaire 2 2 103 2 3 2" xfId="39979"/>
    <cellStyle name="Commentaire 2 2 103 2 4" xfId="26758"/>
    <cellStyle name="Commentaire 2 2 103 3" xfId="7666"/>
    <cellStyle name="Commentaire 2 2 103 3 2" xfId="14392"/>
    <cellStyle name="Commentaire 2 2 103 3 2 2" xfId="35728"/>
    <cellStyle name="Commentaire 2 2 103 3 3" xfId="23297"/>
    <cellStyle name="Commentaire 2 2 103 3 3 2" xfId="42445"/>
    <cellStyle name="Commentaire 2 2 103 3 4" xfId="29002"/>
    <cellStyle name="Commentaire 2 2 103 4" xfId="9906"/>
    <cellStyle name="Commentaire 2 2 103 4 2" xfId="31242"/>
    <cellStyle name="Commentaire 2 2 103 5" xfId="22921"/>
    <cellStyle name="Commentaire 2 2 103 5 2" xfId="42133"/>
    <cellStyle name="Commentaire 2 2 103 6" xfId="24516"/>
    <cellStyle name="Commentaire 2 2 104" xfId="3183"/>
    <cellStyle name="Commentaire 2 2 104 2" xfId="5423"/>
    <cellStyle name="Commentaire 2 2 104 2 2" xfId="12149"/>
    <cellStyle name="Commentaire 2 2 104 2 2 2" xfId="33485"/>
    <cellStyle name="Commentaire 2 2 104 2 3" xfId="22549"/>
    <cellStyle name="Commentaire 2 2 104 2 3 2" xfId="41825"/>
    <cellStyle name="Commentaire 2 2 104 2 4" xfId="26759"/>
    <cellStyle name="Commentaire 2 2 104 3" xfId="7667"/>
    <cellStyle name="Commentaire 2 2 104 3 2" xfId="14393"/>
    <cellStyle name="Commentaire 2 2 104 3 2 2" xfId="35729"/>
    <cellStyle name="Commentaire 2 2 104 3 3" xfId="19950"/>
    <cellStyle name="Commentaire 2 2 104 3 3 2" xfId="39676"/>
    <cellStyle name="Commentaire 2 2 104 3 4" xfId="29003"/>
    <cellStyle name="Commentaire 2 2 104 4" xfId="9907"/>
    <cellStyle name="Commentaire 2 2 104 4 2" xfId="31243"/>
    <cellStyle name="Commentaire 2 2 104 5" xfId="19576"/>
    <cellStyle name="Commentaire 2 2 104 5 2" xfId="39366"/>
    <cellStyle name="Commentaire 2 2 104 6" xfId="24517"/>
    <cellStyle name="Commentaire 2 2 105" xfId="3184"/>
    <cellStyle name="Commentaire 2 2 105 2" xfId="5424"/>
    <cellStyle name="Commentaire 2 2 105 2 2" xfId="12150"/>
    <cellStyle name="Commentaire 2 2 105 2 2 2" xfId="33486"/>
    <cellStyle name="Commentaire 2 2 105 2 3" xfId="19203"/>
    <cellStyle name="Commentaire 2 2 105 2 3 2" xfId="39058"/>
    <cellStyle name="Commentaire 2 2 105 2 4" xfId="26760"/>
    <cellStyle name="Commentaire 2 2 105 3" xfId="7668"/>
    <cellStyle name="Commentaire 2 2 105 3 2" xfId="14394"/>
    <cellStyle name="Commentaire 2 2 105 3 2 2" xfId="35730"/>
    <cellStyle name="Commentaire 2 2 105 3 3" xfId="22179"/>
    <cellStyle name="Commentaire 2 2 105 3 3 2" xfId="41520"/>
    <cellStyle name="Commentaire 2 2 105 3 4" xfId="29004"/>
    <cellStyle name="Commentaire 2 2 105 4" xfId="9908"/>
    <cellStyle name="Commentaire 2 2 105 4 2" xfId="31244"/>
    <cellStyle name="Commentaire 2 2 105 5" xfId="18460"/>
    <cellStyle name="Commentaire 2 2 105 5 2" xfId="38444"/>
    <cellStyle name="Commentaire 2 2 105 6" xfId="24518"/>
    <cellStyle name="Commentaire 2 2 106" xfId="3185"/>
    <cellStyle name="Commentaire 2 2 106 2" xfId="5425"/>
    <cellStyle name="Commentaire 2 2 106 2 2" xfId="12151"/>
    <cellStyle name="Commentaire 2 2 106 2 2 2" xfId="33487"/>
    <cellStyle name="Commentaire 2 2 106 2 3" xfId="18080"/>
    <cellStyle name="Commentaire 2 2 106 2 3 2" xfId="38129"/>
    <cellStyle name="Commentaire 2 2 106 2 4" xfId="26761"/>
    <cellStyle name="Commentaire 2 2 106 3" xfId="7669"/>
    <cellStyle name="Commentaire 2 2 106 3 2" xfId="14395"/>
    <cellStyle name="Commentaire 2 2 106 3 2 2" xfId="35731"/>
    <cellStyle name="Commentaire 2 2 106 3 3" xfId="18833"/>
    <cellStyle name="Commentaire 2 2 106 3 3 2" xfId="38752"/>
    <cellStyle name="Commentaire 2 2 106 3 4" xfId="29005"/>
    <cellStyle name="Commentaire 2 2 106 4" xfId="9909"/>
    <cellStyle name="Commentaire 2 2 106 4 2" xfId="31245"/>
    <cellStyle name="Commentaire 2 2 106 5" xfId="21806"/>
    <cellStyle name="Commentaire 2 2 106 5 2" xfId="41212"/>
    <cellStyle name="Commentaire 2 2 106 6" xfId="24519"/>
    <cellStyle name="Commentaire 2 2 107" xfId="3186"/>
    <cellStyle name="Commentaire 2 2 107 2" xfId="5426"/>
    <cellStyle name="Commentaire 2 2 107 2 2" xfId="12152"/>
    <cellStyle name="Commentaire 2 2 107 2 2 2" xfId="33488"/>
    <cellStyle name="Commentaire 2 2 107 2 3" xfId="21434"/>
    <cellStyle name="Commentaire 2 2 107 2 3 2" xfId="40904"/>
    <cellStyle name="Commentaire 2 2 107 2 4" xfId="26762"/>
    <cellStyle name="Commentaire 2 2 107 3" xfId="7670"/>
    <cellStyle name="Commentaire 2 2 107 3 2" xfId="14396"/>
    <cellStyle name="Commentaire 2 2 107 3 2 2" xfId="35732"/>
    <cellStyle name="Commentaire 2 2 107 3 3" xfId="17686"/>
    <cellStyle name="Commentaire 2 2 107 3 3 2" xfId="37800"/>
    <cellStyle name="Commentaire 2 2 107 3 4" xfId="29006"/>
    <cellStyle name="Commentaire 2 2 107 4" xfId="9910"/>
    <cellStyle name="Commentaire 2 2 107 4 2" xfId="31246"/>
    <cellStyle name="Commentaire 2 2 107 5" xfId="24036"/>
    <cellStyle name="Commentaire 2 2 107 5 2" xfId="43056"/>
    <cellStyle name="Commentaire 2 2 107 6" xfId="24520"/>
    <cellStyle name="Commentaire 2 2 108" xfId="3187"/>
    <cellStyle name="Commentaire 2 2 108 2" xfId="5427"/>
    <cellStyle name="Commentaire 2 2 108 2 2" xfId="12153"/>
    <cellStyle name="Commentaire 2 2 108 2 2 2" xfId="33489"/>
    <cellStyle name="Commentaire 2 2 108 2 3" xfId="23663"/>
    <cellStyle name="Commentaire 2 2 108 2 3 2" xfId="42747"/>
    <cellStyle name="Commentaire 2 2 108 2 4" xfId="26763"/>
    <cellStyle name="Commentaire 2 2 108 3" xfId="7671"/>
    <cellStyle name="Commentaire 2 2 108 3 2" xfId="14397"/>
    <cellStyle name="Commentaire 2 2 108 3 2 2" xfId="35733"/>
    <cellStyle name="Commentaire 2 2 108 3 3" xfId="21064"/>
    <cellStyle name="Commentaire 2 2 108 3 3 2" xfId="40598"/>
    <cellStyle name="Commentaire 2 2 108 3 4" xfId="29007"/>
    <cellStyle name="Commentaire 2 2 108 4" xfId="9911"/>
    <cellStyle name="Commentaire 2 2 108 4 2" xfId="31247"/>
    <cellStyle name="Commentaire 2 2 108 5" xfId="20689"/>
    <cellStyle name="Commentaire 2 2 108 5 2" xfId="40287"/>
    <cellStyle name="Commentaire 2 2 108 6" xfId="24521"/>
    <cellStyle name="Commentaire 2 2 109" xfId="3188"/>
    <cellStyle name="Commentaire 2 2 109 2" xfId="5428"/>
    <cellStyle name="Commentaire 2 2 109 2 2" xfId="12154"/>
    <cellStyle name="Commentaire 2 2 109 2 2 2" xfId="33490"/>
    <cellStyle name="Commentaire 2 2 109 2 3" xfId="20316"/>
    <cellStyle name="Commentaire 2 2 109 2 3 2" xfId="39978"/>
    <cellStyle name="Commentaire 2 2 109 2 4" xfId="26764"/>
    <cellStyle name="Commentaire 2 2 109 3" xfId="7672"/>
    <cellStyle name="Commentaire 2 2 109 3 2" xfId="14398"/>
    <cellStyle name="Commentaire 2 2 109 3 2 2" xfId="35734"/>
    <cellStyle name="Commentaire 2 2 109 3 3" xfId="23296"/>
    <cellStyle name="Commentaire 2 2 109 3 3 2" xfId="42444"/>
    <cellStyle name="Commentaire 2 2 109 3 4" xfId="29008"/>
    <cellStyle name="Commentaire 2 2 109 4" xfId="9912"/>
    <cellStyle name="Commentaire 2 2 109 4 2" xfId="31248"/>
    <cellStyle name="Commentaire 2 2 109 5" xfId="22920"/>
    <cellStyle name="Commentaire 2 2 109 5 2" xfId="42132"/>
    <cellStyle name="Commentaire 2 2 109 6" xfId="24522"/>
    <cellStyle name="Commentaire 2 2 11" xfId="3189"/>
    <cellStyle name="Commentaire 2 2 11 2" xfId="5429"/>
    <cellStyle name="Commentaire 2 2 11 2 2" xfId="12155"/>
    <cellStyle name="Commentaire 2 2 11 2 2 2" xfId="33491"/>
    <cellStyle name="Commentaire 2 2 11 2 3" xfId="22548"/>
    <cellStyle name="Commentaire 2 2 11 2 3 2" xfId="41824"/>
    <cellStyle name="Commentaire 2 2 11 2 4" xfId="26765"/>
    <cellStyle name="Commentaire 2 2 11 3" xfId="7673"/>
    <cellStyle name="Commentaire 2 2 11 3 2" xfId="14399"/>
    <cellStyle name="Commentaire 2 2 11 3 2 2" xfId="35735"/>
    <cellStyle name="Commentaire 2 2 11 3 3" xfId="19949"/>
    <cellStyle name="Commentaire 2 2 11 3 3 2" xfId="39675"/>
    <cellStyle name="Commentaire 2 2 11 3 4" xfId="29009"/>
    <cellStyle name="Commentaire 2 2 11 4" xfId="9913"/>
    <cellStyle name="Commentaire 2 2 11 4 2" xfId="31249"/>
    <cellStyle name="Commentaire 2 2 11 5" xfId="19575"/>
    <cellStyle name="Commentaire 2 2 11 5 2" xfId="39365"/>
    <cellStyle name="Commentaire 2 2 11 6" xfId="24523"/>
    <cellStyle name="Commentaire 2 2 110" xfId="3190"/>
    <cellStyle name="Commentaire 2 2 110 2" xfId="5430"/>
    <cellStyle name="Commentaire 2 2 110 2 2" xfId="12156"/>
    <cellStyle name="Commentaire 2 2 110 2 2 2" xfId="33492"/>
    <cellStyle name="Commentaire 2 2 110 2 3" xfId="19202"/>
    <cellStyle name="Commentaire 2 2 110 2 3 2" xfId="39057"/>
    <cellStyle name="Commentaire 2 2 110 2 4" xfId="26766"/>
    <cellStyle name="Commentaire 2 2 110 3" xfId="7674"/>
    <cellStyle name="Commentaire 2 2 110 3 2" xfId="14400"/>
    <cellStyle name="Commentaire 2 2 110 3 2 2" xfId="35736"/>
    <cellStyle name="Commentaire 2 2 110 3 3" xfId="22178"/>
    <cellStyle name="Commentaire 2 2 110 3 3 2" xfId="41519"/>
    <cellStyle name="Commentaire 2 2 110 3 4" xfId="29010"/>
    <cellStyle name="Commentaire 2 2 110 4" xfId="9914"/>
    <cellStyle name="Commentaire 2 2 110 4 2" xfId="31250"/>
    <cellStyle name="Commentaire 2 2 110 5" xfId="18459"/>
    <cellStyle name="Commentaire 2 2 110 5 2" xfId="38443"/>
    <cellStyle name="Commentaire 2 2 110 6" xfId="24524"/>
    <cellStyle name="Commentaire 2 2 111" xfId="3191"/>
    <cellStyle name="Commentaire 2 2 111 2" xfId="5431"/>
    <cellStyle name="Commentaire 2 2 111 2 2" xfId="12157"/>
    <cellStyle name="Commentaire 2 2 111 2 2 2" xfId="33493"/>
    <cellStyle name="Commentaire 2 2 111 2 3" xfId="18079"/>
    <cellStyle name="Commentaire 2 2 111 2 3 2" xfId="38128"/>
    <cellStyle name="Commentaire 2 2 111 2 4" xfId="26767"/>
    <cellStyle name="Commentaire 2 2 111 3" xfId="7675"/>
    <cellStyle name="Commentaire 2 2 111 3 2" xfId="14401"/>
    <cellStyle name="Commentaire 2 2 111 3 2 2" xfId="35737"/>
    <cellStyle name="Commentaire 2 2 111 3 3" xfId="18832"/>
    <cellStyle name="Commentaire 2 2 111 3 3 2" xfId="38751"/>
    <cellStyle name="Commentaire 2 2 111 3 4" xfId="29011"/>
    <cellStyle name="Commentaire 2 2 111 4" xfId="9915"/>
    <cellStyle name="Commentaire 2 2 111 4 2" xfId="31251"/>
    <cellStyle name="Commentaire 2 2 111 5" xfId="21805"/>
    <cellStyle name="Commentaire 2 2 111 5 2" xfId="41211"/>
    <cellStyle name="Commentaire 2 2 111 6" xfId="24525"/>
    <cellStyle name="Commentaire 2 2 112" xfId="3192"/>
    <cellStyle name="Commentaire 2 2 112 2" xfId="5432"/>
    <cellStyle name="Commentaire 2 2 112 2 2" xfId="12158"/>
    <cellStyle name="Commentaire 2 2 112 2 2 2" xfId="33494"/>
    <cellStyle name="Commentaire 2 2 112 2 3" xfId="21433"/>
    <cellStyle name="Commentaire 2 2 112 2 3 2" xfId="40903"/>
    <cellStyle name="Commentaire 2 2 112 2 4" xfId="26768"/>
    <cellStyle name="Commentaire 2 2 112 3" xfId="7676"/>
    <cellStyle name="Commentaire 2 2 112 3 2" xfId="14402"/>
    <cellStyle name="Commentaire 2 2 112 3 2 2" xfId="35738"/>
    <cellStyle name="Commentaire 2 2 112 3 3" xfId="17685"/>
    <cellStyle name="Commentaire 2 2 112 3 3 2" xfId="37799"/>
    <cellStyle name="Commentaire 2 2 112 3 4" xfId="29012"/>
    <cellStyle name="Commentaire 2 2 112 4" xfId="9916"/>
    <cellStyle name="Commentaire 2 2 112 4 2" xfId="31252"/>
    <cellStyle name="Commentaire 2 2 112 5" xfId="24035"/>
    <cellStyle name="Commentaire 2 2 112 5 2" xfId="43055"/>
    <cellStyle name="Commentaire 2 2 112 6" xfId="24526"/>
    <cellStyle name="Commentaire 2 2 113" xfId="3193"/>
    <cellStyle name="Commentaire 2 2 113 2" xfId="5433"/>
    <cellStyle name="Commentaire 2 2 113 2 2" xfId="12159"/>
    <cellStyle name="Commentaire 2 2 113 2 2 2" xfId="33495"/>
    <cellStyle name="Commentaire 2 2 113 2 3" xfId="23662"/>
    <cellStyle name="Commentaire 2 2 113 2 3 2" xfId="42746"/>
    <cellStyle name="Commentaire 2 2 113 2 4" xfId="26769"/>
    <cellStyle name="Commentaire 2 2 113 3" xfId="7677"/>
    <cellStyle name="Commentaire 2 2 113 3 2" xfId="14403"/>
    <cellStyle name="Commentaire 2 2 113 3 2 2" xfId="35739"/>
    <cellStyle name="Commentaire 2 2 113 3 3" xfId="21063"/>
    <cellStyle name="Commentaire 2 2 113 3 3 2" xfId="40597"/>
    <cellStyle name="Commentaire 2 2 113 3 4" xfId="29013"/>
    <cellStyle name="Commentaire 2 2 113 4" xfId="9917"/>
    <cellStyle name="Commentaire 2 2 113 4 2" xfId="31253"/>
    <cellStyle name="Commentaire 2 2 113 5" xfId="20688"/>
    <cellStyle name="Commentaire 2 2 113 5 2" xfId="40286"/>
    <cellStyle name="Commentaire 2 2 113 6" xfId="24527"/>
    <cellStyle name="Commentaire 2 2 114" xfId="3194"/>
    <cellStyle name="Commentaire 2 2 114 2" xfId="5434"/>
    <cellStyle name="Commentaire 2 2 114 2 2" xfId="12160"/>
    <cellStyle name="Commentaire 2 2 114 2 2 2" xfId="33496"/>
    <cellStyle name="Commentaire 2 2 114 2 3" xfId="20315"/>
    <cellStyle name="Commentaire 2 2 114 2 3 2" xfId="39977"/>
    <cellStyle name="Commentaire 2 2 114 2 4" xfId="26770"/>
    <cellStyle name="Commentaire 2 2 114 3" xfId="7678"/>
    <cellStyle name="Commentaire 2 2 114 3 2" xfId="14404"/>
    <cellStyle name="Commentaire 2 2 114 3 2 2" xfId="35740"/>
    <cellStyle name="Commentaire 2 2 114 3 3" xfId="23295"/>
    <cellStyle name="Commentaire 2 2 114 3 3 2" xfId="42443"/>
    <cellStyle name="Commentaire 2 2 114 3 4" xfId="29014"/>
    <cellStyle name="Commentaire 2 2 114 4" xfId="9918"/>
    <cellStyle name="Commentaire 2 2 114 4 2" xfId="31254"/>
    <cellStyle name="Commentaire 2 2 114 5" xfId="22919"/>
    <cellStyle name="Commentaire 2 2 114 5 2" xfId="42131"/>
    <cellStyle name="Commentaire 2 2 114 6" xfId="24528"/>
    <cellStyle name="Commentaire 2 2 115" xfId="3195"/>
    <cellStyle name="Commentaire 2 2 115 2" xfId="5435"/>
    <cellStyle name="Commentaire 2 2 115 2 2" xfId="12161"/>
    <cellStyle name="Commentaire 2 2 115 2 2 2" xfId="33497"/>
    <cellStyle name="Commentaire 2 2 115 2 3" xfId="22547"/>
    <cellStyle name="Commentaire 2 2 115 2 3 2" xfId="41823"/>
    <cellStyle name="Commentaire 2 2 115 2 4" xfId="26771"/>
    <cellStyle name="Commentaire 2 2 115 3" xfId="7679"/>
    <cellStyle name="Commentaire 2 2 115 3 2" xfId="14405"/>
    <cellStyle name="Commentaire 2 2 115 3 2 2" xfId="35741"/>
    <cellStyle name="Commentaire 2 2 115 3 3" xfId="19948"/>
    <cellStyle name="Commentaire 2 2 115 3 3 2" xfId="39674"/>
    <cellStyle name="Commentaire 2 2 115 3 4" xfId="29015"/>
    <cellStyle name="Commentaire 2 2 115 4" xfId="9919"/>
    <cellStyle name="Commentaire 2 2 115 4 2" xfId="31255"/>
    <cellStyle name="Commentaire 2 2 115 5" xfId="19574"/>
    <cellStyle name="Commentaire 2 2 115 5 2" xfId="39364"/>
    <cellStyle name="Commentaire 2 2 115 6" xfId="24529"/>
    <cellStyle name="Commentaire 2 2 116" xfId="3196"/>
    <cellStyle name="Commentaire 2 2 116 2" xfId="5436"/>
    <cellStyle name="Commentaire 2 2 116 2 2" xfId="12162"/>
    <cellStyle name="Commentaire 2 2 116 2 2 2" xfId="33498"/>
    <cellStyle name="Commentaire 2 2 116 2 3" xfId="19201"/>
    <cellStyle name="Commentaire 2 2 116 2 3 2" xfId="39056"/>
    <cellStyle name="Commentaire 2 2 116 2 4" xfId="26772"/>
    <cellStyle name="Commentaire 2 2 116 3" xfId="7680"/>
    <cellStyle name="Commentaire 2 2 116 3 2" xfId="14406"/>
    <cellStyle name="Commentaire 2 2 116 3 2 2" xfId="35742"/>
    <cellStyle name="Commentaire 2 2 116 3 3" xfId="22177"/>
    <cellStyle name="Commentaire 2 2 116 3 3 2" xfId="41518"/>
    <cellStyle name="Commentaire 2 2 116 3 4" xfId="29016"/>
    <cellStyle name="Commentaire 2 2 116 4" xfId="9920"/>
    <cellStyle name="Commentaire 2 2 116 4 2" xfId="31256"/>
    <cellStyle name="Commentaire 2 2 116 5" xfId="18458"/>
    <cellStyle name="Commentaire 2 2 116 5 2" xfId="38442"/>
    <cellStyle name="Commentaire 2 2 116 6" xfId="24530"/>
    <cellStyle name="Commentaire 2 2 117" xfId="3197"/>
    <cellStyle name="Commentaire 2 2 117 2" xfId="5437"/>
    <cellStyle name="Commentaire 2 2 117 2 2" xfId="12163"/>
    <cellStyle name="Commentaire 2 2 117 2 2 2" xfId="33499"/>
    <cellStyle name="Commentaire 2 2 117 2 3" xfId="18078"/>
    <cellStyle name="Commentaire 2 2 117 2 3 2" xfId="38127"/>
    <cellStyle name="Commentaire 2 2 117 2 4" xfId="26773"/>
    <cellStyle name="Commentaire 2 2 117 3" xfId="7681"/>
    <cellStyle name="Commentaire 2 2 117 3 2" xfId="14407"/>
    <cellStyle name="Commentaire 2 2 117 3 2 2" xfId="35743"/>
    <cellStyle name="Commentaire 2 2 117 3 3" xfId="18831"/>
    <cellStyle name="Commentaire 2 2 117 3 3 2" xfId="38750"/>
    <cellStyle name="Commentaire 2 2 117 3 4" xfId="29017"/>
    <cellStyle name="Commentaire 2 2 117 4" xfId="9921"/>
    <cellStyle name="Commentaire 2 2 117 4 2" xfId="31257"/>
    <cellStyle name="Commentaire 2 2 117 5" xfId="21804"/>
    <cellStyle name="Commentaire 2 2 117 5 2" xfId="41210"/>
    <cellStyle name="Commentaire 2 2 117 6" xfId="24531"/>
    <cellStyle name="Commentaire 2 2 118" xfId="3198"/>
    <cellStyle name="Commentaire 2 2 118 2" xfId="5438"/>
    <cellStyle name="Commentaire 2 2 118 2 2" xfId="12164"/>
    <cellStyle name="Commentaire 2 2 118 2 2 2" xfId="33500"/>
    <cellStyle name="Commentaire 2 2 118 2 3" xfId="21432"/>
    <cellStyle name="Commentaire 2 2 118 2 3 2" xfId="40902"/>
    <cellStyle name="Commentaire 2 2 118 2 4" xfId="26774"/>
    <cellStyle name="Commentaire 2 2 118 3" xfId="7682"/>
    <cellStyle name="Commentaire 2 2 118 3 2" xfId="14408"/>
    <cellStyle name="Commentaire 2 2 118 3 2 2" xfId="35744"/>
    <cellStyle name="Commentaire 2 2 118 3 3" xfId="17684"/>
    <cellStyle name="Commentaire 2 2 118 3 3 2" xfId="37798"/>
    <cellStyle name="Commentaire 2 2 118 3 4" xfId="29018"/>
    <cellStyle name="Commentaire 2 2 118 4" xfId="9922"/>
    <cellStyle name="Commentaire 2 2 118 4 2" xfId="31258"/>
    <cellStyle name="Commentaire 2 2 118 5" xfId="24034"/>
    <cellStyle name="Commentaire 2 2 118 5 2" xfId="43054"/>
    <cellStyle name="Commentaire 2 2 118 6" xfId="24532"/>
    <cellStyle name="Commentaire 2 2 119" xfId="3199"/>
    <cellStyle name="Commentaire 2 2 119 2" xfId="5439"/>
    <cellStyle name="Commentaire 2 2 119 2 2" xfId="12165"/>
    <cellStyle name="Commentaire 2 2 119 2 2 2" xfId="33501"/>
    <cellStyle name="Commentaire 2 2 119 2 3" xfId="23661"/>
    <cellStyle name="Commentaire 2 2 119 2 3 2" xfId="42745"/>
    <cellStyle name="Commentaire 2 2 119 2 4" xfId="26775"/>
    <cellStyle name="Commentaire 2 2 119 3" xfId="7683"/>
    <cellStyle name="Commentaire 2 2 119 3 2" xfId="14409"/>
    <cellStyle name="Commentaire 2 2 119 3 2 2" xfId="35745"/>
    <cellStyle name="Commentaire 2 2 119 3 3" xfId="21062"/>
    <cellStyle name="Commentaire 2 2 119 3 3 2" xfId="40596"/>
    <cellStyle name="Commentaire 2 2 119 3 4" xfId="29019"/>
    <cellStyle name="Commentaire 2 2 119 4" xfId="9923"/>
    <cellStyle name="Commentaire 2 2 119 4 2" xfId="31259"/>
    <cellStyle name="Commentaire 2 2 119 5" xfId="20687"/>
    <cellStyle name="Commentaire 2 2 119 5 2" xfId="40285"/>
    <cellStyle name="Commentaire 2 2 119 6" xfId="24533"/>
    <cellStyle name="Commentaire 2 2 12" xfId="3200"/>
    <cellStyle name="Commentaire 2 2 12 2" xfId="5440"/>
    <cellStyle name="Commentaire 2 2 12 2 2" xfId="12166"/>
    <cellStyle name="Commentaire 2 2 12 2 2 2" xfId="33502"/>
    <cellStyle name="Commentaire 2 2 12 2 3" xfId="20314"/>
    <cellStyle name="Commentaire 2 2 12 2 3 2" xfId="39976"/>
    <cellStyle name="Commentaire 2 2 12 2 4" xfId="26776"/>
    <cellStyle name="Commentaire 2 2 12 3" xfId="7684"/>
    <cellStyle name="Commentaire 2 2 12 3 2" xfId="14410"/>
    <cellStyle name="Commentaire 2 2 12 3 2 2" xfId="35746"/>
    <cellStyle name="Commentaire 2 2 12 3 3" xfId="23294"/>
    <cellStyle name="Commentaire 2 2 12 3 3 2" xfId="42442"/>
    <cellStyle name="Commentaire 2 2 12 3 4" xfId="29020"/>
    <cellStyle name="Commentaire 2 2 12 4" xfId="9924"/>
    <cellStyle name="Commentaire 2 2 12 4 2" xfId="31260"/>
    <cellStyle name="Commentaire 2 2 12 5" xfId="22918"/>
    <cellStyle name="Commentaire 2 2 12 5 2" xfId="42130"/>
    <cellStyle name="Commentaire 2 2 12 6" xfId="24534"/>
    <cellStyle name="Commentaire 2 2 120" xfId="3201"/>
    <cellStyle name="Commentaire 2 2 120 2" xfId="5441"/>
    <cellStyle name="Commentaire 2 2 120 2 2" xfId="12167"/>
    <cellStyle name="Commentaire 2 2 120 2 2 2" xfId="33503"/>
    <cellStyle name="Commentaire 2 2 120 2 3" xfId="22546"/>
    <cellStyle name="Commentaire 2 2 120 2 3 2" xfId="41822"/>
    <cellStyle name="Commentaire 2 2 120 2 4" xfId="26777"/>
    <cellStyle name="Commentaire 2 2 120 3" xfId="7685"/>
    <cellStyle name="Commentaire 2 2 120 3 2" xfId="14411"/>
    <cellStyle name="Commentaire 2 2 120 3 2 2" xfId="35747"/>
    <cellStyle name="Commentaire 2 2 120 3 3" xfId="19947"/>
    <cellStyle name="Commentaire 2 2 120 3 3 2" xfId="39673"/>
    <cellStyle name="Commentaire 2 2 120 3 4" xfId="29021"/>
    <cellStyle name="Commentaire 2 2 120 4" xfId="9925"/>
    <cellStyle name="Commentaire 2 2 120 4 2" xfId="31261"/>
    <cellStyle name="Commentaire 2 2 120 5" xfId="19573"/>
    <cellStyle name="Commentaire 2 2 120 5 2" xfId="39363"/>
    <cellStyle name="Commentaire 2 2 120 6" xfId="24535"/>
    <cellStyle name="Commentaire 2 2 121" xfId="3202"/>
    <cellStyle name="Commentaire 2 2 121 2" xfId="5442"/>
    <cellStyle name="Commentaire 2 2 121 2 2" xfId="12168"/>
    <cellStyle name="Commentaire 2 2 121 2 2 2" xfId="33504"/>
    <cellStyle name="Commentaire 2 2 121 2 3" xfId="19200"/>
    <cellStyle name="Commentaire 2 2 121 2 3 2" xfId="39055"/>
    <cellStyle name="Commentaire 2 2 121 2 4" xfId="26778"/>
    <cellStyle name="Commentaire 2 2 121 3" xfId="7686"/>
    <cellStyle name="Commentaire 2 2 121 3 2" xfId="14412"/>
    <cellStyle name="Commentaire 2 2 121 3 2 2" xfId="35748"/>
    <cellStyle name="Commentaire 2 2 121 3 3" xfId="22176"/>
    <cellStyle name="Commentaire 2 2 121 3 3 2" xfId="41517"/>
    <cellStyle name="Commentaire 2 2 121 3 4" xfId="29022"/>
    <cellStyle name="Commentaire 2 2 121 4" xfId="9926"/>
    <cellStyle name="Commentaire 2 2 121 4 2" xfId="31262"/>
    <cellStyle name="Commentaire 2 2 121 5" xfId="18457"/>
    <cellStyle name="Commentaire 2 2 121 5 2" xfId="38441"/>
    <cellStyle name="Commentaire 2 2 121 6" xfId="24536"/>
    <cellStyle name="Commentaire 2 2 122" xfId="3203"/>
    <cellStyle name="Commentaire 2 2 122 2" xfId="5443"/>
    <cellStyle name="Commentaire 2 2 122 2 2" xfId="12169"/>
    <cellStyle name="Commentaire 2 2 122 2 2 2" xfId="33505"/>
    <cellStyle name="Commentaire 2 2 122 2 3" xfId="18077"/>
    <cellStyle name="Commentaire 2 2 122 2 3 2" xfId="38126"/>
    <cellStyle name="Commentaire 2 2 122 2 4" xfId="26779"/>
    <cellStyle name="Commentaire 2 2 122 3" xfId="7687"/>
    <cellStyle name="Commentaire 2 2 122 3 2" xfId="14413"/>
    <cellStyle name="Commentaire 2 2 122 3 2 2" xfId="35749"/>
    <cellStyle name="Commentaire 2 2 122 3 3" xfId="18830"/>
    <cellStyle name="Commentaire 2 2 122 3 3 2" xfId="38749"/>
    <cellStyle name="Commentaire 2 2 122 3 4" xfId="29023"/>
    <cellStyle name="Commentaire 2 2 122 4" xfId="9927"/>
    <cellStyle name="Commentaire 2 2 122 4 2" xfId="31263"/>
    <cellStyle name="Commentaire 2 2 122 5" xfId="21803"/>
    <cellStyle name="Commentaire 2 2 122 5 2" xfId="41209"/>
    <cellStyle name="Commentaire 2 2 122 6" xfId="24537"/>
    <cellStyle name="Commentaire 2 2 123" xfId="3204"/>
    <cellStyle name="Commentaire 2 2 123 2" xfId="5444"/>
    <cellStyle name="Commentaire 2 2 123 2 2" xfId="12170"/>
    <cellStyle name="Commentaire 2 2 123 2 2 2" xfId="33506"/>
    <cellStyle name="Commentaire 2 2 123 2 3" xfId="21431"/>
    <cellStyle name="Commentaire 2 2 123 2 3 2" xfId="40901"/>
    <cellStyle name="Commentaire 2 2 123 2 4" xfId="26780"/>
    <cellStyle name="Commentaire 2 2 123 3" xfId="7688"/>
    <cellStyle name="Commentaire 2 2 123 3 2" xfId="14414"/>
    <cellStyle name="Commentaire 2 2 123 3 2 2" xfId="35750"/>
    <cellStyle name="Commentaire 2 2 123 3 3" xfId="17683"/>
    <cellStyle name="Commentaire 2 2 123 3 3 2" xfId="37797"/>
    <cellStyle name="Commentaire 2 2 123 3 4" xfId="29024"/>
    <cellStyle name="Commentaire 2 2 123 4" xfId="9928"/>
    <cellStyle name="Commentaire 2 2 123 4 2" xfId="31264"/>
    <cellStyle name="Commentaire 2 2 123 5" xfId="24033"/>
    <cellStyle name="Commentaire 2 2 123 5 2" xfId="43053"/>
    <cellStyle name="Commentaire 2 2 123 6" xfId="24538"/>
    <cellStyle name="Commentaire 2 2 124" xfId="3205"/>
    <cellStyle name="Commentaire 2 2 124 2" xfId="5445"/>
    <cellStyle name="Commentaire 2 2 124 2 2" xfId="12171"/>
    <cellStyle name="Commentaire 2 2 124 2 2 2" xfId="33507"/>
    <cellStyle name="Commentaire 2 2 124 2 3" xfId="23660"/>
    <cellStyle name="Commentaire 2 2 124 2 3 2" xfId="42744"/>
    <cellStyle name="Commentaire 2 2 124 2 4" xfId="26781"/>
    <cellStyle name="Commentaire 2 2 124 3" xfId="7689"/>
    <cellStyle name="Commentaire 2 2 124 3 2" xfId="14415"/>
    <cellStyle name="Commentaire 2 2 124 3 2 2" xfId="35751"/>
    <cellStyle name="Commentaire 2 2 124 3 3" xfId="21061"/>
    <cellStyle name="Commentaire 2 2 124 3 3 2" xfId="40595"/>
    <cellStyle name="Commentaire 2 2 124 3 4" xfId="29025"/>
    <cellStyle name="Commentaire 2 2 124 4" xfId="9929"/>
    <cellStyle name="Commentaire 2 2 124 4 2" xfId="31265"/>
    <cellStyle name="Commentaire 2 2 124 5" xfId="20686"/>
    <cellStyle name="Commentaire 2 2 124 5 2" xfId="40284"/>
    <cellStyle name="Commentaire 2 2 124 6" xfId="24539"/>
    <cellStyle name="Commentaire 2 2 125" xfId="3206"/>
    <cellStyle name="Commentaire 2 2 125 2" xfId="5446"/>
    <cellStyle name="Commentaire 2 2 125 2 2" xfId="12172"/>
    <cellStyle name="Commentaire 2 2 125 2 2 2" xfId="33508"/>
    <cellStyle name="Commentaire 2 2 125 2 3" xfId="20313"/>
    <cellStyle name="Commentaire 2 2 125 2 3 2" xfId="39975"/>
    <cellStyle name="Commentaire 2 2 125 2 4" xfId="26782"/>
    <cellStyle name="Commentaire 2 2 125 3" xfId="7690"/>
    <cellStyle name="Commentaire 2 2 125 3 2" xfId="14416"/>
    <cellStyle name="Commentaire 2 2 125 3 2 2" xfId="35752"/>
    <cellStyle name="Commentaire 2 2 125 3 3" xfId="23293"/>
    <cellStyle name="Commentaire 2 2 125 3 3 2" xfId="42441"/>
    <cellStyle name="Commentaire 2 2 125 3 4" xfId="29026"/>
    <cellStyle name="Commentaire 2 2 125 4" xfId="9930"/>
    <cellStyle name="Commentaire 2 2 125 4 2" xfId="31266"/>
    <cellStyle name="Commentaire 2 2 125 5" xfId="22917"/>
    <cellStyle name="Commentaire 2 2 125 5 2" xfId="42129"/>
    <cellStyle name="Commentaire 2 2 125 6" xfId="24540"/>
    <cellStyle name="Commentaire 2 2 126" xfId="3207"/>
    <cellStyle name="Commentaire 2 2 126 2" xfId="5447"/>
    <cellStyle name="Commentaire 2 2 126 2 2" xfId="12173"/>
    <cellStyle name="Commentaire 2 2 126 2 2 2" xfId="33509"/>
    <cellStyle name="Commentaire 2 2 126 2 3" xfId="22545"/>
    <cellStyle name="Commentaire 2 2 126 2 3 2" xfId="41821"/>
    <cellStyle name="Commentaire 2 2 126 2 4" xfId="26783"/>
    <cellStyle name="Commentaire 2 2 126 3" xfId="7691"/>
    <cellStyle name="Commentaire 2 2 126 3 2" xfId="14417"/>
    <cellStyle name="Commentaire 2 2 126 3 2 2" xfId="35753"/>
    <cellStyle name="Commentaire 2 2 126 3 3" xfId="19946"/>
    <cellStyle name="Commentaire 2 2 126 3 3 2" xfId="39672"/>
    <cellStyle name="Commentaire 2 2 126 3 4" xfId="29027"/>
    <cellStyle name="Commentaire 2 2 126 4" xfId="9931"/>
    <cellStyle name="Commentaire 2 2 126 4 2" xfId="31267"/>
    <cellStyle name="Commentaire 2 2 126 5" xfId="19572"/>
    <cellStyle name="Commentaire 2 2 126 5 2" xfId="39362"/>
    <cellStyle name="Commentaire 2 2 126 6" xfId="24541"/>
    <cellStyle name="Commentaire 2 2 127" xfId="3208"/>
    <cellStyle name="Commentaire 2 2 127 2" xfId="5448"/>
    <cellStyle name="Commentaire 2 2 127 2 2" xfId="12174"/>
    <cellStyle name="Commentaire 2 2 127 2 2 2" xfId="33510"/>
    <cellStyle name="Commentaire 2 2 127 2 3" xfId="19199"/>
    <cellStyle name="Commentaire 2 2 127 2 3 2" xfId="39054"/>
    <cellStyle name="Commentaire 2 2 127 2 4" xfId="26784"/>
    <cellStyle name="Commentaire 2 2 127 3" xfId="7692"/>
    <cellStyle name="Commentaire 2 2 127 3 2" xfId="14418"/>
    <cellStyle name="Commentaire 2 2 127 3 2 2" xfId="35754"/>
    <cellStyle name="Commentaire 2 2 127 3 3" xfId="22175"/>
    <cellStyle name="Commentaire 2 2 127 3 3 2" xfId="41516"/>
    <cellStyle name="Commentaire 2 2 127 3 4" xfId="29028"/>
    <cellStyle name="Commentaire 2 2 127 4" xfId="9932"/>
    <cellStyle name="Commentaire 2 2 127 4 2" xfId="31268"/>
    <cellStyle name="Commentaire 2 2 127 5" xfId="18456"/>
    <cellStyle name="Commentaire 2 2 127 5 2" xfId="38440"/>
    <cellStyle name="Commentaire 2 2 127 6" xfId="24542"/>
    <cellStyle name="Commentaire 2 2 128" xfId="3209"/>
    <cellStyle name="Commentaire 2 2 128 2" xfId="5449"/>
    <cellStyle name="Commentaire 2 2 128 2 2" xfId="12175"/>
    <cellStyle name="Commentaire 2 2 128 2 2 2" xfId="33511"/>
    <cellStyle name="Commentaire 2 2 128 2 3" xfId="18076"/>
    <cellStyle name="Commentaire 2 2 128 2 3 2" xfId="38125"/>
    <cellStyle name="Commentaire 2 2 128 2 4" xfId="26785"/>
    <cellStyle name="Commentaire 2 2 128 3" xfId="7693"/>
    <cellStyle name="Commentaire 2 2 128 3 2" xfId="14419"/>
    <cellStyle name="Commentaire 2 2 128 3 2 2" xfId="35755"/>
    <cellStyle name="Commentaire 2 2 128 3 3" xfId="18829"/>
    <cellStyle name="Commentaire 2 2 128 3 3 2" xfId="38748"/>
    <cellStyle name="Commentaire 2 2 128 3 4" xfId="29029"/>
    <cellStyle name="Commentaire 2 2 128 4" xfId="9933"/>
    <cellStyle name="Commentaire 2 2 128 4 2" xfId="31269"/>
    <cellStyle name="Commentaire 2 2 128 5" xfId="21802"/>
    <cellStyle name="Commentaire 2 2 128 5 2" xfId="41208"/>
    <cellStyle name="Commentaire 2 2 128 6" xfId="24543"/>
    <cellStyle name="Commentaire 2 2 129" xfId="3210"/>
    <cellStyle name="Commentaire 2 2 129 2" xfId="5450"/>
    <cellStyle name="Commentaire 2 2 129 2 2" xfId="12176"/>
    <cellStyle name="Commentaire 2 2 129 2 2 2" xfId="33512"/>
    <cellStyle name="Commentaire 2 2 129 2 3" xfId="21430"/>
    <cellStyle name="Commentaire 2 2 129 2 3 2" xfId="40900"/>
    <cellStyle name="Commentaire 2 2 129 2 4" xfId="26786"/>
    <cellStyle name="Commentaire 2 2 129 3" xfId="7694"/>
    <cellStyle name="Commentaire 2 2 129 3 2" xfId="14420"/>
    <cellStyle name="Commentaire 2 2 129 3 2 2" xfId="35756"/>
    <cellStyle name="Commentaire 2 2 129 3 3" xfId="17682"/>
    <cellStyle name="Commentaire 2 2 129 3 3 2" xfId="37796"/>
    <cellStyle name="Commentaire 2 2 129 3 4" xfId="29030"/>
    <cellStyle name="Commentaire 2 2 129 4" xfId="9934"/>
    <cellStyle name="Commentaire 2 2 129 4 2" xfId="31270"/>
    <cellStyle name="Commentaire 2 2 129 5" xfId="24032"/>
    <cellStyle name="Commentaire 2 2 129 5 2" xfId="43052"/>
    <cellStyle name="Commentaire 2 2 129 6" xfId="24544"/>
    <cellStyle name="Commentaire 2 2 13" xfId="3211"/>
    <cellStyle name="Commentaire 2 2 13 2" xfId="5451"/>
    <cellStyle name="Commentaire 2 2 13 2 2" xfId="12177"/>
    <cellStyle name="Commentaire 2 2 13 2 2 2" xfId="33513"/>
    <cellStyle name="Commentaire 2 2 13 2 3" xfId="23659"/>
    <cellStyle name="Commentaire 2 2 13 2 3 2" xfId="42743"/>
    <cellStyle name="Commentaire 2 2 13 2 4" xfId="26787"/>
    <cellStyle name="Commentaire 2 2 13 3" xfId="7695"/>
    <cellStyle name="Commentaire 2 2 13 3 2" xfId="14421"/>
    <cellStyle name="Commentaire 2 2 13 3 2 2" xfId="35757"/>
    <cellStyle name="Commentaire 2 2 13 3 3" xfId="21060"/>
    <cellStyle name="Commentaire 2 2 13 3 3 2" xfId="40594"/>
    <cellStyle name="Commentaire 2 2 13 3 4" xfId="29031"/>
    <cellStyle name="Commentaire 2 2 13 4" xfId="9935"/>
    <cellStyle name="Commentaire 2 2 13 4 2" xfId="31271"/>
    <cellStyle name="Commentaire 2 2 13 5" xfId="20685"/>
    <cellStyle name="Commentaire 2 2 13 5 2" xfId="40283"/>
    <cellStyle name="Commentaire 2 2 13 6" xfId="24545"/>
    <cellStyle name="Commentaire 2 2 130" xfId="3212"/>
    <cellStyle name="Commentaire 2 2 130 2" xfId="5452"/>
    <cellStyle name="Commentaire 2 2 130 2 2" xfId="12178"/>
    <cellStyle name="Commentaire 2 2 130 2 2 2" xfId="33514"/>
    <cellStyle name="Commentaire 2 2 130 2 3" xfId="20312"/>
    <cellStyle name="Commentaire 2 2 130 2 3 2" xfId="39974"/>
    <cellStyle name="Commentaire 2 2 130 2 4" xfId="26788"/>
    <cellStyle name="Commentaire 2 2 130 3" xfId="7696"/>
    <cellStyle name="Commentaire 2 2 130 3 2" xfId="14422"/>
    <cellStyle name="Commentaire 2 2 130 3 2 2" xfId="35758"/>
    <cellStyle name="Commentaire 2 2 130 3 3" xfId="23292"/>
    <cellStyle name="Commentaire 2 2 130 3 3 2" xfId="42440"/>
    <cellStyle name="Commentaire 2 2 130 3 4" xfId="29032"/>
    <cellStyle name="Commentaire 2 2 130 4" xfId="9936"/>
    <cellStyle name="Commentaire 2 2 130 4 2" xfId="31272"/>
    <cellStyle name="Commentaire 2 2 130 5" xfId="22916"/>
    <cellStyle name="Commentaire 2 2 130 5 2" xfId="42128"/>
    <cellStyle name="Commentaire 2 2 130 6" xfId="24546"/>
    <cellStyle name="Commentaire 2 2 131" xfId="3213"/>
    <cellStyle name="Commentaire 2 2 131 2" xfId="5453"/>
    <cellStyle name="Commentaire 2 2 131 2 2" xfId="12179"/>
    <cellStyle name="Commentaire 2 2 131 2 2 2" xfId="33515"/>
    <cellStyle name="Commentaire 2 2 131 2 3" xfId="22544"/>
    <cellStyle name="Commentaire 2 2 131 2 3 2" xfId="41820"/>
    <cellStyle name="Commentaire 2 2 131 2 4" xfId="26789"/>
    <cellStyle name="Commentaire 2 2 131 3" xfId="7697"/>
    <cellStyle name="Commentaire 2 2 131 3 2" xfId="14423"/>
    <cellStyle name="Commentaire 2 2 131 3 2 2" xfId="35759"/>
    <cellStyle name="Commentaire 2 2 131 3 3" xfId="19945"/>
    <cellStyle name="Commentaire 2 2 131 3 3 2" xfId="39671"/>
    <cellStyle name="Commentaire 2 2 131 3 4" xfId="29033"/>
    <cellStyle name="Commentaire 2 2 131 4" xfId="9937"/>
    <cellStyle name="Commentaire 2 2 131 4 2" xfId="31273"/>
    <cellStyle name="Commentaire 2 2 131 5" xfId="19571"/>
    <cellStyle name="Commentaire 2 2 131 5 2" xfId="39361"/>
    <cellStyle name="Commentaire 2 2 131 6" xfId="24547"/>
    <cellStyle name="Commentaire 2 2 132" xfId="3214"/>
    <cellStyle name="Commentaire 2 2 132 2" xfId="5454"/>
    <cellStyle name="Commentaire 2 2 132 2 2" xfId="12180"/>
    <cellStyle name="Commentaire 2 2 132 2 2 2" xfId="33516"/>
    <cellStyle name="Commentaire 2 2 132 2 3" xfId="19198"/>
    <cellStyle name="Commentaire 2 2 132 2 3 2" xfId="39053"/>
    <cellStyle name="Commentaire 2 2 132 2 4" xfId="26790"/>
    <cellStyle name="Commentaire 2 2 132 3" xfId="7698"/>
    <cellStyle name="Commentaire 2 2 132 3 2" xfId="14424"/>
    <cellStyle name="Commentaire 2 2 132 3 2 2" xfId="35760"/>
    <cellStyle name="Commentaire 2 2 132 3 3" xfId="22174"/>
    <cellStyle name="Commentaire 2 2 132 3 3 2" xfId="41515"/>
    <cellStyle name="Commentaire 2 2 132 3 4" xfId="29034"/>
    <cellStyle name="Commentaire 2 2 132 4" xfId="9938"/>
    <cellStyle name="Commentaire 2 2 132 4 2" xfId="31274"/>
    <cellStyle name="Commentaire 2 2 132 5" xfId="18455"/>
    <cellStyle name="Commentaire 2 2 132 5 2" xfId="38439"/>
    <cellStyle name="Commentaire 2 2 132 6" xfId="24548"/>
    <cellStyle name="Commentaire 2 2 133" xfId="3215"/>
    <cellStyle name="Commentaire 2 2 133 2" xfId="5455"/>
    <cellStyle name="Commentaire 2 2 133 2 2" xfId="12181"/>
    <cellStyle name="Commentaire 2 2 133 2 2 2" xfId="33517"/>
    <cellStyle name="Commentaire 2 2 133 2 3" xfId="18075"/>
    <cellStyle name="Commentaire 2 2 133 2 3 2" xfId="38124"/>
    <cellStyle name="Commentaire 2 2 133 2 4" xfId="26791"/>
    <cellStyle name="Commentaire 2 2 133 3" xfId="7699"/>
    <cellStyle name="Commentaire 2 2 133 3 2" xfId="14425"/>
    <cellStyle name="Commentaire 2 2 133 3 2 2" xfId="35761"/>
    <cellStyle name="Commentaire 2 2 133 3 3" xfId="18828"/>
    <cellStyle name="Commentaire 2 2 133 3 3 2" xfId="38747"/>
    <cellStyle name="Commentaire 2 2 133 3 4" xfId="29035"/>
    <cellStyle name="Commentaire 2 2 133 4" xfId="9939"/>
    <cellStyle name="Commentaire 2 2 133 4 2" xfId="31275"/>
    <cellStyle name="Commentaire 2 2 133 5" xfId="21801"/>
    <cellStyle name="Commentaire 2 2 133 5 2" xfId="41207"/>
    <cellStyle name="Commentaire 2 2 133 6" xfId="24549"/>
    <cellStyle name="Commentaire 2 2 134" xfId="3216"/>
    <cellStyle name="Commentaire 2 2 134 2" xfId="5456"/>
    <cellStyle name="Commentaire 2 2 134 2 2" xfId="12182"/>
    <cellStyle name="Commentaire 2 2 134 2 2 2" xfId="33518"/>
    <cellStyle name="Commentaire 2 2 134 2 3" xfId="21429"/>
    <cellStyle name="Commentaire 2 2 134 2 3 2" xfId="40899"/>
    <cellStyle name="Commentaire 2 2 134 2 4" xfId="26792"/>
    <cellStyle name="Commentaire 2 2 134 3" xfId="7700"/>
    <cellStyle name="Commentaire 2 2 134 3 2" xfId="14426"/>
    <cellStyle name="Commentaire 2 2 134 3 2 2" xfId="35762"/>
    <cellStyle name="Commentaire 2 2 134 3 3" xfId="17681"/>
    <cellStyle name="Commentaire 2 2 134 3 3 2" xfId="37795"/>
    <cellStyle name="Commentaire 2 2 134 3 4" xfId="29036"/>
    <cellStyle name="Commentaire 2 2 134 4" xfId="9940"/>
    <cellStyle name="Commentaire 2 2 134 4 2" xfId="31276"/>
    <cellStyle name="Commentaire 2 2 134 5" xfId="24031"/>
    <cellStyle name="Commentaire 2 2 134 5 2" xfId="43051"/>
    <cellStyle name="Commentaire 2 2 134 6" xfId="24550"/>
    <cellStyle name="Commentaire 2 2 135" xfId="3217"/>
    <cellStyle name="Commentaire 2 2 135 2" xfId="5457"/>
    <cellStyle name="Commentaire 2 2 135 2 2" xfId="12183"/>
    <cellStyle name="Commentaire 2 2 135 2 2 2" xfId="33519"/>
    <cellStyle name="Commentaire 2 2 135 2 3" xfId="23658"/>
    <cellStyle name="Commentaire 2 2 135 2 3 2" xfId="42742"/>
    <cellStyle name="Commentaire 2 2 135 2 4" xfId="26793"/>
    <cellStyle name="Commentaire 2 2 135 3" xfId="7701"/>
    <cellStyle name="Commentaire 2 2 135 3 2" xfId="14427"/>
    <cellStyle name="Commentaire 2 2 135 3 2 2" xfId="35763"/>
    <cellStyle name="Commentaire 2 2 135 3 3" xfId="21059"/>
    <cellStyle name="Commentaire 2 2 135 3 3 2" xfId="40593"/>
    <cellStyle name="Commentaire 2 2 135 3 4" xfId="29037"/>
    <cellStyle name="Commentaire 2 2 135 4" xfId="9941"/>
    <cellStyle name="Commentaire 2 2 135 4 2" xfId="31277"/>
    <cellStyle name="Commentaire 2 2 135 5" xfId="20684"/>
    <cellStyle name="Commentaire 2 2 135 5 2" xfId="40282"/>
    <cellStyle name="Commentaire 2 2 135 6" xfId="24551"/>
    <cellStyle name="Commentaire 2 2 136" xfId="3218"/>
    <cellStyle name="Commentaire 2 2 136 2" xfId="5458"/>
    <cellStyle name="Commentaire 2 2 136 2 2" xfId="12184"/>
    <cellStyle name="Commentaire 2 2 136 2 2 2" xfId="33520"/>
    <cellStyle name="Commentaire 2 2 136 2 3" xfId="20311"/>
    <cellStyle name="Commentaire 2 2 136 2 3 2" xfId="39973"/>
    <cellStyle name="Commentaire 2 2 136 2 4" xfId="26794"/>
    <cellStyle name="Commentaire 2 2 136 3" xfId="7702"/>
    <cellStyle name="Commentaire 2 2 136 3 2" xfId="14428"/>
    <cellStyle name="Commentaire 2 2 136 3 2 2" xfId="35764"/>
    <cellStyle name="Commentaire 2 2 136 3 3" xfId="23291"/>
    <cellStyle name="Commentaire 2 2 136 3 3 2" xfId="42439"/>
    <cellStyle name="Commentaire 2 2 136 3 4" xfId="29038"/>
    <cellStyle name="Commentaire 2 2 136 4" xfId="9942"/>
    <cellStyle name="Commentaire 2 2 136 4 2" xfId="31278"/>
    <cellStyle name="Commentaire 2 2 136 5" xfId="22915"/>
    <cellStyle name="Commentaire 2 2 136 5 2" xfId="42127"/>
    <cellStyle name="Commentaire 2 2 136 6" xfId="24552"/>
    <cellStyle name="Commentaire 2 2 137" xfId="3219"/>
    <cellStyle name="Commentaire 2 2 137 2" xfId="5459"/>
    <cellStyle name="Commentaire 2 2 137 2 2" xfId="12185"/>
    <cellStyle name="Commentaire 2 2 137 2 2 2" xfId="33521"/>
    <cellStyle name="Commentaire 2 2 137 2 3" xfId="22543"/>
    <cellStyle name="Commentaire 2 2 137 2 3 2" xfId="41819"/>
    <cellStyle name="Commentaire 2 2 137 2 4" xfId="26795"/>
    <cellStyle name="Commentaire 2 2 137 3" xfId="7703"/>
    <cellStyle name="Commentaire 2 2 137 3 2" xfId="14429"/>
    <cellStyle name="Commentaire 2 2 137 3 2 2" xfId="35765"/>
    <cellStyle name="Commentaire 2 2 137 3 3" xfId="19944"/>
    <cellStyle name="Commentaire 2 2 137 3 3 2" xfId="39670"/>
    <cellStyle name="Commentaire 2 2 137 3 4" xfId="29039"/>
    <cellStyle name="Commentaire 2 2 137 4" xfId="9943"/>
    <cellStyle name="Commentaire 2 2 137 4 2" xfId="31279"/>
    <cellStyle name="Commentaire 2 2 137 5" xfId="19570"/>
    <cellStyle name="Commentaire 2 2 137 5 2" xfId="39360"/>
    <cellStyle name="Commentaire 2 2 137 6" xfId="24553"/>
    <cellStyle name="Commentaire 2 2 138" xfId="3220"/>
    <cellStyle name="Commentaire 2 2 138 2" xfId="5460"/>
    <cellStyle name="Commentaire 2 2 138 2 2" xfId="12186"/>
    <cellStyle name="Commentaire 2 2 138 2 2 2" xfId="33522"/>
    <cellStyle name="Commentaire 2 2 138 2 3" xfId="19197"/>
    <cellStyle name="Commentaire 2 2 138 2 3 2" xfId="39052"/>
    <cellStyle name="Commentaire 2 2 138 2 4" xfId="26796"/>
    <cellStyle name="Commentaire 2 2 138 3" xfId="7704"/>
    <cellStyle name="Commentaire 2 2 138 3 2" xfId="14430"/>
    <cellStyle name="Commentaire 2 2 138 3 2 2" xfId="35766"/>
    <cellStyle name="Commentaire 2 2 138 3 3" xfId="22173"/>
    <cellStyle name="Commentaire 2 2 138 3 3 2" xfId="41514"/>
    <cellStyle name="Commentaire 2 2 138 3 4" xfId="29040"/>
    <cellStyle name="Commentaire 2 2 138 4" xfId="9944"/>
    <cellStyle name="Commentaire 2 2 138 4 2" xfId="31280"/>
    <cellStyle name="Commentaire 2 2 138 5" xfId="18454"/>
    <cellStyle name="Commentaire 2 2 138 5 2" xfId="38438"/>
    <cellStyle name="Commentaire 2 2 138 6" xfId="24554"/>
    <cellStyle name="Commentaire 2 2 139" xfId="3221"/>
    <cellStyle name="Commentaire 2 2 139 2" xfId="5461"/>
    <cellStyle name="Commentaire 2 2 139 2 2" xfId="12187"/>
    <cellStyle name="Commentaire 2 2 139 2 2 2" xfId="33523"/>
    <cellStyle name="Commentaire 2 2 139 2 3" xfId="18074"/>
    <cellStyle name="Commentaire 2 2 139 2 3 2" xfId="38123"/>
    <cellStyle name="Commentaire 2 2 139 2 4" xfId="26797"/>
    <cellStyle name="Commentaire 2 2 139 3" xfId="7705"/>
    <cellStyle name="Commentaire 2 2 139 3 2" xfId="14431"/>
    <cellStyle name="Commentaire 2 2 139 3 2 2" xfId="35767"/>
    <cellStyle name="Commentaire 2 2 139 3 3" xfId="18827"/>
    <cellStyle name="Commentaire 2 2 139 3 3 2" xfId="38746"/>
    <cellStyle name="Commentaire 2 2 139 3 4" xfId="29041"/>
    <cellStyle name="Commentaire 2 2 139 4" xfId="9945"/>
    <cellStyle name="Commentaire 2 2 139 4 2" xfId="31281"/>
    <cellStyle name="Commentaire 2 2 139 5" xfId="21800"/>
    <cellStyle name="Commentaire 2 2 139 5 2" xfId="41206"/>
    <cellStyle name="Commentaire 2 2 139 6" xfId="24555"/>
    <cellStyle name="Commentaire 2 2 14" xfId="3222"/>
    <cellStyle name="Commentaire 2 2 14 2" xfId="5462"/>
    <cellStyle name="Commentaire 2 2 14 2 2" xfId="12188"/>
    <cellStyle name="Commentaire 2 2 14 2 2 2" xfId="33524"/>
    <cellStyle name="Commentaire 2 2 14 2 3" xfId="21428"/>
    <cellStyle name="Commentaire 2 2 14 2 3 2" xfId="40898"/>
    <cellStyle name="Commentaire 2 2 14 2 4" xfId="26798"/>
    <cellStyle name="Commentaire 2 2 14 3" xfId="7706"/>
    <cellStyle name="Commentaire 2 2 14 3 2" xfId="14432"/>
    <cellStyle name="Commentaire 2 2 14 3 2 2" xfId="35768"/>
    <cellStyle name="Commentaire 2 2 14 3 3" xfId="17680"/>
    <cellStyle name="Commentaire 2 2 14 3 3 2" xfId="37794"/>
    <cellStyle name="Commentaire 2 2 14 3 4" xfId="29042"/>
    <cellStyle name="Commentaire 2 2 14 4" xfId="9946"/>
    <cellStyle name="Commentaire 2 2 14 4 2" xfId="31282"/>
    <cellStyle name="Commentaire 2 2 14 5" xfId="24030"/>
    <cellStyle name="Commentaire 2 2 14 5 2" xfId="43050"/>
    <cellStyle name="Commentaire 2 2 14 6" xfId="24556"/>
    <cellStyle name="Commentaire 2 2 140" xfId="3223"/>
    <cellStyle name="Commentaire 2 2 140 2" xfId="5463"/>
    <cellStyle name="Commentaire 2 2 140 2 2" xfId="12189"/>
    <cellStyle name="Commentaire 2 2 140 2 2 2" xfId="33525"/>
    <cellStyle name="Commentaire 2 2 140 2 3" xfId="23657"/>
    <cellStyle name="Commentaire 2 2 140 2 3 2" xfId="42741"/>
    <cellStyle name="Commentaire 2 2 140 2 4" xfId="26799"/>
    <cellStyle name="Commentaire 2 2 140 3" xfId="7707"/>
    <cellStyle name="Commentaire 2 2 140 3 2" xfId="14433"/>
    <cellStyle name="Commentaire 2 2 140 3 2 2" xfId="35769"/>
    <cellStyle name="Commentaire 2 2 140 3 3" xfId="21058"/>
    <cellStyle name="Commentaire 2 2 140 3 3 2" xfId="40592"/>
    <cellStyle name="Commentaire 2 2 140 3 4" xfId="29043"/>
    <cellStyle name="Commentaire 2 2 140 4" xfId="9947"/>
    <cellStyle name="Commentaire 2 2 140 4 2" xfId="31283"/>
    <cellStyle name="Commentaire 2 2 140 5" xfId="20683"/>
    <cellStyle name="Commentaire 2 2 140 5 2" xfId="40281"/>
    <cellStyle name="Commentaire 2 2 140 6" xfId="24557"/>
    <cellStyle name="Commentaire 2 2 141" xfId="3224"/>
    <cellStyle name="Commentaire 2 2 141 2" xfId="5464"/>
    <cellStyle name="Commentaire 2 2 141 2 2" xfId="12190"/>
    <cellStyle name="Commentaire 2 2 141 2 2 2" xfId="33526"/>
    <cellStyle name="Commentaire 2 2 141 2 3" xfId="20310"/>
    <cellStyle name="Commentaire 2 2 141 2 3 2" xfId="39972"/>
    <cellStyle name="Commentaire 2 2 141 2 4" xfId="26800"/>
    <cellStyle name="Commentaire 2 2 141 3" xfId="7708"/>
    <cellStyle name="Commentaire 2 2 141 3 2" xfId="14434"/>
    <cellStyle name="Commentaire 2 2 141 3 2 2" xfId="35770"/>
    <cellStyle name="Commentaire 2 2 141 3 3" xfId="23290"/>
    <cellStyle name="Commentaire 2 2 141 3 3 2" xfId="42438"/>
    <cellStyle name="Commentaire 2 2 141 3 4" xfId="29044"/>
    <cellStyle name="Commentaire 2 2 141 4" xfId="9948"/>
    <cellStyle name="Commentaire 2 2 141 4 2" xfId="31284"/>
    <cellStyle name="Commentaire 2 2 141 5" xfId="22914"/>
    <cellStyle name="Commentaire 2 2 141 5 2" xfId="42126"/>
    <cellStyle name="Commentaire 2 2 141 6" xfId="24558"/>
    <cellStyle name="Commentaire 2 2 142" xfId="3225"/>
    <cellStyle name="Commentaire 2 2 142 2" xfId="5465"/>
    <cellStyle name="Commentaire 2 2 142 2 2" xfId="12191"/>
    <cellStyle name="Commentaire 2 2 142 2 2 2" xfId="33527"/>
    <cellStyle name="Commentaire 2 2 142 2 3" xfId="22542"/>
    <cellStyle name="Commentaire 2 2 142 2 3 2" xfId="41818"/>
    <cellStyle name="Commentaire 2 2 142 2 4" xfId="26801"/>
    <cellStyle name="Commentaire 2 2 142 3" xfId="7709"/>
    <cellStyle name="Commentaire 2 2 142 3 2" xfId="14435"/>
    <cellStyle name="Commentaire 2 2 142 3 2 2" xfId="35771"/>
    <cellStyle name="Commentaire 2 2 142 3 3" xfId="19943"/>
    <cellStyle name="Commentaire 2 2 142 3 3 2" xfId="39669"/>
    <cellStyle name="Commentaire 2 2 142 3 4" xfId="29045"/>
    <cellStyle name="Commentaire 2 2 142 4" xfId="9949"/>
    <cellStyle name="Commentaire 2 2 142 4 2" xfId="31285"/>
    <cellStyle name="Commentaire 2 2 142 5" xfId="19569"/>
    <cellStyle name="Commentaire 2 2 142 5 2" xfId="39359"/>
    <cellStyle name="Commentaire 2 2 142 6" xfId="24559"/>
    <cellStyle name="Commentaire 2 2 143" xfId="3226"/>
    <cellStyle name="Commentaire 2 2 143 2" xfId="5466"/>
    <cellStyle name="Commentaire 2 2 143 2 2" xfId="12192"/>
    <cellStyle name="Commentaire 2 2 143 2 2 2" xfId="33528"/>
    <cellStyle name="Commentaire 2 2 143 2 3" xfId="19196"/>
    <cellStyle name="Commentaire 2 2 143 2 3 2" xfId="39051"/>
    <cellStyle name="Commentaire 2 2 143 2 4" xfId="26802"/>
    <cellStyle name="Commentaire 2 2 143 3" xfId="7710"/>
    <cellStyle name="Commentaire 2 2 143 3 2" xfId="14436"/>
    <cellStyle name="Commentaire 2 2 143 3 2 2" xfId="35772"/>
    <cellStyle name="Commentaire 2 2 143 3 3" xfId="22172"/>
    <cellStyle name="Commentaire 2 2 143 3 3 2" xfId="41513"/>
    <cellStyle name="Commentaire 2 2 143 3 4" xfId="29046"/>
    <cellStyle name="Commentaire 2 2 143 4" xfId="9950"/>
    <cellStyle name="Commentaire 2 2 143 4 2" xfId="31286"/>
    <cellStyle name="Commentaire 2 2 143 5" xfId="18453"/>
    <cellStyle name="Commentaire 2 2 143 5 2" xfId="38437"/>
    <cellStyle name="Commentaire 2 2 143 6" xfId="24560"/>
    <cellStyle name="Commentaire 2 2 144" xfId="3227"/>
    <cellStyle name="Commentaire 2 2 144 2" xfId="5467"/>
    <cellStyle name="Commentaire 2 2 144 2 2" xfId="12193"/>
    <cellStyle name="Commentaire 2 2 144 2 2 2" xfId="33529"/>
    <cellStyle name="Commentaire 2 2 144 2 3" xfId="18073"/>
    <cellStyle name="Commentaire 2 2 144 2 3 2" xfId="38122"/>
    <cellStyle name="Commentaire 2 2 144 2 4" xfId="26803"/>
    <cellStyle name="Commentaire 2 2 144 3" xfId="7711"/>
    <cellStyle name="Commentaire 2 2 144 3 2" xfId="14437"/>
    <cellStyle name="Commentaire 2 2 144 3 2 2" xfId="35773"/>
    <cellStyle name="Commentaire 2 2 144 3 3" xfId="18826"/>
    <cellStyle name="Commentaire 2 2 144 3 3 2" xfId="38745"/>
    <cellStyle name="Commentaire 2 2 144 3 4" xfId="29047"/>
    <cellStyle name="Commentaire 2 2 144 4" xfId="9951"/>
    <cellStyle name="Commentaire 2 2 144 4 2" xfId="31287"/>
    <cellStyle name="Commentaire 2 2 144 5" xfId="21799"/>
    <cellStyle name="Commentaire 2 2 144 5 2" xfId="41205"/>
    <cellStyle name="Commentaire 2 2 144 6" xfId="24561"/>
    <cellStyle name="Commentaire 2 2 145" xfId="3228"/>
    <cellStyle name="Commentaire 2 2 145 2" xfId="5468"/>
    <cellStyle name="Commentaire 2 2 145 2 2" xfId="12194"/>
    <cellStyle name="Commentaire 2 2 145 2 2 2" xfId="33530"/>
    <cellStyle name="Commentaire 2 2 145 2 3" xfId="21427"/>
    <cellStyle name="Commentaire 2 2 145 2 3 2" xfId="40897"/>
    <cellStyle name="Commentaire 2 2 145 2 4" xfId="26804"/>
    <cellStyle name="Commentaire 2 2 145 3" xfId="7712"/>
    <cellStyle name="Commentaire 2 2 145 3 2" xfId="14438"/>
    <cellStyle name="Commentaire 2 2 145 3 2 2" xfId="35774"/>
    <cellStyle name="Commentaire 2 2 145 3 3" xfId="17679"/>
    <cellStyle name="Commentaire 2 2 145 3 3 2" xfId="37793"/>
    <cellStyle name="Commentaire 2 2 145 3 4" xfId="29048"/>
    <cellStyle name="Commentaire 2 2 145 4" xfId="9952"/>
    <cellStyle name="Commentaire 2 2 145 4 2" xfId="31288"/>
    <cellStyle name="Commentaire 2 2 145 5" xfId="24029"/>
    <cellStyle name="Commentaire 2 2 145 5 2" xfId="43049"/>
    <cellStyle name="Commentaire 2 2 145 6" xfId="24562"/>
    <cellStyle name="Commentaire 2 2 146" xfId="3229"/>
    <cellStyle name="Commentaire 2 2 146 2" xfId="5469"/>
    <cellStyle name="Commentaire 2 2 146 2 2" xfId="12195"/>
    <cellStyle name="Commentaire 2 2 146 2 2 2" xfId="33531"/>
    <cellStyle name="Commentaire 2 2 146 2 3" xfId="23656"/>
    <cellStyle name="Commentaire 2 2 146 2 3 2" xfId="42740"/>
    <cellStyle name="Commentaire 2 2 146 2 4" xfId="26805"/>
    <cellStyle name="Commentaire 2 2 146 3" xfId="7713"/>
    <cellStyle name="Commentaire 2 2 146 3 2" xfId="14439"/>
    <cellStyle name="Commentaire 2 2 146 3 2 2" xfId="35775"/>
    <cellStyle name="Commentaire 2 2 146 3 3" xfId="21057"/>
    <cellStyle name="Commentaire 2 2 146 3 3 2" xfId="40591"/>
    <cellStyle name="Commentaire 2 2 146 3 4" xfId="29049"/>
    <cellStyle name="Commentaire 2 2 146 4" xfId="9953"/>
    <cellStyle name="Commentaire 2 2 146 4 2" xfId="31289"/>
    <cellStyle name="Commentaire 2 2 146 5" xfId="20682"/>
    <cellStyle name="Commentaire 2 2 146 5 2" xfId="40280"/>
    <cellStyle name="Commentaire 2 2 146 6" xfId="24563"/>
    <cellStyle name="Commentaire 2 2 147" xfId="3230"/>
    <cellStyle name="Commentaire 2 2 147 2" xfId="5470"/>
    <cellStyle name="Commentaire 2 2 147 2 2" xfId="12196"/>
    <cellStyle name="Commentaire 2 2 147 2 2 2" xfId="33532"/>
    <cellStyle name="Commentaire 2 2 147 2 3" xfId="20309"/>
    <cellStyle name="Commentaire 2 2 147 2 3 2" xfId="39971"/>
    <cellStyle name="Commentaire 2 2 147 2 4" xfId="26806"/>
    <cellStyle name="Commentaire 2 2 147 3" xfId="7714"/>
    <cellStyle name="Commentaire 2 2 147 3 2" xfId="14440"/>
    <cellStyle name="Commentaire 2 2 147 3 2 2" xfId="35776"/>
    <cellStyle name="Commentaire 2 2 147 3 3" xfId="23289"/>
    <cellStyle name="Commentaire 2 2 147 3 3 2" xfId="42437"/>
    <cellStyle name="Commentaire 2 2 147 3 4" xfId="29050"/>
    <cellStyle name="Commentaire 2 2 147 4" xfId="9954"/>
    <cellStyle name="Commentaire 2 2 147 4 2" xfId="31290"/>
    <cellStyle name="Commentaire 2 2 147 5" xfId="22913"/>
    <cellStyle name="Commentaire 2 2 147 5 2" xfId="42125"/>
    <cellStyle name="Commentaire 2 2 147 6" xfId="24564"/>
    <cellStyle name="Commentaire 2 2 148" xfId="3231"/>
    <cellStyle name="Commentaire 2 2 148 2" xfId="5471"/>
    <cellStyle name="Commentaire 2 2 148 2 2" xfId="12197"/>
    <cellStyle name="Commentaire 2 2 148 2 2 2" xfId="33533"/>
    <cellStyle name="Commentaire 2 2 148 2 3" xfId="22541"/>
    <cellStyle name="Commentaire 2 2 148 2 3 2" xfId="41817"/>
    <cellStyle name="Commentaire 2 2 148 2 4" xfId="26807"/>
    <cellStyle name="Commentaire 2 2 148 3" xfId="7715"/>
    <cellStyle name="Commentaire 2 2 148 3 2" xfId="14441"/>
    <cellStyle name="Commentaire 2 2 148 3 2 2" xfId="35777"/>
    <cellStyle name="Commentaire 2 2 148 3 3" xfId="19942"/>
    <cellStyle name="Commentaire 2 2 148 3 3 2" xfId="39668"/>
    <cellStyle name="Commentaire 2 2 148 3 4" xfId="29051"/>
    <cellStyle name="Commentaire 2 2 148 4" xfId="9955"/>
    <cellStyle name="Commentaire 2 2 148 4 2" xfId="31291"/>
    <cellStyle name="Commentaire 2 2 148 5" xfId="19568"/>
    <cellStyle name="Commentaire 2 2 148 5 2" xfId="39358"/>
    <cellStyle name="Commentaire 2 2 148 6" xfId="24565"/>
    <cellStyle name="Commentaire 2 2 149" xfId="3232"/>
    <cellStyle name="Commentaire 2 2 149 2" xfId="5472"/>
    <cellStyle name="Commentaire 2 2 149 2 2" xfId="12198"/>
    <cellStyle name="Commentaire 2 2 149 2 2 2" xfId="33534"/>
    <cellStyle name="Commentaire 2 2 149 2 3" xfId="19195"/>
    <cellStyle name="Commentaire 2 2 149 2 3 2" xfId="39050"/>
    <cellStyle name="Commentaire 2 2 149 2 4" xfId="26808"/>
    <cellStyle name="Commentaire 2 2 149 3" xfId="7716"/>
    <cellStyle name="Commentaire 2 2 149 3 2" xfId="14442"/>
    <cellStyle name="Commentaire 2 2 149 3 2 2" xfId="35778"/>
    <cellStyle name="Commentaire 2 2 149 3 3" xfId="22171"/>
    <cellStyle name="Commentaire 2 2 149 3 3 2" xfId="41512"/>
    <cellStyle name="Commentaire 2 2 149 3 4" xfId="29052"/>
    <cellStyle name="Commentaire 2 2 149 4" xfId="9956"/>
    <cellStyle name="Commentaire 2 2 149 4 2" xfId="31292"/>
    <cellStyle name="Commentaire 2 2 149 5" xfId="18452"/>
    <cellStyle name="Commentaire 2 2 149 5 2" xfId="38436"/>
    <cellStyle name="Commentaire 2 2 149 6" xfId="24566"/>
    <cellStyle name="Commentaire 2 2 15" xfId="3233"/>
    <cellStyle name="Commentaire 2 2 15 2" xfId="5473"/>
    <cellStyle name="Commentaire 2 2 15 2 2" xfId="12199"/>
    <cellStyle name="Commentaire 2 2 15 2 2 2" xfId="33535"/>
    <cellStyle name="Commentaire 2 2 15 2 3" xfId="18072"/>
    <cellStyle name="Commentaire 2 2 15 2 3 2" xfId="38121"/>
    <cellStyle name="Commentaire 2 2 15 2 4" xfId="26809"/>
    <cellStyle name="Commentaire 2 2 15 3" xfId="7717"/>
    <cellStyle name="Commentaire 2 2 15 3 2" xfId="14443"/>
    <cellStyle name="Commentaire 2 2 15 3 2 2" xfId="35779"/>
    <cellStyle name="Commentaire 2 2 15 3 3" xfId="18825"/>
    <cellStyle name="Commentaire 2 2 15 3 3 2" xfId="38744"/>
    <cellStyle name="Commentaire 2 2 15 3 4" xfId="29053"/>
    <cellStyle name="Commentaire 2 2 15 4" xfId="9957"/>
    <cellStyle name="Commentaire 2 2 15 4 2" xfId="31293"/>
    <cellStyle name="Commentaire 2 2 15 5" xfId="21798"/>
    <cellStyle name="Commentaire 2 2 15 5 2" xfId="41204"/>
    <cellStyle name="Commentaire 2 2 15 6" xfId="24567"/>
    <cellStyle name="Commentaire 2 2 150" xfId="3234"/>
    <cellStyle name="Commentaire 2 2 150 2" xfId="5474"/>
    <cellStyle name="Commentaire 2 2 150 2 2" xfId="12200"/>
    <cellStyle name="Commentaire 2 2 150 2 2 2" xfId="33536"/>
    <cellStyle name="Commentaire 2 2 150 2 3" xfId="21426"/>
    <cellStyle name="Commentaire 2 2 150 2 3 2" xfId="40896"/>
    <cellStyle name="Commentaire 2 2 150 2 4" xfId="26810"/>
    <cellStyle name="Commentaire 2 2 150 3" xfId="7718"/>
    <cellStyle name="Commentaire 2 2 150 3 2" xfId="14444"/>
    <cellStyle name="Commentaire 2 2 150 3 2 2" xfId="35780"/>
    <cellStyle name="Commentaire 2 2 150 3 3" xfId="17678"/>
    <cellStyle name="Commentaire 2 2 150 3 3 2" xfId="37792"/>
    <cellStyle name="Commentaire 2 2 150 3 4" xfId="29054"/>
    <cellStyle name="Commentaire 2 2 150 4" xfId="9958"/>
    <cellStyle name="Commentaire 2 2 150 4 2" xfId="31294"/>
    <cellStyle name="Commentaire 2 2 150 5" xfId="24028"/>
    <cellStyle name="Commentaire 2 2 150 5 2" xfId="43048"/>
    <cellStyle name="Commentaire 2 2 150 6" xfId="24568"/>
    <cellStyle name="Commentaire 2 2 151" xfId="3235"/>
    <cellStyle name="Commentaire 2 2 151 2" xfId="5475"/>
    <cellStyle name="Commentaire 2 2 151 2 2" xfId="12201"/>
    <cellStyle name="Commentaire 2 2 151 2 2 2" xfId="33537"/>
    <cellStyle name="Commentaire 2 2 151 2 3" xfId="23655"/>
    <cellStyle name="Commentaire 2 2 151 2 3 2" xfId="42739"/>
    <cellStyle name="Commentaire 2 2 151 2 4" xfId="26811"/>
    <cellStyle name="Commentaire 2 2 151 3" xfId="7719"/>
    <cellStyle name="Commentaire 2 2 151 3 2" xfId="14445"/>
    <cellStyle name="Commentaire 2 2 151 3 2 2" xfId="35781"/>
    <cellStyle name="Commentaire 2 2 151 3 3" xfId="21056"/>
    <cellStyle name="Commentaire 2 2 151 3 3 2" xfId="40590"/>
    <cellStyle name="Commentaire 2 2 151 3 4" xfId="29055"/>
    <cellStyle name="Commentaire 2 2 151 4" xfId="9959"/>
    <cellStyle name="Commentaire 2 2 151 4 2" xfId="31295"/>
    <cellStyle name="Commentaire 2 2 151 5" xfId="20681"/>
    <cellStyle name="Commentaire 2 2 151 5 2" xfId="40279"/>
    <cellStyle name="Commentaire 2 2 151 6" xfId="24569"/>
    <cellStyle name="Commentaire 2 2 152" xfId="3236"/>
    <cellStyle name="Commentaire 2 2 152 2" xfId="5476"/>
    <cellStyle name="Commentaire 2 2 152 2 2" xfId="12202"/>
    <cellStyle name="Commentaire 2 2 152 2 2 2" xfId="33538"/>
    <cellStyle name="Commentaire 2 2 152 2 3" xfId="20308"/>
    <cellStyle name="Commentaire 2 2 152 2 3 2" xfId="39970"/>
    <cellStyle name="Commentaire 2 2 152 2 4" xfId="26812"/>
    <cellStyle name="Commentaire 2 2 152 3" xfId="7720"/>
    <cellStyle name="Commentaire 2 2 152 3 2" xfId="14446"/>
    <cellStyle name="Commentaire 2 2 152 3 2 2" xfId="35782"/>
    <cellStyle name="Commentaire 2 2 152 3 3" xfId="23288"/>
    <cellStyle name="Commentaire 2 2 152 3 3 2" xfId="42436"/>
    <cellStyle name="Commentaire 2 2 152 3 4" xfId="29056"/>
    <cellStyle name="Commentaire 2 2 152 4" xfId="9960"/>
    <cellStyle name="Commentaire 2 2 152 4 2" xfId="31296"/>
    <cellStyle name="Commentaire 2 2 152 5" xfId="22912"/>
    <cellStyle name="Commentaire 2 2 152 5 2" xfId="42124"/>
    <cellStyle name="Commentaire 2 2 152 6" xfId="24570"/>
    <cellStyle name="Commentaire 2 2 153" xfId="5417"/>
    <cellStyle name="Commentaire 2 2 153 2" xfId="12143"/>
    <cellStyle name="Commentaire 2 2 153 2 2" xfId="33479"/>
    <cellStyle name="Commentaire 2 2 153 3" xfId="22550"/>
    <cellStyle name="Commentaire 2 2 153 3 2" xfId="41826"/>
    <cellStyle name="Commentaire 2 2 153 4" xfId="26753"/>
    <cellStyle name="Commentaire 2 2 154" xfId="7661"/>
    <cellStyle name="Commentaire 2 2 154 2" xfId="14387"/>
    <cellStyle name="Commentaire 2 2 154 2 2" xfId="35723"/>
    <cellStyle name="Commentaire 2 2 154 3" xfId="19951"/>
    <cellStyle name="Commentaire 2 2 154 3 2" xfId="39677"/>
    <cellStyle name="Commentaire 2 2 154 4" xfId="28997"/>
    <cellStyle name="Commentaire 2 2 155" xfId="9901"/>
    <cellStyle name="Commentaire 2 2 155 2" xfId="31237"/>
    <cellStyle name="Commentaire 2 2 156" xfId="19577"/>
    <cellStyle name="Commentaire 2 2 156 2" xfId="39367"/>
    <cellStyle name="Commentaire 2 2 157" xfId="24511"/>
    <cellStyle name="Commentaire 2 2 16" xfId="3237"/>
    <cellStyle name="Commentaire 2 2 16 2" xfId="5477"/>
    <cellStyle name="Commentaire 2 2 16 2 2" xfId="12203"/>
    <cellStyle name="Commentaire 2 2 16 2 2 2" xfId="33539"/>
    <cellStyle name="Commentaire 2 2 16 2 3" xfId="22540"/>
    <cellStyle name="Commentaire 2 2 16 2 3 2" xfId="41816"/>
    <cellStyle name="Commentaire 2 2 16 2 4" xfId="26813"/>
    <cellStyle name="Commentaire 2 2 16 3" xfId="7721"/>
    <cellStyle name="Commentaire 2 2 16 3 2" xfId="14447"/>
    <cellStyle name="Commentaire 2 2 16 3 2 2" xfId="35783"/>
    <cellStyle name="Commentaire 2 2 16 3 3" xfId="19941"/>
    <cellStyle name="Commentaire 2 2 16 3 3 2" xfId="39667"/>
    <cellStyle name="Commentaire 2 2 16 3 4" xfId="29057"/>
    <cellStyle name="Commentaire 2 2 16 4" xfId="9961"/>
    <cellStyle name="Commentaire 2 2 16 4 2" xfId="31297"/>
    <cellStyle name="Commentaire 2 2 16 5" xfId="19567"/>
    <cellStyle name="Commentaire 2 2 16 5 2" xfId="39357"/>
    <cellStyle name="Commentaire 2 2 16 6" xfId="24571"/>
    <cellStyle name="Commentaire 2 2 17" xfId="3238"/>
    <cellStyle name="Commentaire 2 2 17 2" xfId="5478"/>
    <cellStyle name="Commentaire 2 2 17 2 2" xfId="12204"/>
    <cellStyle name="Commentaire 2 2 17 2 2 2" xfId="33540"/>
    <cellStyle name="Commentaire 2 2 17 2 3" xfId="19194"/>
    <cellStyle name="Commentaire 2 2 17 2 3 2" xfId="39049"/>
    <cellStyle name="Commentaire 2 2 17 2 4" xfId="26814"/>
    <cellStyle name="Commentaire 2 2 17 3" xfId="7722"/>
    <cellStyle name="Commentaire 2 2 17 3 2" xfId="14448"/>
    <cellStyle name="Commentaire 2 2 17 3 2 2" xfId="35784"/>
    <cellStyle name="Commentaire 2 2 17 3 3" xfId="22170"/>
    <cellStyle name="Commentaire 2 2 17 3 3 2" xfId="41511"/>
    <cellStyle name="Commentaire 2 2 17 3 4" xfId="29058"/>
    <cellStyle name="Commentaire 2 2 17 4" xfId="9962"/>
    <cellStyle name="Commentaire 2 2 17 4 2" xfId="31298"/>
    <cellStyle name="Commentaire 2 2 17 5" xfId="18451"/>
    <cellStyle name="Commentaire 2 2 17 5 2" xfId="38435"/>
    <cellStyle name="Commentaire 2 2 17 6" xfId="24572"/>
    <cellStyle name="Commentaire 2 2 18" xfId="3239"/>
    <cellStyle name="Commentaire 2 2 18 2" xfId="5479"/>
    <cellStyle name="Commentaire 2 2 18 2 2" xfId="12205"/>
    <cellStyle name="Commentaire 2 2 18 2 2 2" xfId="33541"/>
    <cellStyle name="Commentaire 2 2 18 2 3" xfId="18071"/>
    <cellStyle name="Commentaire 2 2 18 2 3 2" xfId="38120"/>
    <cellStyle name="Commentaire 2 2 18 2 4" xfId="26815"/>
    <cellStyle name="Commentaire 2 2 18 3" xfId="7723"/>
    <cellStyle name="Commentaire 2 2 18 3 2" xfId="14449"/>
    <cellStyle name="Commentaire 2 2 18 3 2 2" xfId="35785"/>
    <cellStyle name="Commentaire 2 2 18 3 3" xfId="18824"/>
    <cellStyle name="Commentaire 2 2 18 3 3 2" xfId="38743"/>
    <cellStyle name="Commentaire 2 2 18 3 4" xfId="29059"/>
    <cellStyle name="Commentaire 2 2 18 4" xfId="9963"/>
    <cellStyle name="Commentaire 2 2 18 4 2" xfId="31299"/>
    <cellStyle name="Commentaire 2 2 18 5" xfId="21797"/>
    <cellStyle name="Commentaire 2 2 18 5 2" xfId="41203"/>
    <cellStyle name="Commentaire 2 2 18 6" xfId="24573"/>
    <cellStyle name="Commentaire 2 2 19" xfId="3240"/>
    <cellStyle name="Commentaire 2 2 19 2" xfId="5480"/>
    <cellStyle name="Commentaire 2 2 19 2 2" xfId="12206"/>
    <cellStyle name="Commentaire 2 2 19 2 2 2" xfId="33542"/>
    <cellStyle name="Commentaire 2 2 19 2 3" xfId="21425"/>
    <cellStyle name="Commentaire 2 2 19 2 3 2" xfId="40895"/>
    <cellStyle name="Commentaire 2 2 19 2 4" xfId="26816"/>
    <cellStyle name="Commentaire 2 2 19 3" xfId="7724"/>
    <cellStyle name="Commentaire 2 2 19 3 2" xfId="14450"/>
    <cellStyle name="Commentaire 2 2 19 3 2 2" xfId="35786"/>
    <cellStyle name="Commentaire 2 2 19 3 3" xfId="17677"/>
    <cellStyle name="Commentaire 2 2 19 3 3 2" xfId="37791"/>
    <cellStyle name="Commentaire 2 2 19 3 4" xfId="29060"/>
    <cellStyle name="Commentaire 2 2 19 4" xfId="9964"/>
    <cellStyle name="Commentaire 2 2 19 4 2" xfId="31300"/>
    <cellStyle name="Commentaire 2 2 19 5" xfId="24027"/>
    <cellStyle name="Commentaire 2 2 19 5 2" xfId="43047"/>
    <cellStyle name="Commentaire 2 2 19 6" xfId="24574"/>
    <cellStyle name="Commentaire 2 2 2" xfId="2287"/>
    <cellStyle name="Commentaire 2 2 2 2" xfId="5481"/>
    <cellStyle name="Commentaire 2 2 2 2 2" xfId="12207"/>
    <cellStyle name="Commentaire 2 2 2 2 2 2" xfId="33543"/>
    <cellStyle name="Commentaire 2 2 2 2 3" xfId="23654"/>
    <cellStyle name="Commentaire 2 2 2 2 3 2" xfId="42738"/>
    <cellStyle name="Commentaire 2 2 2 2 4" xfId="26817"/>
    <cellStyle name="Commentaire 2 2 2 3" xfId="7725"/>
    <cellStyle name="Commentaire 2 2 2 3 2" xfId="14451"/>
    <cellStyle name="Commentaire 2 2 2 3 2 2" xfId="35787"/>
    <cellStyle name="Commentaire 2 2 2 3 3" xfId="21055"/>
    <cellStyle name="Commentaire 2 2 2 3 3 2" xfId="40589"/>
    <cellStyle name="Commentaire 2 2 2 3 4" xfId="29061"/>
    <cellStyle name="Commentaire 2 2 2 4" xfId="9965"/>
    <cellStyle name="Commentaire 2 2 2 4 2" xfId="31301"/>
    <cellStyle name="Commentaire 2 2 2 5" xfId="20680"/>
    <cellStyle name="Commentaire 2 2 2 5 2" xfId="40278"/>
    <cellStyle name="Commentaire 2 2 2 6" xfId="24575"/>
    <cellStyle name="Commentaire 2 2 2 7" xfId="3241"/>
    <cellStyle name="Commentaire 2 2 20" xfId="3242"/>
    <cellStyle name="Commentaire 2 2 20 2" xfId="5482"/>
    <cellStyle name="Commentaire 2 2 20 2 2" xfId="12208"/>
    <cellStyle name="Commentaire 2 2 20 2 2 2" xfId="33544"/>
    <cellStyle name="Commentaire 2 2 20 2 3" xfId="20307"/>
    <cellStyle name="Commentaire 2 2 20 2 3 2" xfId="39969"/>
    <cellStyle name="Commentaire 2 2 20 2 4" xfId="26818"/>
    <cellStyle name="Commentaire 2 2 20 3" xfId="7726"/>
    <cellStyle name="Commentaire 2 2 20 3 2" xfId="14452"/>
    <cellStyle name="Commentaire 2 2 20 3 2 2" xfId="35788"/>
    <cellStyle name="Commentaire 2 2 20 3 3" xfId="23287"/>
    <cellStyle name="Commentaire 2 2 20 3 3 2" xfId="42435"/>
    <cellStyle name="Commentaire 2 2 20 3 4" xfId="29062"/>
    <cellStyle name="Commentaire 2 2 20 4" xfId="9966"/>
    <cellStyle name="Commentaire 2 2 20 4 2" xfId="31302"/>
    <cellStyle name="Commentaire 2 2 20 5" xfId="22911"/>
    <cellStyle name="Commentaire 2 2 20 5 2" xfId="42123"/>
    <cellStyle name="Commentaire 2 2 20 6" xfId="24576"/>
    <cellStyle name="Commentaire 2 2 21" xfId="3243"/>
    <cellStyle name="Commentaire 2 2 21 2" xfId="5483"/>
    <cellStyle name="Commentaire 2 2 21 2 2" xfId="12209"/>
    <cellStyle name="Commentaire 2 2 21 2 2 2" xfId="33545"/>
    <cellStyle name="Commentaire 2 2 21 2 3" xfId="22539"/>
    <cellStyle name="Commentaire 2 2 21 2 3 2" xfId="41815"/>
    <cellStyle name="Commentaire 2 2 21 2 4" xfId="26819"/>
    <cellStyle name="Commentaire 2 2 21 3" xfId="7727"/>
    <cellStyle name="Commentaire 2 2 21 3 2" xfId="14453"/>
    <cellStyle name="Commentaire 2 2 21 3 2 2" xfId="35789"/>
    <cellStyle name="Commentaire 2 2 21 3 3" xfId="19940"/>
    <cellStyle name="Commentaire 2 2 21 3 3 2" xfId="39666"/>
    <cellStyle name="Commentaire 2 2 21 3 4" xfId="29063"/>
    <cellStyle name="Commentaire 2 2 21 4" xfId="9967"/>
    <cellStyle name="Commentaire 2 2 21 4 2" xfId="31303"/>
    <cellStyle name="Commentaire 2 2 21 5" xfId="19566"/>
    <cellStyle name="Commentaire 2 2 21 5 2" xfId="39356"/>
    <cellStyle name="Commentaire 2 2 21 6" xfId="24577"/>
    <cellStyle name="Commentaire 2 2 22" xfId="3244"/>
    <cellStyle name="Commentaire 2 2 22 2" xfId="5484"/>
    <cellStyle name="Commentaire 2 2 22 2 2" xfId="12210"/>
    <cellStyle name="Commentaire 2 2 22 2 2 2" xfId="33546"/>
    <cellStyle name="Commentaire 2 2 22 2 3" xfId="19193"/>
    <cellStyle name="Commentaire 2 2 22 2 3 2" xfId="39048"/>
    <cellStyle name="Commentaire 2 2 22 2 4" xfId="26820"/>
    <cellStyle name="Commentaire 2 2 22 3" xfId="7728"/>
    <cellStyle name="Commentaire 2 2 22 3 2" xfId="14454"/>
    <cellStyle name="Commentaire 2 2 22 3 2 2" xfId="35790"/>
    <cellStyle name="Commentaire 2 2 22 3 3" xfId="22169"/>
    <cellStyle name="Commentaire 2 2 22 3 3 2" xfId="41510"/>
    <cellStyle name="Commentaire 2 2 22 3 4" xfId="29064"/>
    <cellStyle name="Commentaire 2 2 22 4" xfId="9968"/>
    <cellStyle name="Commentaire 2 2 22 4 2" xfId="31304"/>
    <cellStyle name="Commentaire 2 2 22 5" xfId="18450"/>
    <cellStyle name="Commentaire 2 2 22 5 2" xfId="38434"/>
    <cellStyle name="Commentaire 2 2 22 6" xfId="24578"/>
    <cellStyle name="Commentaire 2 2 23" xfId="3245"/>
    <cellStyle name="Commentaire 2 2 23 2" xfId="5485"/>
    <cellStyle name="Commentaire 2 2 23 2 2" xfId="12211"/>
    <cellStyle name="Commentaire 2 2 23 2 2 2" xfId="33547"/>
    <cellStyle name="Commentaire 2 2 23 2 3" xfId="18070"/>
    <cellStyle name="Commentaire 2 2 23 2 3 2" xfId="38119"/>
    <cellStyle name="Commentaire 2 2 23 2 4" xfId="26821"/>
    <cellStyle name="Commentaire 2 2 23 3" xfId="7729"/>
    <cellStyle name="Commentaire 2 2 23 3 2" xfId="14455"/>
    <cellStyle name="Commentaire 2 2 23 3 2 2" xfId="35791"/>
    <cellStyle name="Commentaire 2 2 23 3 3" xfId="18823"/>
    <cellStyle name="Commentaire 2 2 23 3 3 2" xfId="38742"/>
    <cellStyle name="Commentaire 2 2 23 3 4" xfId="29065"/>
    <cellStyle name="Commentaire 2 2 23 4" xfId="9969"/>
    <cellStyle name="Commentaire 2 2 23 4 2" xfId="31305"/>
    <cellStyle name="Commentaire 2 2 23 5" xfId="21796"/>
    <cellStyle name="Commentaire 2 2 23 5 2" xfId="41202"/>
    <cellStyle name="Commentaire 2 2 23 6" xfId="24579"/>
    <cellStyle name="Commentaire 2 2 24" xfId="3246"/>
    <cellStyle name="Commentaire 2 2 24 2" xfId="5486"/>
    <cellStyle name="Commentaire 2 2 24 2 2" xfId="12212"/>
    <cellStyle name="Commentaire 2 2 24 2 2 2" xfId="33548"/>
    <cellStyle name="Commentaire 2 2 24 2 3" xfId="21424"/>
    <cellStyle name="Commentaire 2 2 24 2 3 2" xfId="40894"/>
    <cellStyle name="Commentaire 2 2 24 2 4" xfId="26822"/>
    <cellStyle name="Commentaire 2 2 24 3" xfId="7730"/>
    <cellStyle name="Commentaire 2 2 24 3 2" xfId="14456"/>
    <cellStyle name="Commentaire 2 2 24 3 2 2" xfId="35792"/>
    <cellStyle name="Commentaire 2 2 24 3 3" xfId="17676"/>
    <cellStyle name="Commentaire 2 2 24 3 3 2" xfId="37790"/>
    <cellStyle name="Commentaire 2 2 24 3 4" xfId="29066"/>
    <cellStyle name="Commentaire 2 2 24 4" xfId="9970"/>
    <cellStyle name="Commentaire 2 2 24 4 2" xfId="31306"/>
    <cellStyle name="Commentaire 2 2 24 5" xfId="24026"/>
    <cellStyle name="Commentaire 2 2 24 5 2" xfId="43046"/>
    <cellStyle name="Commentaire 2 2 24 6" xfId="24580"/>
    <cellStyle name="Commentaire 2 2 25" xfId="3247"/>
    <cellStyle name="Commentaire 2 2 25 2" xfId="5487"/>
    <cellStyle name="Commentaire 2 2 25 2 2" xfId="12213"/>
    <cellStyle name="Commentaire 2 2 25 2 2 2" xfId="33549"/>
    <cellStyle name="Commentaire 2 2 25 2 3" xfId="23653"/>
    <cellStyle name="Commentaire 2 2 25 2 3 2" xfId="42737"/>
    <cellStyle name="Commentaire 2 2 25 2 4" xfId="26823"/>
    <cellStyle name="Commentaire 2 2 25 3" xfId="7731"/>
    <cellStyle name="Commentaire 2 2 25 3 2" xfId="14457"/>
    <cellStyle name="Commentaire 2 2 25 3 2 2" xfId="35793"/>
    <cellStyle name="Commentaire 2 2 25 3 3" xfId="21054"/>
    <cellStyle name="Commentaire 2 2 25 3 3 2" xfId="40588"/>
    <cellStyle name="Commentaire 2 2 25 3 4" xfId="29067"/>
    <cellStyle name="Commentaire 2 2 25 4" xfId="9971"/>
    <cellStyle name="Commentaire 2 2 25 4 2" xfId="31307"/>
    <cellStyle name="Commentaire 2 2 25 5" xfId="20679"/>
    <cellStyle name="Commentaire 2 2 25 5 2" xfId="40277"/>
    <cellStyle name="Commentaire 2 2 25 6" xfId="24581"/>
    <cellStyle name="Commentaire 2 2 26" xfId="3248"/>
    <cellStyle name="Commentaire 2 2 26 2" xfId="5488"/>
    <cellStyle name="Commentaire 2 2 26 2 2" xfId="12214"/>
    <cellStyle name="Commentaire 2 2 26 2 2 2" xfId="33550"/>
    <cellStyle name="Commentaire 2 2 26 2 3" xfId="20306"/>
    <cellStyle name="Commentaire 2 2 26 2 3 2" xfId="39968"/>
    <cellStyle name="Commentaire 2 2 26 2 4" xfId="26824"/>
    <cellStyle name="Commentaire 2 2 26 3" xfId="7732"/>
    <cellStyle name="Commentaire 2 2 26 3 2" xfId="14458"/>
    <cellStyle name="Commentaire 2 2 26 3 2 2" xfId="35794"/>
    <cellStyle name="Commentaire 2 2 26 3 3" xfId="23286"/>
    <cellStyle name="Commentaire 2 2 26 3 3 2" xfId="42434"/>
    <cellStyle name="Commentaire 2 2 26 3 4" xfId="29068"/>
    <cellStyle name="Commentaire 2 2 26 4" xfId="9972"/>
    <cellStyle name="Commentaire 2 2 26 4 2" xfId="31308"/>
    <cellStyle name="Commentaire 2 2 26 5" xfId="22910"/>
    <cellStyle name="Commentaire 2 2 26 5 2" xfId="42122"/>
    <cellStyle name="Commentaire 2 2 26 6" xfId="24582"/>
    <cellStyle name="Commentaire 2 2 27" xfId="3249"/>
    <cellStyle name="Commentaire 2 2 27 2" xfId="5489"/>
    <cellStyle name="Commentaire 2 2 27 2 2" xfId="12215"/>
    <cellStyle name="Commentaire 2 2 27 2 2 2" xfId="33551"/>
    <cellStyle name="Commentaire 2 2 27 2 3" xfId="22538"/>
    <cellStyle name="Commentaire 2 2 27 2 3 2" xfId="41814"/>
    <cellStyle name="Commentaire 2 2 27 2 4" xfId="26825"/>
    <cellStyle name="Commentaire 2 2 27 3" xfId="7733"/>
    <cellStyle name="Commentaire 2 2 27 3 2" xfId="14459"/>
    <cellStyle name="Commentaire 2 2 27 3 2 2" xfId="35795"/>
    <cellStyle name="Commentaire 2 2 27 3 3" xfId="19939"/>
    <cellStyle name="Commentaire 2 2 27 3 3 2" xfId="39665"/>
    <cellStyle name="Commentaire 2 2 27 3 4" xfId="29069"/>
    <cellStyle name="Commentaire 2 2 27 4" xfId="9973"/>
    <cellStyle name="Commentaire 2 2 27 4 2" xfId="31309"/>
    <cellStyle name="Commentaire 2 2 27 5" xfId="19565"/>
    <cellStyle name="Commentaire 2 2 27 5 2" xfId="39355"/>
    <cellStyle name="Commentaire 2 2 27 6" xfId="24583"/>
    <cellStyle name="Commentaire 2 2 28" xfId="3250"/>
    <cellStyle name="Commentaire 2 2 28 2" xfId="5490"/>
    <cellStyle name="Commentaire 2 2 28 2 2" xfId="12216"/>
    <cellStyle name="Commentaire 2 2 28 2 2 2" xfId="33552"/>
    <cellStyle name="Commentaire 2 2 28 2 3" xfId="19192"/>
    <cellStyle name="Commentaire 2 2 28 2 3 2" xfId="39047"/>
    <cellStyle name="Commentaire 2 2 28 2 4" xfId="26826"/>
    <cellStyle name="Commentaire 2 2 28 3" xfId="7734"/>
    <cellStyle name="Commentaire 2 2 28 3 2" xfId="14460"/>
    <cellStyle name="Commentaire 2 2 28 3 2 2" xfId="35796"/>
    <cellStyle name="Commentaire 2 2 28 3 3" xfId="22168"/>
    <cellStyle name="Commentaire 2 2 28 3 3 2" xfId="41509"/>
    <cellStyle name="Commentaire 2 2 28 3 4" xfId="29070"/>
    <cellStyle name="Commentaire 2 2 28 4" xfId="9974"/>
    <cellStyle name="Commentaire 2 2 28 4 2" xfId="31310"/>
    <cellStyle name="Commentaire 2 2 28 5" xfId="18449"/>
    <cellStyle name="Commentaire 2 2 28 5 2" xfId="38433"/>
    <cellStyle name="Commentaire 2 2 28 6" xfId="24584"/>
    <cellStyle name="Commentaire 2 2 29" xfId="3251"/>
    <cellStyle name="Commentaire 2 2 29 2" xfId="5491"/>
    <cellStyle name="Commentaire 2 2 29 2 2" xfId="12217"/>
    <cellStyle name="Commentaire 2 2 29 2 2 2" xfId="33553"/>
    <cellStyle name="Commentaire 2 2 29 2 3" xfId="18069"/>
    <cellStyle name="Commentaire 2 2 29 2 3 2" xfId="38118"/>
    <cellStyle name="Commentaire 2 2 29 2 4" xfId="26827"/>
    <cellStyle name="Commentaire 2 2 29 3" xfId="7735"/>
    <cellStyle name="Commentaire 2 2 29 3 2" xfId="14461"/>
    <cellStyle name="Commentaire 2 2 29 3 2 2" xfId="35797"/>
    <cellStyle name="Commentaire 2 2 29 3 3" xfId="18822"/>
    <cellStyle name="Commentaire 2 2 29 3 3 2" xfId="38741"/>
    <cellStyle name="Commentaire 2 2 29 3 4" xfId="29071"/>
    <cellStyle name="Commentaire 2 2 29 4" xfId="9975"/>
    <cellStyle name="Commentaire 2 2 29 4 2" xfId="31311"/>
    <cellStyle name="Commentaire 2 2 29 5" xfId="21795"/>
    <cellStyle name="Commentaire 2 2 29 5 2" xfId="41201"/>
    <cellStyle name="Commentaire 2 2 29 6" xfId="24585"/>
    <cellStyle name="Commentaire 2 2 3" xfId="2288"/>
    <cellStyle name="Commentaire 2 2 3 2" xfId="5492"/>
    <cellStyle name="Commentaire 2 2 3 2 2" xfId="12218"/>
    <cellStyle name="Commentaire 2 2 3 2 2 2" xfId="33554"/>
    <cellStyle name="Commentaire 2 2 3 2 3" xfId="21423"/>
    <cellStyle name="Commentaire 2 2 3 2 3 2" xfId="40893"/>
    <cellStyle name="Commentaire 2 2 3 2 4" xfId="26828"/>
    <cellStyle name="Commentaire 2 2 3 3" xfId="7736"/>
    <cellStyle name="Commentaire 2 2 3 3 2" xfId="14462"/>
    <cellStyle name="Commentaire 2 2 3 3 2 2" xfId="35798"/>
    <cellStyle name="Commentaire 2 2 3 3 3" xfId="17675"/>
    <cellStyle name="Commentaire 2 2 3 3 3 2" xfId="37789"/>
    <cellStyle name="Commentaire 2 2 3 3 4" xfId="29072"/>
    <cellStyle name="Commentaire 2 2 3 4" xfId="9976"/>
    <cellStyle name="Commentaire 2 2 3 4 2" xfId="31312"/>
    <cellStyle name="Commentaire 2 2 3 5" xfId="24025"/>
    <cellStyle name="Commentaire 2 2 3 5 2" xfId="43045"/>
    <cellStyle name="Commentaire 2 2 3 6" xfId="24586"/>
    <cellStyle name="Commentaire 2 2 30" xfId="3252"/>
    <cellStyle name="Commentaire 2 2 30 2" xfId="5493"/>
    <cellStyle name="Commentaire 2 2 30 2 2" xfId="12219"/>
    <cellStyle name="Commentaire 2 2 30 2 2 2" xfId="33555"/>
    <cellStyle name="Commentaire 2 2 30 2 3" xfId="23652"/>
    <cellStyle name="Commentaire 2 2 30 2 3 2" xfId="42736"/>
    <cellStyle name="Commentaire 2 2 30 2 4" xfId="26829"/>
    <cellStyle name="Commentaire 2 2 30 3" xfId="7737"/>
    <cellStyle name="Commentaire 2 2 30 3 2" xfId="14463"/>
    <cellStyle name="Commentaire 2 2 30 3 2 2" xfId="35799"/>
    <cellStyle name="Commentaire 2 2 30 3 3" xfId="21053"/>
    <cellStyle name="Commentaire 2 2 30 3 3 2" xfId="40587"/>
    <cellStyle name="Commentaire 2 2 30 3 4" xfId="29073"/>
    <cellStyle name="Commentaire 2 2 30 4" xfId="9977"/>
    <cellStyle name="Commentaire 2 2 30 4 2" xfId="31313"/>
    <cellStyle name="Commentaire 2 2 30 5" xfId="20678"/>
    <cellStyle name="Commentaire 2 2 30 5 2" xfId="40276"/>
    <cellStyle name="Commentaire 2 2 30 6" xfId="24587"/>
    <cellStyle name="Commentaire 2 2 31" xfId="3253"/>
    <cellStyle name="Commentaire 2 2 31 2" xfId="5494"/>
    <cellStyle name="Commentaire 2 2 31 2 2" xfId="12220"/>
    <cellStyle name="Commentaire 2 2 31 2 2 2" xfId="33556"/>
    <cellStyle name="Commentaire 2 2 31 2 3" xfId="20305"/>
    <cellStyle name="Commentaire 2 2 31 2 3 2" xfId="39967"/>
    <cellStyle name="Commentaire 2 2 31 2 4" xfId="26830"/>
    <cellStyle name="Commentaire 2 2 31 3" xfId="7738"/>
    <cellStyle name="Commentaire 2 2 31 3 2" xfId="14464"/>
    <cellStyle name="Commentaire 2 2 31 3 2 2" xfId="35800"/>
    <cellStyle name="Commentaire 2 2 31 3 3" xfId="23285"/>
    <cellStyle name="Commentaire 2 2 31 3 3 2" xfId="42433"/>
    <cellStyle name="Commentaire 2 2 31 3 4" xfId="29074"/>
    <cellStyle name="Commentaire 2 2 31 4" xfId="9978"/>
    <cellStyle name="Commentaire 2 2 31 4 2" xfId="31314"/>
    <cellStyle name="Commentaire 2 2 31 5" xfId="22909"/>
    <cellStyle name="Commentaire 2 2 31 5 2" xfId="42121"/>
    <cellStyle name="Commentaire 2 2 31 6" xfId="24588"/>
    <cellStyle name="Commentaire 2 2 32" xfId="3254"/>
    <cellStyle name="Commentaire 2 2 32 2" xfId="5495"/>
    <cellStyle name="Commentaire 2 2 32 2 2" xfId="12221"/>
    <cellStyle name="Commentaire 2 2 32 2 2 2" xfId="33557"/>
    <cellStyle name="Commentaire 2 2 32 2 3" xfId="22537"/>
    <cellStyle name="Commentaire 2 2 32 2 3 2" xfId="41813"/>
    <cellStyle name="Commentaire 2 2 32 2 4" xfId="26831"/>
    <cellStyle name="Commentaire 2 2 32 3" xfId="7739"/>
    <cellStyle name="Commentaire 2 2 32 3 2" xfId="14465"/>
    <cellStyle name="Commentaire 2 2 32 3 2 2" xfId="35801"/>
    <cellStyle name="Commentaire 2 2 32 3 3" xfId="19938"/>
    <cellStyle name="Commentaire 2 2 32 3 3 2" xfId="39664"/>
    <cellStyle name="Commentaire 2 2 32 3 4" xfId="29075"/>
    <cellStyle name="Commentaire 2 2 32 4" xfId="9979"/>
    <cellStyle name="Commentaire 2 2 32 4 2" xfId="31315"/>
    <cellStyle name="Commentaire 2 2 32 5" xfId="19564"/>
    <cellStyle name="Commentaire 2 2 32 5 2" xfId="39354"/>
    <cellStyle name="Commentaire 2 2 32 6" xfId="24589"/>
    <cellStyle name="Commentaire 2 2 33" xfId="3255"/>
    <cellStyle name="Commentaire 2 2 33 2" xfId="5496"/>
    <cellStyle name="Commentaire 2 2 33 2 2" xfId="12222"/>
    <cellStyle name="Commentaire 2 2 33 2 2 2" xfId="33558"/>
    <cellStyle name="Commentaire 2 2 33 2 3" xfId="19191"/>
    <cellStyle name="Commentaire 2 2 33 2 3 2" xfId="39046"/>
    <cellStyle name="Commentaire 2 2 33 2 4" xfId="26832"/>
    <cellStyle name="Commentaire 2 2 33 3" xfId="7740"/>
    <cellStyle name="Commentaire 2 2 33 3 2" xfId="14466"/>
    <cellStyle name="Commentaire 2 2 33 3 2 2" xfId="35802"/>
    <cellStyle name="Commentaire 2 2 33 3 3" xfId="22167"/>
    <cellStyle name="Commentaire 2 2 33 3 3 2" xfId="41508"/>
    <cellStyle name="Commentaire 2 2 33 3 4" xfId="29076"/>
    <cellStyle name="Commentaire 2 2 33 4" xfId="9980"/>
    <cellStyle name="Commentaire 2 2 33 4 2" xfId="31316"/>
    <cellStyle name="Commentaire 2 2 33 5" xfId="18448"/>
    <cellStyle name="Commentaire 2 2 33 5 2" xfId="38432"/>
    <cellStyle name="Commentaire 2 2 33 6" xfId="24590"/>
    <cellStyle name="Commentaire 2 2 34" xfId="3256"/>
    <cellStyle name="Commentaire 2 2 34 2" xfId="5497"/>
    <cellStyle name="Commentaire 2 2 34 2 2" xfId="12223"/>
    <cellStyle name="Commentaire 2 2 34 2 2 2" xfId="33559"/>
    <cellStyle name="Commentaire 2 2 34 2 3" xfId="18068"/>
    <cellStyle name="Commentaire 2 2 34 2 3 2" xfId="38117"/>
    <cellStyle name="Commentaire 2 2 34 2 4" xfId="26833"/>
    <cellStyle name="Commentaire 2 2 34 3" xfId="7741"/>
    <cellStyle name="Commentaire 2 2 34 3 2" xfId="14467"/>
    <cellStyle name="Commentaire 2 2 34 3 2 2" xfId="35803"/>
    <cellStyle name="Commentaire 2 2 34 3 3" xfId="18821"/>
    <cellStyle name="Commentaire 2 2 34 3 3 2" xfId="38740"/>
    <cellStyle name="Commentaire 2 2 34 3 4" xfId="29077"/>
    <cellStyle name="Commentaire 2 2 34 4" xfId="9981"/>
    <cellStyle name="Commentaire 2 2 34 4 2" xfId="31317"/>
    <cellStyle name="Commentaire 2 2 34 5" xfId="21794"/>
    <cellStyle name="Commentaire 2 2 34 5 2" xfId="41200"/>
    <cellStyle name="Commentaire 2 2 34 6" xfId="24591"/>
    <cellStyle name="Commentaire 2 2 35" xfId="3257"/>
    <cellStyle name="Commentaire 2 2 35 2" xfId="5498"/>
    <cellStyle name="Commentaire 2 2 35 2 2" xfId="12224"/>
    <cellStyle name="Commentaire 2 2 35 2 2 2" xfId="33560"/>
    <cellStyle name="Commentaire 2 2 35 2 3" xfId="21422"/>
    <cellStyle name="Commentaire 2 2 35 2 3 2" xfId="40892"/>
    <cellStyle name="Commentaire 2 2 35 2 4" xfId="26834"/>
    <cellStyle name="Commentaire 2 2 35 3" xfId="7742"/>
    <cellStyle name="Commentaire 2 2 35 3 2" xfId="14468"/>
    <cellStyle name="Commentaire 2 2 35 3 2 2" xfId="35804"/>
    <cellStyle name="Commentaire 2 2 35 3 3" xfId="17674"/>
    <cellStyle name="Commentaire 2 2 35 3 3 2" xfId="37788"/>
    <cellStyle name="Commentaire 2 2 35 3 4" xfId="29078"/>
    <cellStyle name="Commentaire 2 2 35 4" xfId="9982"/>
    <cellStyle name="Commentaire 2 2 35 4 2" xfId="31318"/>
    <cellStyle name="Commentaire 2 2 35 5" xfId="24024"/>
    <cellStyle name="Commentaire 2 2 35 5 2" xfId="43044"/>
    <cellStyle name="Commentaire 2 2 35 6" xfId="24592"/>
    <cellStyle name="Commentaire 2 2 36" xfId="3258"/>
    <cellStyle name="Commentaire 2 2 36 2" xfId="5499"/>
    <cellStyle name="Commentaire 2 2 36 2 2" xfId="12225"/>
    <cellStyle name="Commentaire 2 2 36 2 2 2" xfId="33561"/>
    <cellStyle name="Commentaire 2 2 36 2 3" xfId="23651"/>
    <cellStyle name="Commentaire 2 2 36 2 3 2" xfId="42735"/>
    <cellStyle name="Commentaire 2 2 36 2 4" xfId="26835"/>
    <cellStyle name="Commentaire 2 2 36 3" xfId="7743"/>
    <cellStyle name="Commentaire 2 2 36 3 2" xfId="14469"/>
    <cellStyle name="Commentaire 2 2 36 3 2 2" xfId="35805"/>
    <cellStyle name="Commentaire 2 2 36 3 3" xfId="21052"/>
    <cellStyle name="Commentaire 2 2 36 3 3 2" xfId="40586"/>
    <cellStyle name="Commentaire 2 2 36 3 4" xfId="29079"/>
    <cellStyle name="Commentaire 2 2 36 4" xfId="9983"/>
    <cellStyle name="Commentaire 2 2 36 4 2" xfId="31319"/>
    <cellStyle name="Commentaire 2 2 36 5" xfId="20677"/>
    <cellStyle name="Commentaire 2 2 36 5 2" xfId="40275"/>
    <cellStyle name="Commentaire 2 2 36 6" xfId="24593"/>
    <cellStyle name="Commentaire 2 2 37" xfId="3259"/>
    <cellStyle name="Commentaire 2 2 37 2" xfId="5500"/>
    <cellStyle name="Commentaire 2 2 37 2 2" xfId="12226"/>
    <cellStyle name="Commentaire 2 2 37 2 2 2" xfId="33562"/>
    <cellStyle name="Commentaire 2 2 37 2 3" xfId="20304"/>
    <cellStyle name="Commentaire 2 2 37 2 3 2" xfId="39966"/>
    <cellStyle name="Commentaire 2 2 37 2 4" xfId="26836"/>
    <cellStyle name="Commentaire 2 2 37 3" xfId="7744"/>
    <cellStyle name="Commentaire 2 2 37 3 2" xfId="14470"/>
    <cellStyle name="Commentaire 2 2 37 3 2 2" xfId="35806"/>
    <cellStyle name="Commentaire 2 2 37 3 3" xfId="23284"/>
    <cellStyle name="Commentaire 2 2 37 3 3 2" xfId="42432"/>
    <cellStyle name="Commentaire 2 2 37 3 4" xfId="29080"/>
    <cellStyle name="Commentaire 2 2 37 4" xfId="9984"/>
    <cellStyle name="Commentaire 2 2 37 4 2" xfId="31320"/>
    <cellStyle name="Commentaire 2 2 37 5" xfId="22908"/>
    <cellStyle name="Commentaire 2 2 37 5 2" xfId="42120"/>
    <cellStyle name="Commentaire 2 2 37 6" xfId="24594"/>
    <cellStyle name="Commentaire 2 2 38" xfId="3260"/>
    <cellStyle name="Commentaire 2 2 38 2" xfId="5501"/>
    <cellStyle name="Commentaire 2 2 38 2 2" xfId="12227"/>
    <cellStyle name="Commentaire 2 2 38 2 2 2" xfId="33563"/>
    <cellStyle name="Commentaire 2 2 38 2 3" xfId="22536"/>
    <cellStyle name="Commentaire 2 2 38 2 3 2" xfId="41812"/>
    <cellStyle name="Commentaire 2 2 38 2 4" xfId="26837"/>
    <cellStyle name="Commentaire 2 2 38 3" xfId="7745"/>
    <cellStyle name="Commentaire 2 2 38 3 2" xfId="14471"/>
    <cellStyle name="Commentaire 2 2 38 3 2 2" xfId="35807"/>
    <cellStyle name="Commentaire 2 2 38 3 3" xfId="19937"/>
    <cellStyle name="Commentaire 2 2 38 3 3 2" xfId="39663"/>
    <cellStyle name="Commentaire 2 2 38 3 4" xfId="29081"/>
    <cellStyle name="Commentaire 2 2 38 4" xfId="9985"/>
    <cellStyle name="Commentaire 2 2 38 4 2" xfId="31321"/>
    <cellStyle name="Commentaire 2 2 38 5" xfId="19563"/>
    <cellStyle name="Commentaire 2 2 38 5 2" xfId="39353"/>
    <cellStyle name="Commentaire 2 2 38 6" xfId="24595"/>
    <cellStyle name="Commentaire 2 2 39" xfId="3261"/>
    <cellStyle name="Commentaire 2 2 39 2" xfId="5502"/>
    <cellStyle name="Commentaire 2 2 39 2 2" xfId="12228"/>
    <cellStyle name="Commentaire 2 2 39 2 2 2" xfId="33564"/>
    <cellStyle name="Commentaire 2 2 39 2 3" xfId="19190"/>
    <cellStyle name="Commentaire 2 2 39 2 3 2" xfId="39045"/>
    <cellStyle name="Commentaire 2 2 39 2 4" xfId="26838"/>
    <cellStyle name="Commentaire 2 2 39 3" xfId="7746"/>
    <cellStyle name="Commentaire 2 2 39 3 2" xfId="14472"/>
    <cellStyle name="Commentaire 2 2 39 3 2 2" xfId="35808"/>
    <cellStyle name="Commentaire 2 2 39 3 3" xfId="22166"/>
    <cellStyle name="Commentaire 2 2 39 3 3 2" xfId="41507"/>
    <cellStyle name="Commentaire 2 2 39 3 4" xfId="29082"/>
    <cellStyle name="Commentaire 2 2 39 4" xfId="9986"/>
    <cellStyle name="Commentaire 2 2 39 4 2" xfId="31322"/>
    <cellStyle name="Commentaire 2 2 39 5" xfId="18447"/>
    <cellStyle name="Commentaire 2 2 39 5 2" xfId="38431"/>
    <cellStyle name="Commentaire 2 2 39 6" xfId="24596"/>
    <cellStyle name="Commentaire 2 2 4" xfId="2289"/>
    <cellStyle name="Commentaire 2 2 4 2" xfId="5503"/>
    <cellStyle name="Commentaire 2 2 4 2 2" xfId="12229"/>
    <cellStyle name="Commentaire 2 2 4 2 2 2" xfId="33565"/>
    <cellStyle name="Commentaire 2 2 4 2 3" xfId="18067"/>
    <cellStyle name="Commentaire 2 2 4 2 3 2" xfId="38116"/>
    <cellStyle name="Commentaire 2 2 4 2 4" xfId="26839"/>
    <cellStyle name="Commentaire 2 2 4 3" xfId="7747"/>
    <cellStyle name="Commentaire 2 2 4 3 2" xfId="14473"/>
    <cellStyle name="Commentaire 2 2 4 3 2 2" xfId="35809"/>
    <cellStyle name="Commentaire 2 2 4 3 3" xfId="18820"/>
    <cellStyle name="Commentaire 2 2 4 3 3 2" xfId="38739"/>
    <cellStyle name="Commentaire 2 2 4 3 4" xfId="29083"/>
    <cellStyle name="Commentaire 2 2 4 4" xfId="9987"/>
    <cellStyle name="Commentaire 2 2 4 4 2" xfId="31323"/>
    <cellStyle name="Commentaire 2 2 4 5" xfId="21793"/>
    <cellStyle name="Commentaire 2 2 4 5 2" xfId="41199"/>
    <cellStyle name="Commentaire 2 2 4 6" xfId="24597"/>
    <cellStyle name="Commentaire 2 2 4 7" xfId="3262"/>
    <cellStyle name="Commentaire 2 2 40" xfId="3263"/>
    <cellStyle name="Commentaire 2 2 40 2" xfId="5504"/>
    <cellStyle name="Commentaire 2 2 40 2 2" xfId="12230"/>
    <cellStyle name="Commentaire 2 2 40 2 2 2" xfId="33566"/>
    <cellStyle name="Commentaire 2 2 40 2 3" xfId="21421"/>
    <cellStyle name="Commentaire 2 2 40 2 3 2" xfId="40891"/>
    <cellStyle name="Commentaire 2 2 40 2 4" xfId="26840"/>
    <cellStyle name="Commentaire 2 2 40 3" xfId="7748"/>
    <cellStyle name="Commentaire 2 2 40 3 2" xfId="14474"/>
    <cellStyle name="Commentaire 2 2 40 3 2 2" xfId="35810"/>
    <cellStyle name="Commentaire 2 2 40 3 3" xfId="17673"/>
    <cellStyle name="Commentaire 2 2 40 3 3 2" xfId="37787"/>
    <cellStyle name="Commentaire 2 2 40 3 4" xfId="29084"/>
    <cellStyle name="Commentaire 2 2 40 4" xfId="9988"/>
    <cellStyle name="Commentaire 2 2 40 4 2" xfId="31324"/>
    <cellStyle name="Commentaire 2 2 40 5" xfId="24023"/>
    <cellStyle name="Commentaire 2 2 40 5 2" xfId="43043"/>
    <cellStyle name="Commentaire 2 2 40 6" xfId="24598"/>
    <cellStyle name="Commentaire 2 2 41" xfId="3264"/>
    <cellStyle name="Commentaire 2 2 41 2" xfId="5505"/>
    <cellStyle name="Commentaire 2 2 41 2 2" xfId="12231"/>
    <cellStyle name="Commentaire 2 2 41 2 2 2" xfId="33567"/>
    <cellStyle name="Commentaire 2 2 41 2 3" xfId="23650"/>
    <cellStyle name="Commentaire 2 2 41 2 3 2" xfId="42734"/>
    <cellStyle name="Commentaire 2 2 41 2 4" xfId="26841"/>
    <cellStyle name="Commentaire 2 2 41 3" xfId="7749"/>
    <cellStyle name="Commentaire 2 2 41 3 2" xfId="14475"/>
    <cellStyle name="Commentaire 2 2 41 3 2 2" xfId="35811"/>
    <cellStyle name="Commentaire 2 2 41 3 3" xfId="21051"/>
    <cellStyle name="Commentaire 2 2 41 3 3 2" xfId="40585"/>
    <cellStyle name="Commentaire 2 2 41 3 4" xfId="29085"/>
    <cellStyle name="Commentaire 2 2 41 4" xfId="9989"/>
    <cellStyle name="Commentaire 2 2 41 4 2" xfId="31325"/>
    <cellStyle name="Commentaire 2 2 41 5" xfId="20676"/>
    <cellStyle name="Commentaire 2 2 41 5 2" xfId="40274"/>
    <cellStyle name="Commentaire 2 2 41 6" xfId="24599"/>
    <cellStyle name="Commentaire 2 2 42" xfId="3265"/>
    <cellStyle name="Commentaire 2 2 42 2" xfId="5506"/>
    <cellStyle name="Commentaire 2 2 42 2 2" xfId="12232"/>
    <cellStyle name="Commentaire 2 2 42 2 2 2" xfId="33568"/>
    <cellStyle name="Commentaire 2 2 42 2 3" xfId="20303"/>
    <cellStyle name="Commentaire 2 2 42 2 3 2" xfId="39965"/>
    <cellStyle name="Commentaire 2 2 42 2 4" xfId="26842"/>
    <cellStyle name="Commentaire 2 2 42 3" xfId="7750"/>
    <cellStyle name="Commentaire 2 2 42 3 2" xfId="14476"/>
    <cellStyle name="Commentaire 2 2 42 3 2 2" xfId="35812"/>
    <cellStyle name="Commentaire 2 2 42 3 3" xfId="23283"/>
    <cellStyle name="Commentaire 2 2 42 3 3 2" xfId="42431"/>
    <cellStyle name="Commentaire 2 2 42 3 4" xfId="29086"/>
    <cellStyle name="Commentaire 2 2 42 4" xfId="9990"/>
    <cellStyle name="Commentaire 2 2 42 4 2" xfId="31326"/>
    <cellStyle name="Commentaire 2 2 42 5" xfId="22907"/>
    <cellStyle name="Commentaire 2 2 42 5 2" xfId="42119"/>
    <cellStyle name="Commentaire 2 2 42 6" xfId="24600"/>
    <cellStyle name="Commentaire 2 2 43" xfId="3266"/>
    <cellStyle name="Commentaire 2 2 43 2" xfId="5507"/>
    <cellStyle name="Commentaire 2 2 43 2 2" xfId="12233"/>
    <cellStyle name="Commentaire 2 2 43 2 2 2" xfId="33569"/>
    <cellStyle name="Commentaire 2 2 43 2 3" xfId="22535"/>
    <cellStyle name="Commentaire 2 2 43 2 3 2" xfId="41811"/>
    <cellStyle name="Commentaire 2 2 43 2 4" xfId="26843"/>
    <cellStyle name="Commentaire 2 2 43 3" xfId="7751"/>
    <cellStyle name="Commentaire 2 2 43 3 2" xfId="14477"/>
    <cellStyle name="Commentaire 2 2 43 3 2 2" xfId="35813"/>
    <cellStyle name="Commentaire 2 2 43 3 3" xfId="19936"/>
    <cellStyle name="Commentaire 2 2 43 3 3 2" xfId="39662"/>
    <cellStyle name="Commentaire 2 2 43 3 4" xfId="29087"/>
    <cellStyle name="Commentaire 2 2 43 4" xfId="9991"/>
    <cellStyle name="Commentaire 2 2 43 4 2" xfId="31327"/>
    <cellStyle name="Commentaire 2 2 43 5" xfId="19562"/>
    <cellStyle name="Commentaire 2 2 43 5 2" xfId="39352"/>
    <cellStyle name="Commentaire 2 2 43 6" xfId="24601"/>
    <cellStyle name="Commentaire 2 2 44" xfId="3267"/>
    <cellStyle name="Commentaire 2 2 44 2" xfId="5508"/>
    <cellStyle name="Commentaire 2 2 44 2 2" xfId="12234"/>
    <cellStyle name="Commentaire 2 2 44 2 2 2" xfId="33570"/>
    <cellStyle name="Commentaire 2 2 44 2 3" xfId="19189"/>
    <cellStyle name="Commentaire 2 2 44 2 3 2" xfId="39044"/>
    <cellStyle name="Commentaire 2 2 44 2 4" xfId="26844"/>
    <cellStyle name="Commentaire 2 2 44 3" xfId="7752"/>
    <cellStyle name="Commentaire 2 2 44 3 2" xfId="14478"/>
    <cellStyle name="Commentaire 2 2 44 3 2 2" xfId="35814"/>
    <cellStyle name="Commentaire 2 2 44 3 3" xfId="22165"/>
    <cellStyle name="Commentaire 2 2 44 3 3 2" xfId="41506"/>
    <cellStyle name="Commentaire 2 2 44 3 4" xfId="29088"/>
    <cellStyle name="Commentaire 2 2 44 4" xfId="9992"/>
    <cellStyle name="Commentaire 2 2 44 4 2" xfId="31328"/>
    <cellStyle name="Commentaire 2 2 44 5" xfId="18446"/>
    <cellStyle name="Commentaire 2 2 44 5 2" xfId="38430"/>
    <cellStyle name="Commentaire 2 2 44 6" xfId="24602"/>
    <cellStyle name="Commentaire 2 2 45" xfId="3268"/>
    <cellStyle name="Commentaire 2 2 45 2" xfId="5509"/>
    <cellStyle name="Commentaire 2 2 45 2 2" xfId="12235"/>
    <cellStyle name="Commentaire 2 2 45 2 2 2" xfId="33571"/>
    <cellStyle name="Commentaire 2 2 45 2 3" xfId="18066"/>
    <cellStyle name="Commentaire 2 2 45 2 3 2" xfId="38115"/>
    <cellStyle name="Commentaire 2 2 45 2 4" xfId="26845"/>
    <cellStyle name="Commentaire 2 2 45 3" xfId="7753"/>
    <cellStyle name="Commentaire 2 2 45 3 2" xfId="14479"/>
    <cellStyle name="Commentaire 2 2 45 3 2 2" xfId="35815"/>
    <cellStyle name="Commentaire 2 2 45 3 3" xfId="18819"/>
    <cellStyle name="Commentaire 2 2 45 3 3 2" xfId="38738"/>
    <cellStyle name="Commentaire 2 2 45 3 4" xfId="29089"/>
    <cellStyle name="Commentaire 2 2 45 4" xfId="9993"/>
    <cellStyle name="Commentaire 2 2 45 4 2" xfId="31329"/>
    <cellStyle name="Commentaire 2 2 45 5" xfId="21792"/>
    <cellStyle name="Commentaire 2 2 45 5 2" xfId="41198"/>
    <cellStyle name="Commentaire 2 2 45 6" xfId="24603"/>
    <cellStyle name="Commentaire 2 2 46" xfId="3269"/>
    <cellStyle name="Commentaire 2 2 46 2" xfId="5510"/>
    <cellStyle name="Commentaire 2 2 46 2 2" xfId="12236"/>
    <cellStyle name="Commentaire 2 2 46 2 2 2" xfId="33572"/>
    <cellStyle name="Commentaire 2 2 46 2 3" xfId="21420"/>
    <cellStyle name="Commentaire 2 2 46 2 3 2" xfId="40890"/>
    <cellStyle name="Commentaire 2 2 46 2 4" xfId="26846"/>
    <cellStyle name="Commentaire 2 2 46 3" xfId="7754"/>
    <cellStyle name="Commentaire 2 2 46 3 2" xfId="14480"/>
    <cellStyle name="Commentaire 2 2 46 3 2 2" xfId="35816"/>
    <cellStyle name="Commentaire 2 2 46 3 3" xfId="17672"/>
    <cellStyle name="Commentaire 2 2 46 3 3 2" xfId="37786"/>
    <cellStyle name="Commentaire 2 2 46 3 4" xfId="29090"/>
    <cellStyle name="Commentaire 2 2 46 4" xfId="9994"/>
    <cellStyle name="Commentaire 2 2 46 4 2" xfId="31330"/>
    <cellStyle name="Commentaire 2 2 46 5" xfId="24022"/>
    <cellStyle name="Commentaire 2 2 46 5 2" xfId="43042"/>
    <cellStyle name="Commentaire 2 2 46 6" xfId="24604"/>
    <cellStyle name="Commentaire 2 2 47" xfId="3270"/>
    <cellStyle name="Commentaire 2 2 47 2" xfId="5511"/>
    <cellStyle name="Commentaire 2 2 47 2 2" xfId="12237"/>
    <cellStyle name="Commentaire 2 2 47 2 2 2" xfId="33573"/>
    <cellStyle name="Commentaire 2 2 47 2 3" xfId="23649"/>
    <cellStyle name="Commentaire 2 2 47 2 3 2" xfId="42733"/>
    <cellStyle name="Commentaire 2 2 47 2 4" xfId="26847"/>
    <cellStyle name="Commentaire 2 2 47 3" xfId="7755"/>
    <cellStyle name="Commentaire 2 2 47 3 2" xfId="14481"/>
    <cellStyle name="Commentaire 2 2 47 3 2 2" xfId="35817"/>
    <cellStyle name="Commentaire 2 2 47 3 3" xfId="21050"/>
    <cellStyle name="Commentaire 2 2 47 3 3 2" xfId="40584"/>
    <cellStyle name="Commentaire 2 2 47 3 4" xfId="29091"/>
    <cellStyle name="Commentaire 2 2 47 4" xfId="9995"/>
    <cellStyle name="Commentaire 2 2 47 4 2" xfId="31331"/>
    <cellStyle name="Commentaire 2 2 47 5" xfId="20675"/>
    <cellStyle name="Commentaire 2 2 47 5 2" xfId="40273"/>
    <cellStyle name="Commentaire 2 2 47 6" xfId="24605"/>
    <cellStyle name="Commentaire 2 2 48" xfId="3271"/>
    <cellStyle name="Commentaire 2 2 48 2" xfId="5512"/>
    <cellStyle name="Commentaire 2 2 48 2 2" xfId="12238"/>
    <cellStyle name="Commentaire 2 2 48 2 2 2" xfId="33574"/>
    <cellStyle name="Commentaire 2 2 48 2 3" xfId="20302"/>
    <cellStyle name="Commentaire 2 2 48 2 3 2" xfId="39964"/>
    <cellStyle name="Commentaire 2 2 48 2 4" xfId="26848"/>
    <cellStyle name="Commentaire 2 2 48 3" xfId="7756"/>
    <cellStyle name="Commentaire 2 2 48 3 2" xfId="14482"/>
    <cellStyle name="Commentaire 2 2 48 3 2 2" xfId="35818"/>
    <cellStyle name="Commentaire 2 2 48 3 3" xfId="23282"/>
    <cellStyle name="Commentaire 2 2 48 3 3 2" xfId="42430"/>
    <cellStyle name="Commentaire 2 2 48 3 4" xfId="29092"/>
    <cellStyle name="Commentaire 2 2 48 4" xfId="9996"/>
    <cellStyle name="Commentaire 2 2 48 4 2" xfId="31332"/>
    <cellStyle name="Commentaire 2 2 48 5" xfId="22906"/>
    <cellStyle name="Commentaire 2 2 48 5 2" xfId="42118"/>
    <cellStyle name="Commentaire 2 2 48 6" xfId="24606"/>
    <cellStyle name="Commentaire 2 2 49" xfId="3272"/>
    <cellStyle name="Commentaire 2 2 49 2" xfId="5513"/>
    <cellStyle name="Commentaire 2 2 49 2 2" xfId="12239"/>
    <cellStyle name="Commentaire 2 2 49 2 2 2" xfId="33575"/>
    <cellStyle name="Commentaire 2 2 49 2 3" xfId="22534"/>
    <cellStyle name="Commentaire 2 2 49 2 3 2" xfId="41810"/>
    <cellStyle name="Commentaire 2 2 49 2 4" xfId="26849"/>
    <cellStyle name="Commentaire 2 2 49 3" xfId="7757"/>
    <cellStyle name="Commentaire 2 2 49 3 2" xfId="14483"/>
    <cellStyle name="Commentaire 2 2 49 3 2 2" xfId="35819"/>
    <cellStyle name="Commentaire 2 2 49 3 3" xfId="19935"/>
    <cellStyle name="Commentaire 2 2 49 3 3 2" xfId="39661"/>
    <cellStyle name="Commentaire 2 2 49 3 4" xfId="29093"/>
    <cellStyle name="Commentaire 2 2 49 4" xfId="9997"/>
    <cellStyle name="Commentaire 2 2 49 4 2" xfId="31333"/>
    <cellStyle name="Commentaire 2 2 49 5" xfId="19561"/>
    <cellStyle name="Commentaire 2 2 49 5 2" xfId="39351"/>
    <cellStyle name="Commentaire 2 2 49 6" xfId="24607"/>
    <cellStyle name="Commentaire 2 2 5" xfId="3273"/>
    <cellStyle name="Commentaire 2 2 5 2" xfId="5514"/>
    <cellStyle name="Commentaire 2 2 5 2 2" xfId="12240"/>
    <cellStyle name="Commentaire 2 2 5 2 2 2" xfId="33576"/>
    <cellStyle name="Commentaire 2 2 5 2 3" xfId="19188"/>
    <cellStyle name="Commentaire 2 2 5 2 3 2" xfId="39043"/>
    <cellStyle name="Commentaire 2 2 5 2 4" xfId="26850"/>
    <cellStyle name="Commentaire 2 2 5 3" xfId="7758"/>
    <cellStyle name="Commentaire 2 2 5 3 2" xfId="14484"/>
    <cellStyle name="Commentaire 2 2 5 3 2 2" xfId="35820"/>
    <cellStyle name="Commentaire 2 2 5 3 3" xfId="22164"/>
    <cellStyle name="Commentaire 2 2 5 3 3 2" xfId="41505"/>
    <cellStyle name="Commentaire 2 2 5 3 4" xfId="29094"/>
    <cellStyle name="Commentaire 2 2 5 4" xfId="9998"/>
    <cellStyle name="Commentaire 2 2 5 4 2" xfId="31334"/>
    <cellStyle name="Commentaire 2 2 5 5" xfId="18445"/>
    <cellStyle name="Commentaire 2 2 5 5 2" xfId="38429"/>
    <cellStyle name="Commentaire 2 2 5 6" xfId="24608"/>
    <cellStyle name="Commentaire 2 2 50" xfId="3274"/>
    <cellStyle name="Commentaire 2 2 50 2" xfId="5515"/>
    <cellStyle name="Commentaire 2 2 50 2 2" xfId="12241"/>
    <cellStyle name="Commentaire 2 2 50 2 2 2" xfId="33577"/>
    <cellStyle name="Commentaire 2 2 50 2 3" xfId="18065"/>
    <cellStyle name="Commentaire 2 2 50 2 3 2" xfId="38114"/>
    <cellStyle name="Commentaire 2 2 50 2 4" xfId="26851"/>
    <cellStyle name="Commentaire 2 2 50 3" xfId="7759"/>
    <cellStyle name="Commentaire 2 2 50 3 2" xfId="14485"/>
    <cellStyle name="Commentaire 2 2 50 3 2 2" xfId="35821"/>
    <cellStyle name="Commentaire 2 2 50 3 3" xfId="18818"/>
    <cellStyle name="Commentaire 2 2 50 3 3 2" xfId="38737"/>
    <cellStyle name="Commentaire 2 2 50 3 4" xfId="29095"/>
    <cellStyle name="Commentaire 2 2 50 4" xfId="9999"/>
    <cellStyle name="Commentaire 2 2 50 4 2" xfId="31335"/>
    <cellStyle name="Commentaire 2 2 50 5" xfId="21791"/>
    <cellStyle name="Commentaire 2 2 50 5 2" xfId="41197"/>
    <cellStyle name="Commentaire 2 2 50 6" xfId="24609"/>
    <cellStyle name="Commentaire 2 2 51" xfId="3275"/>
    <cellStyle name="Commentaire 2 2 51 2" xfId="5516"/>
    <cellStyle name="Commentaire 2 2 51 2 2" xfId="12242"/>
    <cellStyle name="Commentaire 2 2 51 2 2 2" xfId="33578"/>
    <cellStyle name="Commentaire 2 2 51 2 3" xfId="21419"/>
    <cellStyle name="Commentaire 2 2 51 2 3 2" xfId="40889"/>
    <cellStyle name="Commentaire 2 2 51 2 4" xfId="26852"/>
    <cellStyle name="Commentaire 2 2 51 3" xfId="7760"/>
    <cellStyle name="Commentaire 2 2 51 3 2" xfId="14486"/>
    <cellStyle name="Commentaire 2 2 51 3 2 2" xfId="35822"/>
    <cellStyle name="Commentaire 2 2 51 3 3" xfId="17671"/>
    <cellStyle name="Commentaire 2 2 51 3 3 2" xfId="37785"/>
    <cellStyle name="Commentaire 2 2 51 3 4" xfId="29096"/>
    <cellStyle name="Commentaire 2 2 51 4" xfId="10000"/>
    <cellStyle name="Commentaire 2 2 51 4 2" xfId="31336"/>
    <cellStyle name="Commentaire 2 2 51 5" xfId="24021"/>
    <cellStyle name="Commentaire 2 2 51 5 2" xfId="43041"/>
    <cellStyle name="Commentaire 2 2 51 6" xfId="24610"/>
    <cellStyle name="Commentaire 2 2 52" xfId="3276"/>
    <cellStyle name="Commentaire 2 2 52 2" xfId="5517"/>
    <cellStyle name="Commentaire 2 2 52 2 2" xfId="12243"/>
    <cellStyle name="Commentaire 2 2 52 2 2 2" xfId="33579"/>
    <cellStyle name="Commentaire 2 2 52 2 3" xfId="23648"/>
    <cellStyle name="Commentaire 2 2 52 2 3 2" xfId="42732"/>
    <cellStyle name="Commentaire 2 2 52 2 4" xfId="26853"/>
    <cellStyle name="Commentaire 2 2 52 3" xfId="7761"/>
    <cellStyle name="Commentaire 2 2 52 3 2" xfId="14487"/>
    <cellStyle name="Commentaire 2 2 52 3 2 2" xfId="35823"/>
    <cellStyle name="Commentaire 2 2 52 3 3" xfId="21049"/>
    <cellStyle name="Commentaire 2 2 52 3 3 2" xfId="40583"/>
    <cellStyle name="Commentaire 2 2 52 3 4" xfId="29097"/>
    <cellStyle name="Commentaire 2 2 52 4" xfId="10001"/>
    <cellStyle name="Commentaire 2 2 52 4 2" xfId="31337"/>
    <cellStyle name="Commentaire 2 2 52 5" xfId="20674"/>
    <cellStyle name="Commentaire 2 2 52 5 2" xfId="40272"/>
    <cellStyle name="Commentaire 2 2 52 6" xfId="24611"/>
    <cellStyle name="Commentaire 2 2 53" xfId="3277"/>
    <cellStyle name="Commentaire 2 2 53 2" xfId="5518"/>
    <cellStyle name="Commentaire 2 2 53 2 2" xfId="12244"/>
    <cellStyle name="Commentaire 2 2 53 2 2 2" xfId="33580"/>
    <cellStyle name="Commentaire 2 2 53 2 3" xfId="20301"/>
    <cellStyle name="Commentaire 2 2 53 2 3 2" xfId="39963"/>
    <cellStyle name="Commentaire 2 2 53 2 4" xfId="26854"/>
    <cellStyle name="Commentaire 2 2 53 3" xfId="7762"/>
    <cellStyle name="Commentaire 2 2 53 3 2" xfId="14488"/>
    <cellStyle name="Commentaire 2 2 53 3 2 2" xfId="35824"/>
    <cellStyle name="Commentaire 2 2 53 3 3" xfId="23281"/>
    <cellStyle name="Commentaire 2 2 53 3 3 2" xfId="42429"/>
    <cellStyle name="Commentaire 2 2 53 3 4" xfId="29098"/>
    <cellStyle name="Commentaire 2 2 53 4" xfId="10002"/>
    <cellStyle name="Commentaire 2 2 53 4 2" xfId="31338"/>
    <cellStyle name="Commentaire 2 2 53 5" xfId="22905"/>
    <cellStyle name="Commentaire 2 2 53 5 2" xfId="42117"/>
    <cellStyle name="Commentaire 2 2 53 6" xfId="24612"/>
    <cellStyle name="Commentaire 2 2 54" xfId="3278"/>
    <cellStyle name="Commentaire 2 2 54 2" xfId="5519"/>
    <cellStyle name="Commentaire 2 2 54 2 2" xfId="12245"/>
    <cellStyle name="Commentaire 2 2 54 2 2 2" xfId="33581"/>
    <cellStyle name="Commentaire 2 2 54 2 3" xfId="22533"/>
    <cellStyle name="Commentaire 2 2 54 2 3 2" xfId="41809"/>
    <cellStyle name="Commentaire 2 2 54 2 4" xfId="26855"/>
    <cellStyle name="Commentaire 2 2 54 3" xfId="7763"/>
    <cellStyle name="Commentaire 2 2 54 3 2" xfId="14489"/>
    <cellStyle name="Commentaire 2 2 54 3 2 2" xfId="35825"/>
    <cellStyle name="Commentaire 2 2 54 3 3" xfId="19934"/>
    <cellStyle name="Commentaire 2 2 54 3 3 2" xfId="39660"/>
    <cellStyle name="Commentaire 2 2 54 3 4" xfId="29099"/>
    <cellStyle name="Commentaire 2 2 54 4" xfId="10003"/>
    <cellStyle name="Commentaire 2 2 54 4 2" xfId="31339"/>
    <cellStyle name="Commentaire 2 2 54 5" xfId="19560"/>
    <cellStyle name="Commentaire 2 2 54 5 2" xfId="39350"/>
    <cellStyle name="Commentaire 2 2 54 6" xfId="24613"/>
    <cellStyle name="Commentaire 2 2 55" xfId="3279"/>
    <cellStyle name="Commentaire 2 2 55 2" xfId="5520"/>
    <cellStyle name="Commentaire 2 2 55 2 2" xfId="12246"/>
    <cellStyle name="Commentaire 2 2 55 2 2 2" xfId="33582"/>
    <cellStyle name="Commentaire 2 2 55 2 3" xfId="19187"/>
    <cellStyle name="Commentaire 2 2 55 2 3 2" xfId="39042"/>
    <cellStyle name="Commentaire 2 2 55 2 4" xfId="26856"/>
    <cellStyle name="Commentaire 2 2 55 3" xfId="7764"/>
    <cellStyle name="Commentaire 2 2 55 3 2" xfId="14490"/>
    <cellStyle name="Commentaire 2 2 55 3 2 2" xfId="35826"/>
    <cellStyle name="Commentaire 2 2 55 3 3" xfId="22163"/>
    <cellStyle name="Commentaire 2 2 55 3 3 2" xfId="41504"/>
    <cellStyle name="Commentaire 2 2 55 3 4" xfId="29100"/>
    <cellStyle name="Commentaire 2 2 55 4" xfId="10004"/>
    <cellStyle name="Commentaire 2 2 55 4 2" xfId="31340"/>
    <cellStyle name="Commentaire 2 2 55 5" xfId="18444"/>
    <cellStyle name="Commentaire 2 2 55 5 2" xfId="38428"/>
    <cellStyle name="Commentaire 2 2 55 6" xfId="24614"/>
    <cellStyle name="Commentaire 2 2 56" xfId="3280"/>
    <cellStyle name="Commentaire 2 2 56 2" xfId="5521"/>
    <cellStyle name="Commentaire 2 2 56 2 2" xfId="12247"/>
    <cellStyle name="Commentaire 2 2 56 2 2 2" xfId="33583"/>
    <cellStyle name="Commentaire 2 2 56 2 3" xfId="18064"/>
    <cellStyle name="Commentaire 2 2 56 2 3 2" xfId="38113"/>
    <cellStyle name="Commentaire 2 2 56 2 4" xfId="26857"/>
    <cellStyle name="Commentaire 2 2 56 3" xfId="7765"/>
    <cellStyle name="Commentaire 2 2 56 3 2" xfId="14491"/>
    <cellStyle name="Commentaire 2 2 56 3 2 2" xfId="35827"/>
    <cellStyle name="Commentaire 2 2 56 3 3" xfId="18817"/>
    <cellStyle name="Commentaire 2 2 56 3 3 2" xfId="38736"/>
    <cellStyle name="Commentaire 2 2 56 3 4" xfId="29101"/>
    <cellStyle name="Commentaire 2 2 56 4" xfId="10005"/>
    <cellStyle name="Commentaire 2 2 56 4 2" xfId="31341"/>
    <cellStyle name="Commentaire 2 2 56 5" xfId="21790"/>
    <cellStyle name="Commentaire 2 2 56 5 2" xfId="41196"/>
    <cellStyle name="Commentaire 2 2 56 6" xfId="24615"/>
    <cellStyle name="Commentaire 2 2 57" xfId="3281"/>
    <cellStyle name="Commentaire 2 2 57 2" xfId="5522"/>
    <cellStyle name="Commentaire 2 2 57 2 2" xfId="12248"/>
    <cellStyle name="Commentaire 2 2 57 2 2 2" xfId="33584"/>
    <cellStyle name="Commentaire 2 2 57 2 3" xfId="21418"/>
    <cellStyle name="Commentaire 2 2 57 2 3 2" xfId="40888"/>
    <cellStyle name="Commentaire 2 2 57 2 4" xfId="26858"/>
    <cellStyle name="Commentaire 2 2 57 3" xfId="7766"/>
    <cellStyle name="Commentaire 2 2 57 3 2" xfId="14492"/>
    <cellStyle name="Commentaire 2 2 57 3 2 2" xfId="35828"/>
    <cellStyle name="Commentaire 2 2 57 3 3" xfId="17670"/>
    <cellStyle name="Commentaire 2 2 57 3 3 2" xfId="37784"/>
    <cellStyle name="Commentaire 2 2 57 3 4" xfId="29102"/>
    <cellStyle name="Commentaire 2 2 57 4" xfId="10006"/>
    <cellStyle name="Commentaire 2 2 57 4 2" xfId="31342"/>
    <cellStyle name="Commentaire 2 2 57 5" xfId="24020"/>
    <cellStyle name="Commentaire 2 2 57 5 2" xfId="43040"/>
    <cellStyle name="Commentaire 2 2 57 6" xfId="24616"/>
    <cellStyle name="Commentaire 2 2 58" xfId="3282"/>
    <cellStyle name="Commentaire 2 2 58 2" xfId="5523"/>
    <cellStyle name="Commentaire 2 2 58 2 2" xfId="12249"/>
    <cellStyle name="Commentaire 2 2 58 2 2 2" xfId="33585"/>
    <cellStyle name="Commentaire 2 2 58 2 3" xfId="23647"/>
    <cellStyle name="Commentaire 2 2 58 2 3 2" xfId="42731"/>
    <cellStyle name="Commentaire 2 2 58 2 4" xfId="26859"/>
    <cellStyle name="Commentaire 2 2 58 3" xfId="7767"/>
    <cellStyle name="Commentaire 2 2 58 3 2" xfId="14493"/>
    <cellStyle name="Commentaire 2 2 58 3 2 2" xfId="35829"/>
    <cellStyle name="Commentaire 2 2 58 3 3" xfId="21048"/>
    <cellStyle name="Commentaire 2 2 58 3 3 2" xfId="40582"/>
    <cellStyle name="Commentaire 2 2 58 3 4" xfId="29103"/>
    <cellStyle name="Commentaire 2 2 58 4" xfId="10007"/>
    <cellStyle name="Commentaire 2 2 58 4 2" xfId="31343"/>
    <cellStyle name="Commentaire 2 2 58 5" xfId="20673"/>
    <cellStyle name="Commentaire 2 2 58 5 2" xfId="40271"/>
    <cellStyle name="Commentaire 2 2 58 6" xfId="24617"/>
    <cellStyle name="Commentaire 2 2 59" xfId="3283"/>
    <cellStyle name="Commentaire 2 2 59 2" xfId="5524"/>
    <cellStyle name="Commentaire 2 2 59 2 2" xfId="12250"/>
    <cellStyle name="Commentaire 2 2 59 2 2 2" xfId="33586"/>
    <cellStyle name="Commentaire 2 2 59 2 3" xfId="20300"/>
    <cellStyle name="Commentaire 2 2 59 2 3 2" xfId="39962"/>
    <cellStyle name="Commentaire 2 2 59 2 4" xfId="26860"/>
    <cellStyle name="Commentaire 2 2 59 3" xfId="7768"/>
    <cellStyle name="Commentaire 2 2 59 3 2" xfId="14494"/>
    <cellStyle name="Commentaire 2 2 59 3 2 2" xfId="35830"/>
    <cellStyle name="Commentaire 2 2 59 3 3" xfId="23280"/>
    <cellStyle name="Commentaire 2 2 59 3 3 2" xfId="42428"/>
    <cellStyle name="Commentaire 2 2 59 3 4" xfId="29104"/>
    <cellStyle name="Commentaire 2 2 59 4" xfId="10008"/>
    <cellStyle name="Commentaire 2 2 59 4 2" xfId="31344"/>
    <cellStyle name="Commentaire 2 2 59 5" xfId="22904"/>
    <cellStyle name="Commentaire 2 2 59 5 2" xfId="42116"/>
    <cellStyle name="Commentaire 2 2 59 6" xfId="24618"/>
    <cellStyle name="Commentaire 2 2 6" xfId="3284"/>
    <cellStyle name="Commentaire 2 2 6 2" xfId="5525"/>
    <cellStyle name="Commentaire 2 2 6 2 2" xfId="12251"/>
    <cellStyle name="Commentaire 2 2 6 2 2 2" xfId="33587"/>
    <cellStyle name="Commentaire 2 2 6 2 3" xfId="22532"/>
    <cellStyle name="Commentaire 2 2 6 2 3 2" xfId="41808"/>
    <cellStyle name="Commentaire 2 2 6 2 4" xfId="26861"/>
    <cellStyle name="Commentaire 2 2 6 3" xfId="7769"/>
    <cellStyle name="Commentaire 2 2 6 3 2" xfId="14495"/>
    <cellStyle name="Commentaire 2 2 6 3 2 2" xfId="35831"/>
    <cellStyle name="Commentaire 2 2 6 3 3" xfId="19933"/>
    <cellStyle name="Commentaire 2 2 6 3 3 2" xfId="39659"/>
    <cellStyle name="Commentaire 2 2 6 3 4" xfId="29105"/>
    <cellStyle name="Commentaire 2 2 6 4" xfId="10009"/>
    <cellStyle name="Commentaire 2 2 6 4 2" xfId="31345"/>
    <cellStyle name="Commentaire 2 2 6 5" xfId="19559"/>
    <cellStyle name="Commentaire 2 2 6 5 2" xfId="39349"/>
    <cellStyle name="Commentaire 2 2 6 6" xfId="24619"/>
    <cellStyle name="Commentaire 2 2 60" xfId="3285"/>
    <cellStyle name="Commentaire 2 2 60 2" xfId="5526"/>
    <cellStyle name="Commentaire 2 2 60 2 2" xfId="12252"/>
    <cellStyle name="Commentaire 2 2 60 2 2 2" xfId="33588"/>
    <cellStyle name="Commentaire 2 2 60 2 3" xfId="19186"/>
    <cellStyle name="Commentaire 2 2 60 2 3 2" xfId="39041"/>
    <cellStyle name="Commentaire 2 2 60 2 4" xfId="26862"/>
    <cellStyle name="Commentaire 2 2 60 3" xfId="7770"/>
    <cellStyle name="Commentaire 2 2 60 3 2" xfId="14496"/>
    <cellStyle name="Commentaire 2 2 60 3 2 2" xfId="35832"/>
    <cellStyle name="Commentaire 2 2 60 3 3" xfId="22162"/>
    <cellStyle name="Commentaire 2 2 60 3 3 2" xfId="41503"/>
    <cellStyle name="Commentaire 2 2 60 3 4" xfId="29106"/>
    <cellStyle name="Commentaire 2 2 60 4" xfId="10010"/>
    <cellStyle name="Commentaire 2 2 60 4 2" xfId="31346"/>
    <cellStyle name="Commentaire 2 2 60 5" xfId="18443"/>
    <cellStyle name="Commentaire 2 2 60 5 2" xfId="38427"/>
    <cellStyle name="Commentaire 2 2 60 6" xfId="24620"/>
    <cellStyle name="Commentaire 2 2 61" xfId="3286"/>
    <cellStyle name="Commentaire 2 2 61 2" xfId="5527"/>
    <cellStyle name="Commentaire 2 2 61 2 2" xfId="12253"/>
    <cellStyle name="Commentaire 2 2 61 2 2 2" xfId="33589"/>
    <cellStyle name="Commentaire 2 2 61 2 3" xfId="18063"/>
    <cellStyle name="Commentaire 2 2 61 2 3 2" xfId="38112"/>
    <cellStyle name="Commentaire 2 2 61 2 4" xfId="26863"/>
    <cellStyle name="Commentaire 2 2 61 3" xfId="7771"/>
    <cellStyle name="Commentaire 2 2 61 3 2" xfId="14497"/>
    <cellStyle name="Commentaire 2 2 61 3 2 2" xfId="35833"/>
    <cellStyle name="Commentaire 2 2 61 3 3" xfId="18816"/>
    <cellStyle name="Commentaire 2 2 61 3 3 2" xfId="38735"/>
    <cellStyle name="Commentaire 2 2 61 3 4" xfId="29107"/>
    <cellStyle name="Commentaire 2 2 61 4" xfId="10011"/>
    <cellStyle name="Commentaire 2 2 61 4 2" xfId="31347"/>
    <cellStyle name="Commentaire 2 2 61 5" xfId="21789"/>
    <cellStyle name="Commentaire 2 2 61 5 2" xfId="41195"/>
    <cellStyle name="Commentaire 2 2 61 6" xfId="24621"/>
    <cellStyle name="Commentaire 2 2 62" xfId="3287"/>
    <cellStyle name="Commentaire 2 2 62 2" xfId="5528"/>
    <cellStyle name="Commentaire 2 2 62 2 2" xfId="12254"/>
    <cellStyle name="Commentaire 2 2 62 2 2 2" xfId="33590"/>
    <cellStyle name="Commentaire 2 2 62 2 3" xfId="21417"/>
    <cellStyle name="Commentaire 2 2 62 2 3 2" xfId="40887"/>
    <cellStyle name="Commentaire 2 2 62 2 4" xfId="26864"/>
    <cellStyle name="Commentaire 2 2 62 3" xfId="7772"/>
    <cellStyle name="Commentaire 2 2 62 3 2" xfId="14498"/>
    <cellStyle name="Commentaire 2 2 62 3 2 2" xfId="35834"/>
    <cellStyle name="Commentaire 2 2 62 3 3" xfId="17669"/>
    <cellStyle name="Commentaire 2 2 62 3 3 2" xfId="37783"/>
    <cellStyle name="Commentaire 2 2 62 3 4" xfId="29108"/>
    <cellStyle name="Commentaire 2 2 62 4" xfId="10012"/>
    <cellStyle name="Commentaire 2 2 62 4 2" xfId="31348"/>
    <cellStyle name="Commentaire 2 2 62 5" xfId="24019"/>
    <cellStyle name="Commentaire 2 2 62 5 2" xfId="43039"/>
    <cellStyle name="Commentaire 2 2 62 6" xfId="24622"/>
    <cellStyle name="Commentaire 2 2 63" xfId="3288"/>
    <cellStyle name="Commentaire 2 2 63 2" xfId="5529"/>
    <cellStyle name="Commentaire 2 2 63 2 2" xfId="12255"/>
    <cellStyle name="Commentaire 2 2 63 2 2 2" xfId="33591"/>
    <cellStyle name="Commentaire 2 2 63 2 3" xfId="23646"/>
    <cellStyle name="Commentaire 2 2 63 2 3 2" xfId="42730"/>
    <cellStyle name="Commentaire 2 2 63 2 4" xfId="26865"/>
    <cellStyle name="Commentaire 2 2 63 3" xfId="7773"/>
    <cellStyle name="Commentaire 2 2 63 3 2" xfId="14499"/>
    <cellStyle name="Commentaire 2 2 63 3 2 2" xfId="35835"/>
    <cellStyle name="Commentaire 2 2 63 3 3" xfId="21047"/>
    <cellStyle name="Commentaire 2 2 63 3 3 2" xfId="40581"/>
    <cellStyle name="Commentaire 2 2 63 3 4" xfId="29109"/>
    <cellStyle name="Commentaire 2 2 63 4" xfId="10013"/>
    <cellStyle name="Commentaire 2 2 63 4 2" xfId="31349"/>
    <cellStyle name="Commentaire 2 2 63 5" xfId="20672"/>
    <cellStyle name="Commentaire 2 2 63 5 2" xfId="40270"/>
    <cellStyle name="Commentaire 2 2 63 6" xfId="24623"/>
    <cellStyle name="Commentaire 2 2 64" xfId="3289"/>
    <cellStyle name="Commentaire 2 2 64 2" xfId="5530"/>
    <cellStyle name="Commentaire 2 2 64 2 2" xfId="12256"/>
    <cellStyle name="Commentaire 2 2 64 2 2 2" xfId="33592"/>
    <cellStyle name="Commentaire 2 2 64 2 3" xfId="20299"/>
    <cellStyle name="Commentaire 2 2 64 2 3 2" xfId="39961"/>
    <cellStyle name="Commentaire 2 2 64 2 4" xfId="26866"/>
    <cellStyle name="Commentaire 2 2 64 3" xfId="7774"/>
    <cellStyle name="Commentaire 2 2 64 3 2" xfId="14500"/>
    <cellStyle name="Commentaire 2 2 64 3 2 2" xfId="35836"/>
    <cellStyle name="Commentaire 2 2 64 3 3" xfId="23279"/>
    <cellStyle name="Commentaire 2 2 64 3 3 2" xfId="42427"/>
    <cellStyle name="Commentaire 2 2 64 3 4" xfId="29110"/>
    <cellStyle name="Commentaire 2 2 64 4" xfId="10014"/>
    <cellStyle name="Commentaire 2 2 64 4 2" xfId="31350"/>
    <cellStyle name="Commentaire 2 2 64 5" xfId="22903"/>
    <cellStyle name="Commentaire 2 2 64 5 2" xfId="42115"/>
    <cellStyle name="Commentaire 2 2 64 6" xfId="24624"/>
    <cellStyle name="Commentaire 2 2 65" xfId="3290"/>
    <cellStyle name="Commentaire 2 2 65 2" xfId="5531"/>
    <cellStyle name="Commentaire 2 2 65 2 2" xfId="12257"/>
    <cellStyle name="Commentaire 2 2 65 2 2 2" xfId="33593"/>
    <cellStyle name="Commentaire 2 2 65 2 3" xfId="22531"/>
    <cellStyle name="Commentaire 2 2 65 2 3 2" xfId="41807"/>
    <cellStyle name="Commentaire 2 2 65 2 4" xfId="26867"/>
    <cellStyle name="Commentaire 2 2 65 3" xfId="7775"/>
    <cellStyle name="Commentaire 2 2 65 3 2" xfId="14501"/>
    <cellStyle name="Commentaire 2 2 65 3 2 2" xfId="35837"/>
    <cellStyle name="Commentaire 2 2 65 3 3" xfId="19932"/>
    <cellStyle name="Commentaire 2 2 65 3 3 2" xfId="39658"/>
    <cellStyle name="Commentaire 2 2 65 3 4" xfId="29111"/>
    <cellStyle name="Commentaire 2 2 65 4" xfId="10015"/>
    <cellStyle name="Commentaire 2 2 65 4 2" xfId="31351"/>
    <cellStyle name="Commentaire 2 2 65 5" xfId="19558"/>
    <cellStyle name="Commentaire 2 2 65 5 2" xfId="39348"/>
    <cellStyle name="Commentaire 2 2 65 6" xfId="24625"/>
    <cellStyle name="Commentaire 2 2 66" xfId="3291"/>
    <cellStyle name="Commentaire 2 2 66 2" xfId="5532"/>
    <cellStyle name="Commentaire 2 2 66 2 2" xfId="12258"/>
    <cellStyle name="Commentaire 2 2 66 2 2 2" xfId="33594"/>
    <cellStyle name="Commentaire 2 2 66 2 3" xfId="19185"/>
    <cellStyle name="Commentaire 2 2 66 2 3 2" xfId="39040"/>
    <cellStyle name="Commentaire 2 2 66 2 4" xfId="26868"/>
    <cellStyle name="Commentaire 2 2 66 3" xfId="7776"/>
    <cellStyle name="Commentaire 2 2 66 3 2" xfId="14502"/>
    <cellStyle name="Commentaire 2 2 66 3 2 2" xfId="35838"/>
    <cellStyle name="Commentaire 2 2 66 3 3" xfId="22161"/>
    <cellStyle name="Commentaire 2 2 66 3 3 2" xfId="41502"/>
    <cellStyle name="Commentaire 2 2 66 3 4" xfId="29112"/>
    <cellStyle name="Commentaire 2 2 66 4" xfId="10016"/>
    <cellStyle name="Commentaire 2 2 66 4 2" xfId="31352"/>
    <cellStyle name="Commentaire 2 2 66 5" xfId="18442"/>
    <cellStyle name="Commentaire 2 2 66 5 2" xfId="38426"/>
    <cellStyle name="Commentaire 2 2 66 6" xfId="24626"/>
    <cellStyle name="Commentaire 2 2 67" xfId="3292"/>
    <cellStyle name="Commentaire 2 2 67 2" xfId="5533"/>
    <cellStyle name="Commentaire 2 2 67 2 2" xfId="12259"/>
    <cellStyle name="Commentaire 2 2 67 2 2 2" xfId="33595"/>
    <cellStyle name="Commentaire 2 2 67 2 3" xfId="18062"/>
    <cellStyle name="Commentaire 2 2 67 2 3 2" xfId="38111"/>
    <cellStyle name="Commentaire 2 2 67 2 4" xfId="26869"/>
    <cellStyle name="Commentaire 2 2 67 3" xfId="7777"/>
    <cellStyle name="Commentaire 2 2 67 3 2" xfId="14503"/>
    <cellStyle name="Commentaire 2 2 67 3 2 2" xfId="35839"/>
    <cellStyle name="Commentaire 2 2 67 3 3" xfId="18815"/>
    <cellStyle name="Commentaire 2 2 67 3 3 2" xfId="38734"/>
    <cellStyle name="Commentaire 2 2 67 3 4" xfId="29113"/>
    <cellStyle name="Commentaire 2 2 67 4" xfId="10017"/>
    <cellStyle name="Commentaire 2 2 67 4 2" xfId="31353"/>
    <cellStyle name="Commentaire 2 2 67 5" xfId="21788"/>
    <cellStyle name="Commentaire 2 2 67 5 2" xfId="41194"/>
    <cellStyle name="Commentaire 2 2 67 6" xfId="24627"/>
    <cellStyle name="Commentaire 2 2 68" xfId="3293"/>
    <cellStyle name="Commentaire 2 2 68 2" xfId="5534"/>
    <cellStyle name="Commentaire 2 2 68 2 2" xfId="12260"/>
    <cellStyle name="Commentaire 2 2 68 2 2 2" xfId="33596"/>
    <cellStyle name="Commentaire 2 2 68 2 3" xfId="21416"/>
    <cellStyle name="Commentaire 2 2 68 2 3 2" xfId="40886"/>
    <cellStyle name="Commentaire 2 2 68 2 4" xfId="26870"/>
    <cellStyle name="Commentaire 2 2 68 3" xfId="7778"/>
    <cellStyle name="Commentaire 2 2 68 3 2" xfId="14504"/>
    <cellStyle name="Commentaire 2 2 68 3 2 2" xfId="35840"/>
    <cellStyle name="Commentaire 2 2 68 3 3" xfId="17668"/>
    <cellStyle name="Commentaire 2 2 68 3 3 2" xfId="37782"/>
    <cellStyle name="Commentaire 2 2 68 3 4" xfId="29114"/>
    <cellStyle name="Commentaire 2 2 68 4" xfId="10018"/>
    <cellStyle name="Commentaire 2 2 68 4 2" xfId="31354"/>
    <cellStyle name="Commentaire 2 2 68 5" xfId="24018"/>
    <cellStyle name="Commentaire 2 2 68 5 2" xfId="43038"/>
    <cellStyle name="Commentaire 2 2 68 6" xfId="24628"/>
    <cellStyle name="Commentaire 2 2 69" xfId="3294"/>
    <cellStyle name="Commentaire 2 2 69 2" xfId="5535"/>
    <cellStyle name="Commentaire 2 2 69 2 2" xfId="12261"/>
    <cellStyle name="Commentaire 2 2 69 2 2 2" xfId="33597"/>
    <cellStyle name="Commentaire 2 2 69 2 3" xfId="23645"/>
    <cellStyle name="Commentaire 2 2 69 2 3 2" xfId="42729"/>
    <cellStyle name="Commentaire 2 2 69 2 4" xfId="26871"/>
    <cellStyle name="Commentaire 2 2 69 3" xfId="7779"/>
    <cellStyle name="Commentaire 2 2 69 3 2" xfId="14505"/>
    <cellStyle name="Commentaire 2 2 69 3 2 2" xfId="35841"/>
    <cellStyle name="Commentaire 2 2 69 3 3" xfId="21046"/>
    <cellStyle name="Commentaire 2 2 69 3 3 2" xfId="40580"/>
    <cellStyle name="Commentaire 2 2 69 3 4" xfId="29115"/>
    <cellStyle name="Commentaire 2 2 69 4" xfId="10019"/>
    <cellStyle name="Commentaire 2 2 69 4 2" xfId="31355"/>
    <cellStyle name="Commentaire 2 2 69 5" xfId="20671"/>
    <cellStyle name="Commentaire 2 2 69 5 2" xfId="40269"/>
    <cellStyle name="Commentaire 2 2 69 6" xfId="24629"/>
    <cellStyle name="Commentaire 2 2 7" xfId="3295"/>
    <cellStyle name="Commentaire 2 2 7 2" xfId="5536"/>
    <cellStyle name="Commentaire 2 2 7 2 2" xfId="12262"/>
    <cellStyle name="Commentaire 2 2 7 2 2 2" xfId="33598"/>
    <cellStyle name="Commentaire 2 2 7 2 3" xfId="20298"/>
    <cellStyle name="Commentaire 2 2 7 2 3 2" xfId="39960"/>
    <cellStyle name="Commentaire 2 2 7 2 4" xfId="26872"/>
    <cellStyle name="Commentaire 2 2 7 3" xfId="7780"/>
    <cellStyle name="Commentaire 2 2 7 3 2" xfId="14506"/>
    <cellStyle name="Commentaire 2 2 7 3 2 2" xfId="35842"/>
    <cellStyle name="Commentaire 2 2 7 3 3" xfId="23278"/>
    <cellStyle name="Commentaire 2 2 7 3 3 2" xfId="42426"/>
    <cellStyle name="Commentaire 2 2 7 3 4" xfId="29116"/>
    <cellStyle name="Commentaire 2 2 7 4" xfId="10020"/>
    <cellStyle name="Commentaire 2 2 7 4 2" xfId="31356"/>
    <cellStyle name="Commentaire 2 2 7 5" xfId="22902"/>
    <cellStyle name="Commentaire 2 2 7 5 2" xfId="42114"/>
    <cellStyle name="Commentaire 2 2 7 6" xfId="24630"/>
    <cellStyle name="Commentaire 2 2 70" xfId="3296"/>
    <cellStyle name="Commentaire 2 2 70 2" xfId="5537"/>
    <cellStyle name="Commentaire 2 2 70 2 2" xfId="12263"/>
    <cellStyle name="Commentaire 2 2 70 2 2 2" xfId="33599"/>
    <cellStyle name="Commentaire 2 2 70 2 3" xfId="22530"/>
    <cellStyle name="Commentaire 2 2 70 2 3 2" xfId="41806"/>
    <cellStyle name="Commentaire 2 2 70 2 4" xfId="26873"/>
    <cellStyle name="Commentaire 2 2 70 3" xfId="7781"/>
    <cellStyle name="Commentaire 2 2 70 3 2" xfId="14507"/>
    <cellStyle name="Commentaire 2 2 70 3 2 2" xfId="35843"/>
    <cellStyle name="Commentaire 2 2 70 3 3" xfId="19931"/>
    <cellStyle name="Commentaire 2 2 70 3 3 2" xfId="39657"/>
    <cellStyle name="Commentaire 2 2 70 3 4" xfId="29117"/>
    <cellStyle name="Commentaire 2 2 70 4" xfId="10021"/>
    <cellStyle name="Commentaire 2 2 70 4 2" xfId="31357"/>
    <cellStyle name="Commentaire 2 2 70 5" xfId="19557"/>
    <cellStyle name="Commentaire 2 2 70 5 2" xfId="39347"/>
    <cellStyle name="Commentaire 2 2 70 6" xfId="24631"/>
    <cellStyle name="Commentaire 2 2 71" xfId="3297"/>
    <cellStyle name="Commentaire 2 2 71 2" xfId="5538"/>
    <cellStyle name="Commentaire 2 2 71 2 2" xfId="12264"/>
    <cellStyle name="Commentaire 2 2 71 2 2 2" xfId="33600"/>
    <cellStyle name="Commentaire 2 2 71 2 3" xfId="19184"/>
    <cellStyle name="Commentaire 2 2 71 2 3 2" xfId="39039"/>
    <cellStyle name="Commentaire 2 2 71 2 4" xfId="26874"/>
    <cellStyle name="Commentaire 2 2 71 3" xfId="7782"/>
    <cellStyle name="Commentaire 2 2 71 3 2" xfId="14508"/>
    <cellStyle name="Commentaire 2 2 71 3 2 2" xfId="35844"/>
    <cellStyle name="Commentaire 2 2 71 3 3" xfId="22160"/>
    <cellStyle name="Commentaire 2 2 71 3 3 2" xfId="41501"/>
    <cellStyle name="Commentaire 2 2 71 3 4" xfId="29118"/>
    <cellStyle name="Commentaire 2 2 71 4" xfId="10022"/>
    <cellStyle name="Commentaire 2 2 71 4 2" xfId="31358"/>
    <cellStyle name="Commentaire 2 2 71 5" xfId="18441"/>
    <cellStyle name="Commentaire 2 2 71 5 2" xfId="38425"/>
    <cellStyle name="Commentaire 2 2 71 6" xfId="24632"/>
    <cellStyle name="Commentaire 2 2 72" xfId="3298"/>
    <cellStyle name="Commentaire 2 2 72 2" xfId="5539"/>
    <cellStyle name="Commentaire 2 2 72 2 2" xfId="12265"/>
    <cellStyle name="Commentaire 2 2 72 2 2 2" xfId="33601"/>
    <cellStyle name="Commentaire 2 2 72 2 3" xfId="18061"/>
    <cellStyle name="Commentaire 2 2 72 2 3 2" xfId="38110"/>
    <cellStyle name="Commentaire 2 2 72 2 4" xfId="26875"/>
    <cellStyle name="Commentaire 2 2 72 3" xfId="7783"/>
    <cellStyle name="Commentaire 2 2 72 3 2" xfId="14509"/>
    <cellStyle name="Commentaire 2 2 72 3 2 2" xfId="35845"/>
    <cellStyle name="Commentaire 2 2 72 3 3" xfId="18814"/>
    <cellStyle name="Commentaire 2 2 72 3 3 2" xfId="38733"/>
    <cellStyle name="Commentaire 2 2 72 3 4" xfId="29119"/>
    <cellStyle name="Commentaire 2 2 72 4" xfId="10023"/>
    <cellStyle name="Commentaire 2 2 72 4 2" xfId="31359"/>
    <cellStyle name="Commentaire 2 2 72 5" xfId="21787"/>
    <cellStyle name="Commentaire 2 2 72 5 2" xfId="41193"/>
    <cellStyle name="Commentaire 2 2 72 6" xfId="24633"/>
    <cellStyle name="Commentaire 2 2 73" xfId="3299"/>
    <cellStyle name="Commentaire 2 2 73 2" xfId="5540"/>
    <cellStyle name="Commentaire 2 2 73 2 2" xfId="12266"/>
    <cellStyle name="Commentaire 2 2 73 2 2 2" xfId="33602"/>
    <cellStyle name="Commentaire 2 2 73 2 3" xfId="21415"/>
    <cellStyle name="Commentaire 2 2 73 2 3 2" xfId="40885"/>
    <cellStyle name="Commentaire 2 2 73 2 4" xfId="26876"/>
    <cellStyle name="Commentaire 2 2 73 3" xfId="7784"/>
    <cellStyle name="Commentaire 2 2 73 3 2" xfId="14510"/>
    <cellStyle name="Commentaire 2 2 73 3 2 2" xfId="35846"/>
    <cellStyle name="Commentaire 2 2 73 3 3" xfId="17667"/>
    <cellStyle name="Commentaire 2 2 73 3 3 2" xfId="37781"/>
    <cellStyle name="Commentaire 2 2 73 3 4" xfId="29120"/>
    <cellStyle name="Commentaire 2 2 73 4" xfId="10024"/>
    <cellStyle name="Commentaire 2 2 73 4 2" xfId="31360"/>
    <cellStyle name="Commentaire 2 2 73 5" xfId="24017"/>
    <cellStyle name="Commentaire 2 2 73 5 2" xfId="43037"/>
    <cellStyle name="Commentaire 2 2 73 6" xfId="24634"/>
    <cellStyle name="Commentaire 2 2 74" xfId="3300"/>
    <cellStyle name="Commentaire 2 2 74 2" xfId="5541"/>
    <cellStyle name="Commentaire 2 2 74 2 2" xfId="12267"/>
    <cellStyle name="Commentaire 2 2 74 2 2 2" xfId="33603"/>
    <cellStyle name="Commentaire 2 2 74 2 3" xfId="23644"/>
    <cellStyle name="Commentaire 2 2 74 2 3 2" xfId="42728"/>
    <cellStyle name="Commentaire 2 2 74 2 4" xfId="26877"/>
    <cellStyle name="Commentaire 2 2 74 3" xfId="7785"/>
    <cellStyle name="Commentaire 2 2 74 3 2" xfId="14511"/>
    <cellStyle name="Commentaire 2 2 74 3 2 2" xfId="35847"/>
    <cellStyle name="Commentaire 2 2 74 3 3" xfId="21045"/>
    <cellStyle name="Commentaire 2 2 74 3 3 2" xfId="40579"/>
    <cellStyle name="Commentaire 2 2 74 3 4" xfId="29121"/>
    <cellStyle name="Commentaire 2 2 74 4" xfId="10025"/>
    <cellStyle name="Commentaire 2 2 74 4 2" xfId="31361"/>
    <cellStyle name="Commentaire 2 2 74 5" xfId="20670"/>
    <cellStyle name="Commentaire 2 2 74 5 2" xfId="40268"/>
    <cellStyle name="Commentaire 2 2 74 6" xfId="24635"/>
    <cellStyle name="Commentaire 2 2 75" xfId="3301"/>
    <cellStyle name="Commentaire 2 2 75 2" xfId="5542"/>
    <cellStyle name="Commentaire 2 2 75 2 2" xfId="12268"/>
    <cellStyle name="Commentaire 2 2 75 2 2 2" xfId="33604"/>
    <cellStyle name="Commentaire 2 2 75 2 3" xfId="20297"/>
    <cellStyle name="Commentaire 2 2 75 2 3 2" xfId="39959"/>
    <cellStyle name="Commentaire 2 2 75 2 4" xfId="26878"/>
    <cellStyle name="Commentaire 2 2 75 3" xfId="7786"/>
    <cellStyle name="Commentaire 2 2 75 3 2" xfId="14512"/>
    <cellStyle name="Commentaire 2 2 75 3 2 2" xfId="35848"/>
    <cellStyle name="Commentaire 2 2 75 3 3" xfId="23277"/>
    <cellStyle name="Commentaire 2 2 75 3 3 2" xfId="42425"/>
    <cellStyle name="Commentaire 2 2 75 3 4" xfId="29122"/>
    <cellStyle name="Commentaire 2 2 75 4" xfId="10026"/>
    <cellStyle name="Commentaire 2 2 75 4 2" xfId="31362"/>
    <cellStyle name="Commentaire 2 2 75 5" xfId="22901"/>
    <cellStyle name="Commentaire 2 2 75 5 2" xfId="42113"/>
    <cellStyle name="Commentaire 2 2 75 6" xfId="24636"/>
    <cellStyle name="Commentaire 2 2 76" xfId="3302"/>
    <cellStyle name="Commentaire 2 2 76 2" xfId="5543"/>
    <cellStyle name="Commentaire 2 2 76 2 2" xfId="12269"/>
    <cellStyle name="Commentaire 2 2 76 2 2 2" xfId="33605"/>
    <cellStyle name="Commentaire 2 2 76 2 3" xfId="22529"/>
    <cellStyle name="Commentaire 2 2 76 2 3 2" xfId="41805"/>
    <cellStyle name="Commentaire 2 2 76 2 4" xfId="26879"/>
    <cellStyle name="Commentaire 2 2 76 3" xfId="7787"/>
    <cellStyle name="Commentaire 2 2 76 3 2" xfId="14513"/>
    <cellStyle name="Commentaire 2 2 76 3 2 2" xfId="35849"/>
    <cellStyle name="Commentaire 2 2 76 3 3" xfId="19930"/>
    <cellStyle name="Commentaire 2 2 76 3 3 2" xfId="39656"/>
    <cellStyle name="Commentaire 2 2 76 3 4" xfId="29123"/>
    <cellStyle name="Commentaire 2 2 76 4" xfId="10027"/>
    <cellStyle name="Commentaire 2 2 76 4 2" xfId="31363"/>
    <cellStyle name="Commentaire 2 2 76 5" xfId="19556"/>
    <cellStyle name="Commentaire 2 2 76 5 2" xfId="39346"/>
    <cellStyle name="Commentaire 2 2 76 6" xfId="24637"/>
    <cellStyle name="Commentaire 2 2 77" xfId="3303"/>
    <cellStyle name="Commentaire 2 2 77 2" xfId="5544"/>
    <cellStyle name="Commentaire 2 2 77 2 2" xfId="12270"/>
    <cellStyle name="Commentaire 2 2 77 2 2 2" xfId="33606"/>
    <cellStyle name="Commentaire 2 2 77 2 3" xfId="19183"/>
    <cellStyle name="Commentaire 2 2 77 2 3 2" xfId="39038"/>
    <cellStyle name="Commentaire 2 2 77 2 4" xfId="26880"/>
    <cellStyle name="Commentaire 2 2 77 3" xfId="7788"/>
    <cellStyle name="Commentaire 2 2 77 3 2" xfId="14514"/>
    <cellStyle name="Commentaire 2 2 77 3 2 2" xfId="35850"/>
    <cellStyle name="Commentaire 2 2 77 3 3" xfId="22159"/>
    <cellStyle name="Commentaire 2 2 77 3 3 2" xfId="41500"/>
    <cellStyle name="Commentaire 2 2 77 3 4" xfId="29124"/>
    <cellStyle name="Commentaire 2 2 77 4" xfId="10028"/>
    <cellStyle name="Commentaire 2 2 77 4 2" xfId="31364"/>
    <cellStyle name="Commentaire 2 2 77 5" xfId="18440"/>
    <cellStyle name="Commentaire 2 2 77 5 2" xfId="38424"/>
    <cellStyle name="Commentaire 2 2 77 6" xfId="24638"/>
    <cellStyle name="Commentaire 2 2 78" xfId="3304"/>
    <cellStyle name="Commentaire 2 2 78 2" xfId="5545"/>
    <cellStyle name="Commentaire 2 2 78 2 2" xfId="12271"/>
    <cellStyle name="Commentaire 2 2 78 2 2 2" xfId="33607"/>
    <cellStyle name="Commentaire 2 2 78 2 3" xfId="18060"/>
    <cellStyle name="Commentaire 2 2 78 2 3 2" xfId="38109"/>
    <cellStyle name="Commentaire 2 2 78 2 4" xfId="26881"/>
    <cellStyle name="Commentaire 2 2 78 3" xfId="7789"/>
    <cellStyle name="Commentaire 2 2 78 3 2" xfId="14515"/>
    <cellStyle name="Commentaire 2 2 78 3 2 2" xfId="35851"/>
    <cellStyle name="Commentaire 2 2 78 3 3" xfId="18813"/>
    <cellStyle name="Commentaire 2 2 78 3 3 2" xfId="38732"/>
    <cellStyle name="Commentaire 2 2 78 3 4" xfId="29125"/>
    <cellStyle name="Commentaire 2 2 78 4" xfId="10029"/>
    <cellStyle name="Commentaire 2 2 78 4 2" xfId="31365"/>
    <cellStyle name="Commentaire 2 2 78 5" xfId="21786"/>
    <cellStyle name="Commentaire 2 2 78 5 2" xfId="41192"/>
    <cellStyle name="Commentaire 2 2 78 6" xfId="24639"/>
    <cellStyle name="Commentaire 2 2 79" xfId="3305"/>
    <cellStyle name="Commentaire 2 2 79 2" xfId="5546"/>
    <cellStyle name="Commentaire 2 2 79 2 2" xfId="12272"/>
    <cellStyle name="Commentaire 2 2 79 2 2 2" xfId="33608"/>
    <cellStyle name="Commentaire 2 2 79 2 3" xfId="21414"/>
    <cellStyle name="Commentaire 2 2 79 2 3 2" xfId="40884"/>
    <cellStyle name="Commentaire 2 2 79 2 4" xfId="26882"/>
    <cellStyle name="Commentaire 2 2 79 3" xfId="7790"/>
    <cellStyle name="Commentaire 2 2 79 3 2" xfId="14516"/>
    <cellStyle name="Commentaire 2 2 79 3 2 2" xfId="35852"/>
    <cellStyle name="Commentaire 2 2 79 3 3" xfId="17666"/>
    <cellStyle name="Commentaire 2 2 79 3 3 2" xfId="37780"/>
    <cellStyle name="Commentaire 2 2 79 3 4" xfId="29126"/>
    <cellStyle name="Commentaire 2 2 79 4" xfId="10030"/>
    <cellStyle name="Commentaire 2 2 79 4 2" xfId="31366"/>
    <cellStyle name="Commentaire 2 2 79 5" xfId="24016"/>
    <cellStyle name="Commentaire 2 2 79 5 2" xfId="43036"/>
    <cellStyle name="Commentaire 2 2 79 6" xfId="24640"/>
    <cellStyle name="Commentaire 2 2 8" xfId="3306"/>
    <cellStyle name="Commentaire 2 2 8 2" xfId="5547"/>
    <cellStyle name="Commentaire 2 2 8 2 2" xfId="12273"/>
    <cellStyle name="Commentaire 2 2 8 2 2 2" xfId="33609"/>
    <cellStyle name="Commentaire 2 2 8 2 3" xfId="23643"/>
    <cellStyle name="Commentaire 2 2 8 2 3 2" xfId="42727"/>
    <cellStyle name="Commentaire 2 2 8 2 4" xfId="26883"/>
    <cellStyle name="Commentaire 2 2 8 3" xfId="7791"/>
    <cellStyle name="Commentaire 2 2 8 3 2" xfId="14517"/>
    <cellStyle name="Commentaire 2 2 8 3 2 2" xfId="35853"/>
    <cellStyle name="Commentaire 2 2 8 3 3" xfId="21044"/>
    <cellStyle name="Commentaire 2 2 8 3 3 2" xfId="40578"/>
    <cellStyle name="Commentaire 2 2 8 3 4" xfId="29127"/>
    <cellStyle name="Commentaire 2 2 8 4" xfId="10031"/>
    <cellStyle name="Commentaire 2 2 8 4 2" xfId="31367"/>
    <cellStyle name="Commentaire 2 2 8 5" xfId="20669"/>
    <cellStyle name="Commentaire 2 2 8 5 2" xfId="40267"/>
    <cellStyle name="Commentaire 2 2 8 6" xfId="24641"/>
    <cellStyle name="Commentaire 2 2 80" xfId="3307"/>
    <cellStyle name="Commentaire 2 2 80 2" xfId="5548"/>
    <cellStyle name="Commentaire 2 2 80 2 2" xfId="12274"/>
    <cellStyle name="Commentaire 2 2 80 2 2 2" xfId="33610"/>
    <cellStyle name="Commentaire 2 2 80 2 3" xfId="20296"/>
    <cellStyle name="Commentaire 2 2 80 2 3 2" xfId="39958"/>
    <cellStyle name="Commentaire 2 2 80 2 4" xfId="26884"/>
    <cellStyle name="Commentaire 2 2 80 3" xfId="7792"/>
    <cellStyle name="Commentaire 2 2 80 3 2" xfId="14518"/>
    <cellStyle name="Commentaire 2 2 80 3 2 2" xfId="35854"/>
    <cellStyle name="Commentaire 2 2 80 3 3" xfId="23276"/>
    <cellStyle name="Commentaire 2 2 80 3 3 2" xfId="42424"/>
    <cellStyle name="Commentaire 2 2 80 3 4" xfId="29128"/>
    <cellStyle name="Commentaire 2 2 80 4" xfId="10032"/>
    <cellStyle name="Commentaire 2 2 80 4 2" xfId="31368"/>
    <cellStyle name="Commentaire 2 2 80 5" xfId="22900"/>
    <cellStyle name="Commentaire 2 2 80 5 2" xfId="42112"/>
    <cellStyle name="Commentaire 2 2 80 6" xfId="24642"/>
    <cellStyle name="Commentaire 2 2 81" xfId="3308"/>
    <cellStyle name="Commentaire 2 2 81 2" xfId="5549"/>
    <cellStyle name="Commentaire 2 2 81 2 2" xfId="12275"/>
    <cellStyle name="Commentaire 2 2 81 2 2 2" xfId="33611"/>
    <cellStyle name="Commentaire 2 2 81 2 3" xfId="22528"/>
    <cellStyle name="Commentaire 2 2 81 2 3 2" xfId="41804"/>
    <cellStyle name="Commentaire 2 2 81 2 4" xfId="26885"/>
    <cellStyle name="Commentaire 2 2 81 3" xfId="7793"/>
    <cellStyle name="Commentaire 2 2 81 3 2" xfId="14519"/>
    <cellStyle name="Commentaire 2 2 81 3 2 2" xfId="35855"/>
    <cellStyle name="Commentaire 2 2 81 3 3" xfId="19929"/>
    <cellStyle name="Commentaire 2 2 81 3 3 2" xfId="39655"/>
    <cellStyle name="Commentaire 2 2 81 3 4" xfId="29129"/>
    <cellStyle name="Commentaire 2 2 81 4" xfId="10033"/>
    <cellStyle name="Commentaire 2 2 81 4 2" xfId="31369"/>
    <cellStyle name="Commentaire 2 2 81 5" xfId="19555"/>
    <cellStyle name="Commentaire 2 2 81 5 2" xfId="39345"/>
    <cellStyle name="Commentaire 2 2 81 6" xfId="24643"/>
    <cellStyle name="Commentaire 2 2 82" xfId="3309"/>
    <cellStyle name="Commentaire 2 2 82 2" xfId="5550"/>
    <cellStyle name="Commentaire 2 2 82 2 2" xfId="12276"/>
    <cellStyle name="Commentaire 2 2 82 2 2 2" xfId="33612"/>
    <cellStyle name="Commentaire 2 2 82 2 3" xfId="19182"/>
    <cellStyle name="Commentaire 2 2 82 2 3 2" xfId="39037"/>
    <cellStyle name="Commentaire 2 2 82 2 4" xfId="26886"/>
    <cellStyle name="Commentaire 2 2 82 3" xfId="7794"/>
    <cellStyle name="Commentaire 2 2 82 3 2" xfId="14520"/>
    <cellStyle name="Commentaire 2 2 82 3 2 2" xfId="35856"/>
    <cellStyle name="Commentaire 2 2 82 3 3" xfId="22158"/>
    <cellStyle name="Commentaire 2 2 82 3 3 2" xfId="41499"/>
    <cellStyle name="Commentaire 2 2 82 3 4" xfId="29130"/>
    <cellStyle name="Commentaire 2 2 82 4" xfId="10034"/>
    <cellStyle name="Commentaire 2 2 82 4 2" xfId="31370"/>
    <cellStyle name="Commentaire 2 2 82 5" xfId="18439"/>
    <cellStyle name="Commentaire 2 2 82 5 2" xfId="38423"/>
    <cellStyle name="Commentaire 2 2 82 6" xfId="24644"/>
    <cellStyle name="Commentaire 2 2 83" xfId="3310"/>
    <cellStyle name="Commentaire 2 2 83 2" xfId="5551"/>
    <cellStyle name="Commentaire 2 2 83 2 2" xfId="12277"/>
    <cellStyle name="Commentaire 2 2 83 2 2 2" xfId="33613"/>
    <cellStyle name="Commentaire 2 2 83 2 3" xfId="18059"/>
    <cellStyle name="Commentaire 2 2 83 2 3 2" xfId="38108"/>
    <cellStyle name="Commentaire 2 2 83 2 4" xfId="26887"/>
    <cellStyle name="Commentaire 2 2 83 3" xfId="7795"/>
    <cellStyle name="Commentaire 2 2 83 3 2" xfId="14521"/>
    <cellStyle name="Commentaire 2 2 83 3 2 2" xfId="35857"/>
    <cellStyle name="Commentaire 2 2 83 3 3" xfId="18812"/>
    <cellStyle name="Commentaire 2 2 83 3 3 2" xfId="38731"/>
    <cellStyle name="Commentaire 2 2 83 3 4" xfId="29131"/>
    <cellStyle name="Commentaire 2 2 83 4" xfId="10035"/>
    <cellStyle name="Commentaire 2 2 83 4 2" xfId="31371"/>
    <cellStyle name="Commentaire 2 2 83 5" xfId="21752"/>
    <cellStyle name="Commentaire 2 2 83 5 2" xfId="41158"/>
    <cellStyle name="Commentaire 2 2 83 6" xfId="24645"/>
    <cellStyle name="Commentaire 2 2 84" xfId="3311"/>
    <cellStyle name="Commentaire 2 2 84 2" xfId="5552"/>
    <cellStyle name="Commentaire 2 2 84 2 2" xfId="12278"/>
    <cellStyle name="Commentaire 2 2 84 2 2 2" xfId="33614"/>
    <cellStyle name="Commentaire 2 2 84 2 3" xfId="21413"/>
    <cellStyle name="Commentaire 2 2 84 2 3 2" xfId="40883"/>
    <cellStyle name="Commentaire 2 2 84 2 4" xfId="26888"/>
    <cellStyle name="Commentaire 2 2 84 3" xfId="7796"/>
    <cellStyle name="Commentaire 2 2 84 3 2" xfId="14522"/>
    <cellStyle name="Commentaire 2 2 84 3 2 2" xfId="35858"/>
    <cellStyle name="Commentaire 2 2 84 3 3" xfId="17665"/>
    <cellStyle name="Commentaire 2 2 84 3 3 2" xfId="37779"/>
    <cellStyle name="Commentaire 2 2 84 3 4" xfId="29132"/>
    <cellStyle name="Commentaire 2 2 84 4" xfId="10036"/>
    <cellStyle name="Commentaire 2 2 84 4 2" xfId="31372"/>
    <cellStyle name="Commentaire 2 2 84 5" xfId="23982"/>
    <cellStyle name="Commentaire 2 2 84 5 2" xfId="43002"/>
    <cellStyle name="Commentaire 2 2 84 6" xfId="24646"/>
    <cellStyle name="Commentaire 2 2 85" xfId="3312"/>
    <cellStyle name="Commentaire 2 2 85 2" xfId="5553"/>
    <cellStyle name="Commentaire 2 2 85 2 2" xfId="12279"/>
    <cellStyle name="Commentaire 2 2 85 2 2 2" xfId="33615"/>
    <cellStyle name="Commentaire 2 2 85 2 3" xfId="23642"/>
    <cellStyle name="Commentaire 2 2 85 2 3 2" xfId="42726"/>
    <cellStyle name="Commentaire 2 2 85 2 4" xfId="26889"/>
    <cellStyle name="Commentaire 2 2 85 3" xfId="7797"/>
    <cellStyle name="Commentaire 2 2 85 3 2" xfId="14523"/>
    <cellStyle name="Commentaire 2 2 85 3 2 2" xfId="35859"/>
    <cellStyle name="Commentaire 2 2 85 3 3" xfId="21043"/>
    <cellStyle name="Commentaire 2 2 85 3 3 2" xfId="40577"/>
    <cellStyle name="Commentaire 2 2 85 3 4" xfId="29133"/>
    <cellStyle name="Commentaire 2 2 85 4" xfId="10037"/>
    <cellStyle name="Commentaire 2 2 85 4 2" xfId="31373"/>
    <cellStyle name="Commentaire 2 2 85 5" xfId="20635"/>
    <cellStyle name="Commentaire 2 2 85 5 2" xfId="40233"/>
    <cellStyle name="Commentaire 2 2 85 6" xfId="24647"/>
    <cellStyle name="Commentaire 2 2 86" xfId="3313"/>
    <cellStyle name="Commentaire 2 2 86 2" xfId="5554"/>
    <cellStyle name="Commentaire 2 2 86 2 2" xfId="12280"/>
    <cellStyle name="Commentaire 2 2 86 2 2 2" xfId="33616"/>
    <cellStyle name="Commentaire 2 2 86 2 3" xfId="20295"/>
    <cellStyle name="Commentaire 2 2 86 2 3 2" xfId="39957"/>
    <cellStyle name="Commentaire 2 2 86 2 4" xfId="26890"/>
    <cellStyle name="Commentaire 2 2 86 3" xfId="7798"/>
    <cellStyle name="Commentaire 2 2 86 3 2" xfId="14524"/>
    <cellStyle name="Commentaire 2 2 86 3 2 2" xfId="35860"/>
    <cellStyle name="Commentaire 2 2 86 3 3" xfId="23275"/>
    <cellStyle name="Commentaire 2 2 86 3 3 2" xfId="42423"/>
    <cellStyle name="Commentaire 2 2 86 3 4" xfId="29134"/>
    <cellStyle name="Commentaire 2 2 86 4" xfId="10038"/>
    <cellStyle name="Commentaire 2 2 86 4 2" xfId="31374"/>
    <cellStyle name="Commentaire 2 2 86 5" xfId="21785"/>
    <cellStyle name="Commentaire 2 2 86 5 2" xfId="41191"/>
    <cellStyle name="Commentaire 2 2 86 6" xfId="24648"/>
    <cellStyle name="Commentaire 2 2 87" xfId="3314"/>
    <cellStyle name="Commentaire 2 2 87 2" xfId="5555"/>
    <cellStyle name="Commentaire 2 2 87 2 2" xfId="12281"/>
    <cellStyle name="Commentaire 2 2 87 2 2 2" xfId="33617"/>
    <cellStyle name="Commentaire 2 2 87 2 3" xfId="22527"/>
    <cellStyle name="Commentaire 2 2 87 2 3 2" xfId="41803"/>
    <cellStyle name="Commentaire 2 2 87 2 4" xfId="26891"/>
    <cellStyle name="Commentaire 2 2 87 3" xfId="7799"/>
    <cellStyle name="Commentaire 2 2 87 3 2" xfId="14525"/>
    <cellStyle name="Commentaire 2 2 87 3 2 2" xfId="35861"/>
    <cellStyle name="Commentaire 2 2 87 3 3" xfId="19928"/>
    <cellStyle name="Commentaire 2 2 87 3 3 2" xfId="39654"/>
    <cellStyle name="Commentaire 2 2 87 3 4" xfId="29135"/>
    <cellStyle name="Commentaire 2 2 87 4" xfId="10039"/>
    <cellStyle name="Commentaire 2 2 87 4 2" xfId="31375"/>
    <cellStyle name="Commentaire 2 2 87 5" xfId="24015"/>
    <cellStyle name="Commentaire 2 2 87 5 2" xfId="43035"/>
    <cellStyle name="Commentaire 2 2 87 6" xfId="24649"/>
    <cellStyle name="Commentaire 2 2 88" xfId="3315"/>
    <cellStyle name="Commentaire 2 2 88 2" xfId="5556"/>
    <cellStyle name="Commentaire 2 2 88 2 2" xfId="12282"/>
    <cellStyle name="Commentaire 2 2 88 2 2 2" xfId="33618"/>
    <cellStyle name="Commentaire 2 2 88 2 3" xfId="19181"/>
    <cellStyle name="Commentaire 2 2 88 2 3 2" xfId="39036"/>
    <cellStyle name="Commentaire 2 2 88 2 4" xfId="26892"/>
    <cellStyle name="Commentaire 2 2 88 3" xfId="7800"/>
    <cellStyle name="Commentaire 2 2 88 3 2" xfId="14526"/>
    <cellStyle name="Commentaire 2 2 88 3 2 2" xfId="35862"/>
    <cellStyle name="Commentaire 2 2 88 3 3" xfId="22157"/>
    <cellStyle name="Commentaire 2 2 88 3 3 2" xfId="41498"/>
    <cellStyle name="Commentaire 2 2 88 3 4" xfId="29136"/>
    <cellStyle name="Commentaire 2 2 88 4" xfId="10040"/>
    <cellStyle name="Commentaire 2 2 88 4 2" xfId="31376"/>
    <cellStyle name="Commentaire 2 2 88 5" xfId="20668"/>
    <cellStyle name="Commentaire 2 2 88 5 2" xfId="40266"/>
    <cellStyle name="Commentaire 2 2 88 6" xfId="24650"/>
    <cellStyle name="Commentaire 2 2 89" xfId="3316"/>
    <cellStyle name="Commentaire 2 2 89 2" xfId="5557"/>
    <cellStyle name="Commentaire 2 2 89 2 2" xfId="12283"/>
    <cellStyle name="Commentaire 2 2 89 2 2 2" xfId="33619"/>
    <cellStyle name="Commentaire 2 2 89 2 3" xfId="18058"/>
    <cellStyle name="Commentaire 2 2 89 2 3 2" xfId="38107"/>
    <cellStyle name="Commentaire 2 2 89 2 4" xfId="26893"/>
    <cellStyle name="Commentaire 2 2 89 3" xfId="7801"/>
    <cellStyle name="Commentaire 2 2 89 3 2" xfId="14527"/>
    <cellStyle name="Commentaire 2 2 89 3 2 2" xfId="35863"/>
    <cellStyle name="Commentaire 2 2 89 3 3" xfId="18811"/>
    <cellStyle name="Commentaire 2 2 89 3 3 2" xfId="38730"/>
    <cellStyle name="Commentaire 2 2 89 3 4" xfId="29137"/>
    <cellStyle name="Commentaire 2 2 89 4" xfId="10041"/>
    <cellStyle name="Commentaire 2 2 89 4 2" xfId="31377"/>
    <cellStyle name="Commentaire 2 2 89 5" xfId="22899"/>
    <cellStyle name="Commentaire 2 2 89 5 2" xfId="42111"/>
    <cellStyle name="Commentaire 2 2 89 6" xfId="24651"/>
    <cellStyle name="Commentaire 2 2 9" xfId="3317"/>
    <cellStyle name="Commentaire 2 2 9 2" xfId="5558"/>
    <cellStyle name="Commentaire 2 2 9 2 2" xfId="12284"/>
    <cellStyle name="Commentaire 2 2 9 2 2 2" xfId="33620"/>
    <cellStyle name="Commentaire 2 2 9 2 3" xfId="21412"/>
    <cellStyle name="Commentaire 2 2 9 2 3 2" xfId="40882"/>
    <cellStyle name="Commentaire 2 2 9 2 4" xfId="26894"/>
    <cellStyle name="Commentaire 2 2 9 3" xfId="7802"/>
    <cellStyle name="Commentaire 2 2 9 3 2" xfId="14528"/>
    <cellStyle name="Commentaire 2 2 9 3 2 2" xfId="35864"/>
    <cellStyle name="Commentaire 2 2 9 3 3" xfId="17664"/>
    <cellStyle name="Commentaire 2 2 9 3 3 2" xfId="37778"/>
    <cellStyle name="Commentaire 2 2 9 3 4" xfId="29138"/>
    <cellStyle name="Commentaire 2 2 9 4" xfId="10042"/>
    <cellStyle name="Commentaire 2 2 9 4 2" xfId="31378"/>
    <cellStyle name="Commentaire 2 2 9 5" xfId="19554"/>
    <cellStyle name="Commentaire 2 2 9 5 2" xfId="39344"/>
    <cellStyle name="Commentaire 2 2 9 6" xfId="24652"/>
    <cellStyle name="Commentaire 2 2 90" xfId="3318"/>
    <cellStyle name="Commentaire 2 2 90 2" xfId="5559"/>
    <cellStyle name="Commentaire 2 2 90 2 2" xfId="12285"/>
    <cellStyle name="Commentaire 2 2 90 2 2 2" xfId="33621"/>
    <cellStyle name="Commentaire 2 2 90 2 3" xfId="23641"/>
    <cellStyle name="Commentaire 2 2 90 2 3 2" xfId="42725"/>
    <cellStyle name="Commentaire 2 2 90 2 4" xfId="26895"/>
    <cellStyle name="Commentaire 2 2 90 3" xfId="7803"/>
    <cellStyle name="Commentaire 2 2 90 3 2" xfId="14529"/>
    <cellStyle name="Commentaire 2 2 90 3 2 2" xfId="35865"/>
    <cellStyle name="Commentaire 2 2 90 3 3" xfId="21042"/>
    <cellStyle name="Commentaire 2 2 90 3 3 2" xfId="40576"/>
    <cellStyle name="Commentaire 2 2 90 3 4" xfId="29139"/>
    <cellStyle name="Commentaire 2 2 90 4" xfId="10043"/>
    <cellStyle name="Commentaire 2 2 90 4 2" xfId="31379"/>
    <cellStyle name="Commentaire 2 2 90 5" xfId="18438"/>
    <cellStyle name="Commentaire 2 2 90 5 2" xfId="38422"/>
    <cellStyle name="Commentaire 2 2 90 6" xfId="24653"/>
    <cellStyle name="Commentaire 2 2 91" xfId="3319"/>
    <cellStyle name="Commentaire 2 2 91 2" xfId="5560"/>
    <cellStyle name="Commentaire 2 2 91 2 2" xfId="12286"/>
    <cellStyle name="Commentaire 2 2 91 2 2 2" xfId="33622"/>
    <cellStyle name="Commentaire 2 2 91 2 3" xfId="20294"/>
    <cellStyle name="Commentaire 2 2 91 2 3 2" xfId="39956"/>
    <cellStyle name="Commentaire 2 2 91 2 4" xfId="26896"/>
    <cellStyle name="Commentaire 2 2 91 3" xfId="7804"/>
    <cellStyle name="Commentaire 2 2 91 3 2" xfId="14530"/>
    <cellStyle name="Commentaire 2 2 91 3 2 2" xfId="35866"/>
    <cellStyle name="Commentaire 2 2 91 3 3" xfId="23274"/>
    <cellStyle name="Commentaire 2 2 91 3 3 2" xfId="42422"/>
    <cellStyle name="Commentaire 2 2 91 3 4" xfId="29140"/>
    <cellStyle name="Commentaire 2 2 91 4" xfId="10044"/>
    <cellStyle name="Commentaire 2 2 91 4 2" xfId="31380"/>
    <cellStyle name="Commentaire 2 2 91 5" xfId="22866"/>
    <cellStyle name="Commentaire 2 2 91 5 2" xfId="42078"/>
    <cellStyle name="Commentaire 2 2 91 6" xfId="24654"/>
    <cellStyle name="Commentaire 2 2 92" xfId="3320"/>
    <cellStyle name="Commentaire 2 2 92 2" xfId="5561"/>
    <cellStyle name="Commentaire 2 2 92 2 2" xfId="12287"/>
    <cellStyle name="Commentaire 2 2 92 2 2 2" xfId="33623"/>
    <cellStyle name="Commentaire 2 2 92 2 3" xfId="22526"/>
    <cellStyle name="Commentaire 2 2 92 2 3 2" xfId="41802"/>
    <cellStyle name="Commentaire 2 2 92 2 4" xfId="26897"/>
    <cellStyle name="Commentaire 2 2 92 3" xfId="7805"/>
    <cellStyle name="Commentaire 2 2 92 3 2" xfId="14531"/>
    <cellStyle name="Commentaire 2 2 92 3 2 2" xfId="35867"/>
    <cellStyle name="Commentaire 2 2 92 3 3" xfId="19927"/>
    <cellStyle name="Commentaire 2 2 92 3 3 2" xfId="39653"/>
    <cellStyle name="Commentaire 2 2 92 3 4" xfId="29141"/>
    <cellStyle name="Commentaire 2 2 92 4" xfId="10045"/>
    <cellStyle name="Commentaire 2 2 92 4 2" xfId="31381"/>
    <cellStyle name="Commentaire 2 2 92 5" xfId="19521"/>
    <cellStyle name="Commentaire 2 2 92 5 2" xfId="39311"/>
    <cellStyle name="Commentaire 2 2 92 6" xfId="24655"/>
    <cellStyle name="Commentaire 2 2 93" xfId="3321"/>
    <cellStyle name="Commentaire 2 2 93 2" xfId="5562"/>
    <cellStyle name="Commentaire 2 2 93 2 2" xfId="12288"/>
    <cellStyle name="Commentaire 2 2 93 2 2 2" xfId="33624"/>
    <cellStyle name="Commentaire 2 2 93 2 3" xfId="19180"/>
    <cellStyle name="Commentaire 2 2 93 2 3 2" xfId="39035"/>
    <cellStyle name="Commentaire 2 2 93 2 4" xfId="26898"/>
    <cellStyle name="Commentaire 2 2 93 3" xfId="7806"/>
    <cellStyle name="Commentaire 2 2 93 3 2" xfId="14532"/>
    <cellStyle name="Commentaire 2 2 93 3 2 2" xfId="35868"/>
    <cellStyle name="Commentaire 2 2 93 3 3" xfId="22156"/>
    <cellStyle name="Commentaire 2 2 93 3 3 2" xfId="41497"/>
    <cellStyle name="Commentaire 2 2 93 3 4" xfId="29142"/>
    <cellStyle name="Commentaire 2 2 93 4" xfId="10046"/>
    <cellStyle name="Commentaire 2 2 93 4 2" xfId="31382"/>
    <cellStyle name="Commentaire 2 2 93 5" xfId="21784"/>
    <cellStyle name="Commentaire 2 2 93 5 2" xfId="41190"/>
    <cellStyle name="Commentaire 2 2 93 6" xfId="24656"/>
    <cellStyle name="Commentaire 2 2 94" xfId="3322"/>
    <cellStyle name="Commentaire 2 2 94 2" xfId="5563"/>
    <cellStyle name="Commentaire 2 2 94 2 2" xfId="12289"/>
    <cellStyle name="Commentaire 2 2 94 2 2 2" xfId="33625"/>
    <cellStyle name="Commentaire 2 2 94 2 3" xfId="18057"/>
    <cellStyle name="Commentaire 2 2 94 2 3 2" xfId="38106"/>
    <cellStyle name="Commentaire 2 2 94 2 4" xfId="26899"/>
    <cellStyle name="Commentaire 2 2 94 3" xfId="7807"/>
    <cellStyle name="Commentaire 2 2 94 3 2" xfId="14533"/>
    <cellStyle name="Commentaire 2 2 94 3 2 2" xfId="35869"/>
    <cellStyle name="Commentaire 2 2 94 3 3" xfId="18810"/>
    <cellStyle name="Commentaire 2 2 94 3 3 2" xfId="38729"/>
    <cellStyle name="Commentaire 2 2 94 3 4" xfId="29143"/>
    <cellStyle name="Commentaire 2 2 94 4" xfId="10047"/>
    <cellStyle name="Commentaire 2 2 94 4 2" xfId="31383"/>
    <cellStyle name="Commentaire 2 2 94 5" xfId="24014"/>
    <cellStyle name="Commentaire 2 2 94 5 2" xfId="43034"/>
    <cellStyle name="Commentaire 2 2 94 6" xfId="24657"/>
    <cellStyle name="Commentaire 2 2 95" xfId="3323"/>
    <cellStyle name="Commentaire 2 2 95 2" xfId="5564"/>
    <cellStyle name="Commentaire 2 2 95 2 2" xfId="12290"/>
    <cellStyle name="Commentaire 2 2 95 2 2 2" xfId="33626"/>
    <cellStyle name="Commentaire 2 2 95 2 3" xfId="21411"/>
    <cellStyle name="Commentaire 2 2 95 2 3 2" xfId="40881"/>
    <cellStyle name="Commentaire 2 2 95 2 4" xfId="26900"/>
    <cellStyle name="Commentaire 2 2 95 3" xfId="7808"/>
    <cellStyle name="Commentaire 2 2 95 3 2" xfId="14534"/>
    <cellStyle name="Commentaire 2 2 95 3 2 2" xfId="35870"/>
    <cellStyle name="Commentaire 2 2 95 3 3" xfId="17663"/>
    <cellStyle name="Commentaire 2 2 95 3 3 2" xfId="37777"/>
    <cellStyle name="Commentaire 2 2 95 3 4" xfId="29144"/>
    <cellStyle name="Commentaire 2 2 95 4" xfId="10048"/>
    <cellStyle name="Commentaire 2 2 95 4 2" xfId="31384"/>
    <cellStyle name="Commentaire 2 2 95 5" xfId="20667"/>
    <cellStyle name="Commentaire 2 2 95 5 2" xfId="40265"/>
    <cellStyle name="Commentaire 2 2 95 6" xfId="24658"/>
    <cellStyle name="Commentaire 2 2 96" xfId="3324"/>
    <cellStyle name="Commentaire 2 2 96 2" xfId="5565"/>
    <cellStyle name="Commentaire 2 2 96 2 2" xfId="12291"/>
    <cellStyle name="Commentaire 2 2 96 2 2 2" xfId="33627"/>
    <cellStyle name="Commentaire 2 2 96 2 3" xfId="23640"/>
    <cellStyle name="Commentaire 2 2 96 2 3 2" xfId="42724"/>
    <cellStyle name="Commentaire 2 2 96 2 4" xfId="26901"/>
    <cellStyle name="Commentaire 2 2 96 3" xfId="7809"/>
    <cellStyle name="Commentaire 2 2 96 3 2" xfId="14535"/>
    <cellStyle name="Commentaire 2 2 96 3 2 2" xfId="35871"/>
    <cellStyle name="Commentaire 2 2 96 3 3" xfId="21041"/>
    <cellStyle name="Commentaire 2 2 96 3 3 2" xfId="40575"/>
    <cellStyle name="Commentaire 2 2 96 3 4" xfId="29145"/>
    <cellStyle name="Commentaire 2 2 96 4" xfId="10049"/>
    <cellStyle name="Commentaire 2 2 96 4 2" xfId="31385"/>
    <cellStyle name="Commentaire 2 2 96 5" xfId="22898"/>
    <cellStyle name="Commentaire 2 2 96 5 2" xfId="42110"/>
    <cellStyle name="Commentaire 2 2 96 6" xfId="24659"/>
    <cellStyle name="Commentaire 2 2 97" xfId="3325"/>
    <cellStyle name="Commentaire 2 2 97 2" xfId="5566"/>
    <cellStyle name="Commentaire 2 2 97 2 2" xfId="12292"/>
    <cellStyle name="Commentaire 2 2 97 2 2 2" xfId="33628"/>
    <cellStyle name="Commentaire 2 2 97 2 3" xfId="20293"/>
    <cellStyle name="Commentaire 2 2 97 2 3 2" xfId="39955"/>
    <cellStyle name="Commentaire 2 2 97 2 4" xfId="26902"/>
    <cellStyle name="Commentaire 2 2 97 3" xfId="7810"/>
    <cellStyle name="Commentaire 2 2 97 3 2" xfId="14536"/>
    <cellStyle name="Commentaire 2 2 97 3 2 2" xfId="35872"/>
    <cellStyle name="Commentaire 2 2 97 3 3" xfId="23273"/>
    <cellStyle name="Commentaire 2 2 97 3 3 2" xfId="42421"/>
    <cellStyle name="Commentaire 2 2 97 3 4" xfId="29146"/>
    <cellStyle name="Commentaire 2 2 97 4" xfId="10050"/>
    <cellStyle name="Commentaire 2 2 97 4 2" xfId="31386"/>
    <cellStyle name="Commentaire 2 2 97 5" xfId="19553"/>
    <cellStyle name="Commentaire 2 2 97 5 2" xfId="39343"/>
    <cellStyle name="Commentaire 2 2 97 6" xfId="24660"/>
    <cellStyle name="Commentaire 2 2 98" xfId="3326"/>
    <cellStyle name="Commentaire 2 2 98 2" xfId="5567"/>
    <cellStyle name="Commentaire 2 2 98 2 2" xfId="12293"/>
    <cellStyle name="Commentaire 2 2 98 2 2 2" xfId="33629"/>
    <cellStyle name="Commentaire 2 2 98 2 3" xfId="22525"/>
    <cellStyle name="Commentaire 2 2 98 2 3 2" xfId="41801"/>
    <cellStyle name="Commentaire 2 2 98 2 4" xfId="26903"/>
    <cellStyle name="Commentaire 2 2 98 3" xfId="7811"/>
    <cellStyle name="Commentaire 2 2 98 3 2" xfId="14537"/>
    <cellStyle name="Commentaire 2 2 98 3 2 2" xfId="35873"/>
    <cellStyle name="Commentaire 2 2 98 3 3" xfId="19926"/>
    <cellStyle name="Commentaire 2 2 98 3 3 2" xfId="39652"/>
    <cellStyle name="Commentaire 2 2 98 3 4" xfId="29147"/>
    <cellStyle name="Commentaire 2 2 98 4" xfId="10051"/>
    <cellStyle name="Commentaire 2 2 98 4 2" xfId="31387"/>
    <cellStyle name="Commentaire 2 2 98 5" xfId="18437"/>
    <cellStyle name="Commentaire 2 2 98 5 2" xfId="38421"/>
    <cellStyle name="Commentaire 2 2 98 6" xfId="24661"/>
    <cellStyle name="Commentaire 2 2 99" xfId="3327"/>
    <cellStyle name="Commentaire 2 2 99 2" xfId="5568"/>
    <cellStyle name="Commentaire 2 2 99 2 2" xfId="12294"/>
    <cellStyle name="Commentaire 2 2 99 2 2 2" xfId="33630"/>
    <cellStyle name="Commentaire 2 2 99 2 3" xfId="19179"/>
    <cellStyle name="Commentaire 2 2 99 2 3 2" xfId="39034"/>
    <cellStyle name="Commentaire 2 2 99 2 4" xfId="26904"/>
    <cellStyle name="Commentaire 2 2 99 3" xfId="7812"/>
    <cellStyle name="Commentaire 2 2 99 3 2" xfId="14538"/>
    <cellStyle name="Commentaire 2 2 99 3 2 2" xfId="35874"/>
    <cellStyle name="Commentaire 2 2 99 3 3" xfId="22155"/>
    <cellStyle name="Commentaire 2 2 99 3 3 2" xfId="41496"/>
    <cellStyle name="Commentaire 2 2 99 3 4" xfId="29148"/>
    <cellStyle name="Commentaire 2 2 99 4" xfId="10052"/>
    <cellStyle name="Commentaire 2 2 99 4 2" xfId="31388"/>
    <cellStyle name="Commentaire 2 2 99 5" xfId="21783"/>
    <cellStyle name="Commentaire 2 2 99 5 2" xfId="41189"/>
    <cellStyle name="Commentaire 2 2 99 6" xfId="24662"/>
    <cellStyle name="Commentaire 2 20" xfId="3328"/>
    <cellStyle name="Commentaire 2 20 2" xfId="5569"/>
    <cellStyle name="Commentaire 2 20 2 2" xfId="12295"/>
    <cellStyle name="Commentaire 2 20 2 2 2" xfId="33631"/>
    <cellStyle name="Commentaire 2 20 2 3" xfId="18056"/>
    <cellStyle name="Commentaire 2 20 2 3 2" xfId="38105"/>
    <cellStyle name="Commentaire 2 20 2 4" xfId="26905"/>
    <cellStyle name="Commentaire 2 20 3" xfId="7813"/>
    <cellStyle name="Commentaire 2 20 3 2" xfId="14539"/>
    <cellStyle name="Commentaire 2 20 3 2 2" xfId="35875"/>
    <cellStyle name="Commentaire 2 20 3 3" xfId="18809"/>
    <cellStyle name="Commentaire 2 20 3 3 2" xfId="38728"/>
    <cellStyle name="Commentaire 2 20 3 4" xfId="29149"/>
    <cellStyle name="Commentaire 2 20 4" xfId="10053"/>
    <cellStyle name="Commentaire 2 20 4 2" xfId="31389"/>
    <cellStyle name="Commentaire 2 20 5" xfId="24013"/>
    <cellStyle name="Commentaire 2 20 5 2" xfId="43033"/>
    <cellStyle name="Commentaire 2 20 6" xfId="24663"/>
    <cellStyle name="Commentaire 2 21" xfId="3329"/>
    <cellStyle name="Commentaire 2 21 2" xfId="5570"/>
    <cellStyle name="Commentaire 2 21 2 2" xfId="12296"/>
    <cellStyle name="Commentaire 2 21 2 2 2" xfId="33632"/>
    <cellStyle name="Commentaire 2 21 2 3" xfId="21410"/>
    <cellStyle name="Commentaire 2 21 2 3 2" xfId="40880"/>
    <cellStyle name="Commentaire 2 21 2 4" xfId="26906"/>
    <cellStyle name="Commentaire 2 21 3" xfId="7814"/>
    <cellStyle name="Commentaire 2 21 3 2" xfId="14540"/>
    <cellStyle name="Commentaire 2 21 3 2 2" xfId="35876"/>
    <cellStyle name="Commentaire 2 21 3 3" xfId="17662"/>
    <cellStyle name="Commentaire 2 21 3 3 2" xfId="37776"/>
    <cellStyle name="Commentaire 2 21 3 4" xfId="29150"/>
    <cellStyle name="Commentaire 2 21 4" xfId="10054"/>
    <cellStyle name="Commentaire 2 21 4 2" xfId="31390"/>
    <cellStyle name="Commentaire 2 21 5" xfId="20666"/>
    <cellStyle name="Commentaire 2 21 5 2" xfId="40264"/>
    <cellStyle name="Commentaire 2 21 6" xfId="24664"/>
    <cellStyle name="Commentaire 2 22" xfId="3330"/>
    <cellStyle name="Commentaire 2 22 2" xfId="5571"/>
    <cellStyle name="Commentaire 2 22 2 2" xfId="12297"/>
    <cellStyle name="Commentaire 2 22 2 2 2" xfId="33633"/>
    <cellStyle name="Commentaire 2 22 2 3" xfId="23639"/>
    <cellStyle name="Commentaire 2 22 2 3 2" xfId="42723"/>
    <cellStyle name="Commentaire 2 22 2 4" xfId="26907"/>
    <cellStyle name="Commentaire 2 22 3" xfId="7815"/>
    <cellStyle name="Commentaire 2 22 3 2" xfId="14541"/>
    <cellStyle name="Commentaire 2 22 3 2 2" xfId="35877"/>
    <cellStyle name="Commentaire 2 22 3 3" xfId="21040"/>
    <cellStyle name="Commentaire 2 22 3 3 2" xfId="40574"/>
    <cellStyle name="Commentaire 2 22 3 4" xfId="29151"/>
    <cellStyle name="Commentaire 2 22 4" xfId="10055"/>
    <cellStyle name="Commentaire 2 22 4 2" xfId="31391"/>
    <cellStyle name="Commentaire 2 22 5" xfId="22897"/>
    <cellStyle name="Commentaire 2 22 5 2" xfId="42109"/>
    <cellStyle name="Commentaire 2 22 6" xfId="24665"/>
    <cellStyle name="Commentaire 2 23" xfId="3331"/>
    <cellStyle name="Commentaire 2 23 2" xfId="5572"/>
    <cellStyle name="Commentaire 2 23 2 2" xfId="12298"/>
    <cellStyle name="Commentaire 2 23 2 2 2" xfId="33634"/>
    <cellStyle name="Commentaire 2 23 2 3" xfId="20292"/>
    <cellStyle name="Commentaire 2 23 2 3 2" xfId="39954"/>
    <cellStyle name="Commentaire 2 23 2 4" xfId="26908"/>
    <cellStyle name="Commentaire 2 23 3" xfId="7816"/>
    <cellStyle name="Commentaire 2 23 3 2" xfId="14542"/>
    <cellStyle name="Commentaire 2 23 3 2 2" xfId="35878"/>
    <cellStyle name="Commentaire 2 23 3 3" xfId="23272"/>
    <cellStyle name="Commentaire 2 23 3 3 2" xfId="42420"/>
    <cellStyle name="Commentaire 2 23 3 4" xfId="29152"/>
    <cellStyle name="Commentaire 2 23 4" xfId="10056"/>
    <cellStyle name="Commentaire 2 23 4 2" xfId="31392"/>
    <cellStyle name="Commentaire 2 23 5" xfId="19552"/>
    <cellStyle name="Commentaire 2 23 5 2" xfId="39342"/>
    <cellStyle name="Commentaire 2 23 6" xfId="24666"/>
    <cellStyle name="Commentaire 2 24" xfId="3332"/>
    <cellStyle name="Commentaire 2 24 2" xfId="5573"/>
    <cellStyle name="Commentaire 2 24 2 2" xfId="12299"/>
    <cellStyle name="Commentaire 2 24 2 2 2" xfId="33635"/>
    <cellStyle name="Commentaire 2 24 2 3" xfId="22524"/>
    <cellStyle name="Commentaire 2 24 2 3 2" xfId="41800"/>
    <cellStyle name="Commentaire 2 24 2 4" xfId="26909"/>
    <cellStyle name="Commentaire 2 24 3" xfId="7817"/>
    <cellStyle name="Commentaire 2 24 3 2" xfId="14543"/>
    <cellStyle name="Commentaire 2 24 3 2 2" xfId="35879"/>
    <cellStyle name="Commentaire 2 24 3 3" xfId="19925"/>
    <cellStyle name="Commentaire 2 24 3 3 2" xfId="39651"/>
    <cellStyle name="Commentaire 2 24 3 4" xfId="29153"/>
    <cellStyle name="Commentaire 2 24 4" xfId="10057"/>
    <cellStyle name="Commentaire 2 24 4 2" xfId="31393"/>
    <cellStyle name="Commentaire 2 24 5" xfId="18436"/>
    <cellStyle name="Commentaire 2 24 5 2" xfId="38420"/>
    <cellStyle name="Commentaire 2 24 6" xfId="24667"/>
    <cellStyle name="Commentaire 2 25" xfId="3333"/>
    <cellStyle name="Commentaire 2 25 2" xfId="5574"/>
    <cellStyle name="Commentaire 2 25 2 2" xfId="12300"/>
    <cellStyle name="Commentaire 2 25 2 2 2" xfId="33636"/>
    <cellStyle name="Commentaire 2 25 2 3" xfId="19178"/>
    <cellStyle name="Commentaire 2 25 2 3 2" xfId="39033"/>
    <cellStyle name="Commentaire 2 25 2 4" xfId="26910"/>
    <cellStyle name="Commentaire 2 25 3" xfId="7818"/>
    <cellStyle name="Commentaire 2 25 3 2" xfId="14544"/>
    <cellStyle name="Commentaire 2 25 3 2 2" xfId="35880"/>
    <cellStyle name="Commentaire 2 25 3 3" xfId="22154"/>
    <cellStyle name="Commentaire 2 25 3 3 2" xfId="41495"/>
    <cellStyle name="Commentaire 2 25 3 4" xfId="29154"/>
    <cellStyle name="Commentaire 2 25 4" xfId="10058"/>
    <cellStyle name="Commentaire 2 25 4 2" xfId="31394"/>
    <cellStyle name="Commentaire 2 25 5" xfId="21782"/>
    <cellStyle name="Commentaire 2 25 5 2" xfId="41188"/>
    <cellStyle name="Commentaire 2 25 6" xfId="24668"/>
    <cellStyle name="Commentaire 2 26" xfId="3334"/>
    <cellStyle name="Commentaire 2 26 2" xfId="5575"/>
    <cellStyle name="Commentaire 2 26 2 2" xfId="12301"/>
    <cellStyle name="Commentaire 2 26 2 2 2" xfId="33637"/>
    <cellStyle name="Commentaire 2 26 2 3" xfId="18055"/>
    <cellStyle name="Commentaire 2 26 2 3 2" xfId="38104"/>
    <cellStyle name="Commentaire 2 26 2 4" xfId="26911"/>
    <cellStyle name="Commentaire 2 26 3" xfId="7819"/>
    <cellStyle name="Commentaire 2 26 3 2" xfId="14545"/>
    <cellStyle name="Commentaire 2 26 3 2 2" xfId="35881"/>
    <cellStyle name="Commentaire 2 26 3 3" xfId="18808"/>
    <cellStyle name="Commentaire 2 26 3 3 2" xfId="38727"/>
    <cellStyle name="Commentaire 2 26 3 4" xfId="29155"/>
    <cellStyle name="Commentaire 2 26 4" xfId="10059"/>
    <cellStyle name="Commentaire 2 26 4 2" xfId="31395"/>
    <cellStyle name="Commentaire 2 26 5" xfId="24012"/>
    <cellStyle name="Commentaire 2 26 5 2" xfId="43032"/>
    <cellStyle name="Commentaire 2 26 6" xfId="24669"/>
    <cellStyle name="Commentaire 2 27" xfId="3335"/>
    <cellStyle name="Commentaire 2 27 2" xfId="5576"/>
    <cellStyle name="Commentaire 2 27 2 2" xfId="12302"/>
    <cellStyle name="Commentaire 2 27 2 2 2" xfId="33638"/>
    <cellStyle name="Commentaire 2 27 2 3" xfId="21409"/>
    <cellStyle name="Commentaire 2 27 2 3 2" xfId="40879"/>
    <cellStyle name="Commentaire 2 27 2 4" xfId="26912"/>
    <cellStyle name="Commentaire 2 27 3" xfId="7820"/>
    <cellStyle name="Commentaire 2 27 3 2" xfId="14546"/>
    <cellStyle name="Commentaire 2 27 3 2 2" xfId="35882"/>
    <cellStyle name="Commentaire 2 27 3 3" xfId="17661"/>
    <cellStyle name="Commentaire 2 27 3 3 2" xfId="37775"/>
    <cellStyle name="Commentaire 2 27 3 4" xfId="29156"/>
    <cellStyle name="Commentaire 2 27 4" xfId="10060"/>
    <cellStyle name="Commentaire 2 27 4 2" xfId="31396"/>
    <cellStyle name="Commentaire 2 27 5" xfId="20665"/>
    <cellStyle name="Commentaire 2 27 5 2" xfId="40263"/>
    <cellStyle name="Commentaire 2 27 6" xfId="24670"/>
    <cellStyle name="Commentaire 2 28" xfId="3336"/>
    <cellStyle name="Commentaire 2 28 2" xfId="5577"/>
    <cellStyle name="Commentaire 2 28 2 2" xfId="12303"/>
    <cellStyle name="Commentaire 2 28 2 2 2" xfId="33639"/>
    <cellStyle name="Commentaire 2 28 2 3" xfId="23638"/>
    <cellStyle name="Commentaire 2 28 2 3 2" xfId="42722"/>
    <cellStyle name="Commentaire 2 28 2 4" xfId="26913"/>
    <cellStyle name="Commentaire 2 28 3" xfId="7821"/>
    <cellStyle name="Commentaire 2 28 3 2" xfId="14547"/>
    <cellStyle name="Commentaire 2 28 3 2 2" xfId="35883"/>
    <cellStyle name="Commentaire 2 28 3 3" xfId="21039"/>
    <cellStyle name="Commentaire 2 28 3 3 2" xfId="40573"/>
    <cellStyle name="Commentaire 2 28 3 4" xfId="29157"/>
    <cellStyle name="Commentaire 2 28 4" xfId="10061"/>
    <cellStyle name="Commentaire 2 28 4 2" xfId="31397"/>
    <cellStyle name="Commentaire 2 28 5" xfId="22896"/>
    <cellStyle name="Commentaire 2 28 5 2" xfId="42108"/>
    <cellStyle name="Commentaire 2 28 6" xfId="24671"/>
    <cellStyle name="Commentaire 2 29" xfId="3337"/>
    <cellStyle name="Commentaire 2 29 2" xfId="5578"/>
    <cellStyle name="Commentaire 2 29 2 2" xfId="12304"/>
    <cellStyle name="Commentaire 2 29 2 2 2" xfId="33640"/>
    <cellStyle name="Commentaire 2 29 2 3" xfId="20291"/>
    <cellStyle name="Commentaire 2 29 2 3 2" xfId="39953"/>
    <cellStyle name="Commentaire 2 29 2 4" xfId="26914"/>
    <cellStyle name="Commentaire 2 29 3" xfId="7822"/>
    <cellStyle name="Commentaire 2 29 3 2" xfId="14548"/>
    <cellStyle name="Commentaire 2 29 3 2 2" xfId="35884"/>
    <cellStyle name="Commentaire 2 29 3 3" xfId="23271"/>
    <cellStyle name="Commentaire 2 29 3 3 2" xfId="42419"/>
    <cellStyle name="Commentaire 2 29 3 4" xfId="29158"/>
    <cellStyle name="Commentaire 2 29 4" xfId="10062"/>
    <cellStyle name="Commentaire 2 29 4 2" xfId="31398"/>
    <cellStyle name="Commentaire 2 29 5" xfId="19551"/>
    <cellStyle name="Commentaire 2 29 5 2" xfId="39341"/>
    <cellStyle name="Commentaire 2 29 6" xfId="24672"/>
    <cellStyle name="Commentaire 2 3" xfId="2290"/>
    <cellStyle name="Commentaire 2 3 2" xfId="3339"/>
    <cellStyle name="Commentaire 2 3 2 2" xfId="5580"/>
    <cellStyle name="Commentaire 2 3 2 2 2" xfId="12306"/>
    <cellStyle name="Commentaire 2 3 2 2 2 2" xfId="33642"/>
    <cellStyle name="Commentaire 2 3 2 2 3" xfId="19177"/>
    <cellStyle name="Commentaire 2 3 2 2 3 2" xfId="39032"/>
    <cellStyle name="Commentaire 2 3 2 2 4" xfId="26916"/>
    <cellStyle name="Commentaire 2 3 2 3" xfId="7824"/>
    <cellStyle name="Commentaire 2 3 2 3 2" xfId="14550"/>
    <cellStyle name="Commentaire 2 3 2 3 2 2" xfId="35886"/>
    <cellStyle name="Commentaire 2 3 2 3 3" xfId="22153"/>
    <cellStyle name="Commentaire 2 3 2 3 3 2" xfId="41494"/>
    <cellStyle name="Commentaire 2 3 2 3 4" xfId="29160"/>
    <cellStyle name="Commentaire 2 3 2 4" xfId="10064"/>
    <cellStyle name="Commentaire 2 3 2 4 2" xfId="31400"/>
    <cellStyle name="Commentaire 2 3 2 5" xfId="21781"/>
    <cellStyle name="Commentaire 2 3 2 5 2" xfId="41187"/>
    <cellStyle name="Commentaire 2 3 2 6" xfId="24674"/>
    <cellStyle name="Commentaire 2 3 3" xfId="3340"/>
    <cellStyle name="Commentaire 2 3 3 2" xfId="5581"/>
    <cellStyle name="Commentaire 2 3 3 2 2" xfId="12307"/>
    <cellStyle name="Commentaire 2 3 3 2 2 2" xfId="33643"/>
    <cellStyle name="Commentaire 2 3 3 2 3" xfId="18054"/>
    <cellStyle name="Commentaire 2 3 3 2 3 2" xfId="38103"/>
    <cellStyle name="Commentaire 2 3 3 2 4" xfId="26917"/>
    <cellStyle name="Commentaire 2 3 3 3" xfId="7825"/>
    <cellStyle name="Commentaire 2 3 3 3 2" xfId="14551"/>
    <cellStyle name="Commentaire 2 3 3 3 2 2" xfId="35887"/>
    <cellStyle name="Commentaire 2 3 3 3 3" xfId="18807"/>
    <cellStyle name="Commentaire 2 3 3 3 3 2" xfId="38726"/>
    <cellStyle name="Commentaire 2 3 3 3 4" xfId="29161"/>
    <cellStyle name="Commentaire 2 3 3 4" xfId="10065"/>
    <cellStyle name="Commentaire 2 3 3 4 2" xfId="31401"/>
    <cellStyle name="Commentaire 2 3 3 5" xfId="24011"/>
    <cellStyle name="Commentaire 2 3 3 5 2" xfId="43031"/>
    <cellStyle name="Commentaire 2 3 3 6" xfId="24675"/>
    <cellStyle name="Commentaire 2 3 4" xfId="5579"/>
    <cellStyle name="Commentaire 2 3 4 2" xfId="12305"/>
    <cellStyle name="Commentaire 2 3 4 2 2" xfId="33641"/>
    <cellStyle name="Commentaire 2 3 4 3" xfId="22523"/>
    <cellStyle name="Commentaire 2 3 4 3 2" xfId="41799"/>
    <cellStyle name="Commentaire 2 3 4 4" xfId="26915"/>
    <cellStyle name="Commentaire 2 3 5" xfId="7823"/>
    <cellStyle name="Commentaire 2 3 5 2" xfId="14549"/>
    <cellStyle name="Commentaire 2 3 5 2 2" xfId="35885"/>
    <cellStyle name="Commentaire 2 3 5 3" xfId="19924"/>
    <cellStyle name="Commentaire 2 3 5 3 2" xfId="39650"/>
    <cellStyle name="Commentaire 2 3 5 4" xfId="29159"/>
    <cellStyle name="Commentaire 2 3 6" xfId="10063"/>
    <cellStyle name="Commentaire 2 3 6 2" xfId="31399"/>
    <cellStyle name="Commentaire 2 3 7" xfId="18435"/>
    <cellStyle name="Commentaire 2 3 7 2" xfId="38419"/>
    <cellStyle name="Commentaire 2 3 8" xfId="24673"/>
    <cellStyle name="Commentaire 2 3 9" xfId="3338"/>
    <cellStyle name="Commentaire 2 30" xfId="3341"/>
    <cellStyle name="Commentaire 2 30 2" xfId="5582"/>
    <cellStyle name="Commentaire 2 30 2 2" xfId="12308"/>
    <cellStyle name="Commentaire 2 30 2 2 2" xfId="33644"/>
    <cellStyle name="Commentaire 2 30 2 3" xfId="21408"/>
    <cellStyle name="Commentaire 2 30 2 3 2" xfId="40878"/>
    <cellStyle name="Commentaire 2 30 2 4" xfId="26918"/>
    <cellStyle name="Commentaire 2 30 3" xfId="7826"/>
    <cellStyle name="Commentaire 2 30 3 2" xfId="14552"/>
    <cellStyle name="Commentaire 2 30 3 2 2" xfId="35888"/>
    <cellStyle name="Commentaire 2 30 3 3" xfId="17660"/>
    <cellStyle name="Commentaire 2 30 3 3 2" xfId="37774"/>
    <cellStyle name="Commentaire 2 30 3 4" xfId="29162"/>
    <cellStyle name="Commentaire 2 30 4" xfId="10066"/>
    <cellStyle name="Commentaire 2 30 4 2" xfId="31402"/>
    <cellStyle name="Commentaire 2 30 5" xfId="20664"/>
    <cellStyle name="Commentaire 2 30 5 2" xfId="40262"/>
    <cellStyle name="Commentaire 2 30 6" xfId="24676"/>
    <cellStyle name="Commentaire 2 31" xfId="3342"/>
    <cellStyle name="Commentaire 2 31 2" xfId="5583"/>
    <cellStyle name="Commentaire 2 31 2 2" xfId="12309"/>
    <cellStyle name="Commentaire 2 31 2 2 2" xfId="33645"/>
    <cellStyle name="Commentaire 2 31 2 3" xfId="23637"/>
    <cellStyle name="Commentaire 2 31 2 3 2" xfId="42721"/>
    <cellStyle name="Commentaire 2 31 2 4" xfId="26919"/>
    <cellStyle name="Commentaire 2 31 3" xfId="7827"/>
    <cellStyle name="Commentaire 2 31 3 2" xfId="14553"/>
    <cellStyle name="Commentaire 2 31 3 2 2" xfId="35889"/>
    <cellStyle name="Commentaire 2 31 3 3" xfId="21038"/>
    <cellStyle name="Commentaire 2 31 3 3 2" xfId="40572"/>
    <cellStyle name="Commentaire 2 31 3 4" xfId="29163"/>
    <cellStyle name="Commentaire 2 31 4" xfId="10067"/>
    <cellStyle name="Commentaire 2 31 4 2" xfId="31403"/>
    <cellStyle name="Commentaire 2 31 5" xfId="22895"/>
    <cellStyle name="Commentaire 2 31 5 2" xfId="42107"/>
    <cellStyle name="Commentaire 2 31 6" xfId="24677"/>
    <cellStyle name="Commentaire 2 32" xfId="3343"/>
    <cellStyle name="Commentaire 2 32 2" xfId="5584"/>
    <cellStyle name="Commentaire 2 32 2 2" xfId="12310"/>
    <cellStyle name="Commentaire 2 32 2 2 2" xfId="33646"/>
    <cellStyle name="Commentaire 2 32 2 3" xfId="20290"/>
    <cellStyle name="Commentaire 2 32 2 3 2" xfId="39952"/>
    <cellStyle name="Commentaire 2 32 2 4" xfId="26920"/>
    <cellStyle name="Commentaire 2 32 3" xfId="7828"/>
    <cellStyle name="Commentaire 2 32 3 2" xfId="14554"/>
    <cellStyle name="Commentaire 2 32 3 2 2" xfId="35890"/>
    <cellStyle name="Commentaire 2 32 3 3" xfId="23270"/>
    <cellStyle name="Commentaire 2 32 3 3 2" xfId="42418"/>
    <cellStyle name="Commentaire 2 32 3 4" xfId="29164"/>
    <cellStyle name="Commentaire 2 32 4" xfId="10068"/>
    <cellStyle name="Commentaire 2 32 4 2" xfId="31404"/>
    <cellStyle name="Commentaire 2 32 5" xfId="19550"/>
    <cellStyle name="Commentaire 2 32 5 2" xfId="39340"/>
    <cellStyle name="Commentaire 2 32 6" xfId="24678"/>
    <cellStyle name="Commentaire 2 33" xfId="3344"/>
    <cellStyle name="Commentaire 2 33 2" xfId="5585"/>
    <cellStyle name="Commentaire 2 33 2 2" xfId="12311"/>
    <cellStyle name="Commentaire 2 33 2 2 2" xfId="33647"/>
    <cellStyle name="Commentaire 2 33 2 3" xfId="22522"/>
    <cellStyle name="Commentaire 2 33 2 3 2" xfId="41798"/>
    <cellStyle name="Commentaire 2 33 2 4" xfId="26921"/>
    <cellStyle name="Commentaire 2 33 3" xfId="7829"/>
    <cellStyle name="Commentaire 2 33 3 2" xfId="14555"/>
    <cellStyle name="Commentaire 2 33 3 2 2" xfId="35891"/>
    <cellStyle name="Commentaire 2 33 3 3" xfId="19923"/>
    <cellStyle name="Commentaire 2 33 3 3 2" xfId="39649"/>
    <cellStyle name="Commentaire 2 33 3 4" xfId="29165"/>
    <cellStyle name="Commentaire 2 33 4" xfId="10069"/>
    <cellStyle name="Commentaire 2 33 4 2" xfId="31405"/>
    <cellStyle name="Commentaire 2 33 5" xfId="18434"/>
    <cellStyle name="Commentaire 2 33 5 2" xfId="38418"/>
    <cellStyle name="Commentaire 2 33 6" xfId="24679"/>
    <cellStyle name="Commentaire 2 34" xfId="3345"/>
    <cellStyle name="Commentaire 2 34 2" xfId="5586"/>
    <cellStyle name="Commentaire 2 34 2 2" xfId="12312"/>
    <cellStyle name="Commentaire 2 34 2 2 2" xfId="33648"/>
    <cellStyle name="Commentaire 2 34 2 3" xfId="19176"/>
    <cellStyle name="Commentaire 2 34 2 3 2" xfId="39031"/>
    <cellStyle name="Commentaire 2 34 2 4" xfId="26922"/>
    <cellStyle name="Commentaire 2 34 3" xfId="7830"/>
    <cellStyle name="Commentaire 2 34 3 2" xfId="14556"/>
    <cellStyle name="Commentaire 2 34 3 2 2" xfId="35892"/>
    <cellStyle name="Commentaire 2 34 3 3" xfId="22152"/>
    <cellStyle name="Commentaire 2 34 3 3 2" xfId="41493"/>
    <cellStyle name="Commentaire 2 34 3 4" xfId="29166"/>
    <cellStyle name="Commentaire 2 34 4" xfId="10070"/>
    <cellStyle name="Commentaire 2 34 4 2" xfId="31406"/>
    <cellStyle name="Commentaire 2 34 5" xfId="21780"/>
    <cellStyle name="Commentaire 2 34 5 2" xfId="41186"/>
    <cellStyle name="Commentaire 2 34 6" xfId="24680"/>
    <cellStyle name="Commentaire 2 35" xfId="3346"/>
    <cellStyle name="Commentaire 2 35 2" xfId="5587"/>
    <cellStyle name="Commentaire 2 35 2 2" xfId="12313"/>
    <cellStyle name="Commentaire 2 35 2 2 2" xfId="33649"/>
    <cellStyle name="Commentaire 2 35 2 3" xfId="18053"/>
    <cellStyle name="Commentaire 2 35 2 3 2" xfId="38102"/>
    <cellStyle name="Commentaire 2 35 2 4" xfId="26923"/>
    <cellStyle name="Commentaire 2 35 3" xfId="7831"/>
    <cellStyle name="Commentaire 2 35 3 2" xfId="14557"/>
    <cellStyle name="Commentaire 2 35 3 2 2" xfId="35893"/>
    <cellStyle name="Commentaire 2 35 3 3" xfId="18806"/>
    <cellStyle name="Commentaire 2 35 3 3 2" xfId="38725"/>
    <cellStyle name="Commentaire 2 35 3 4" xfId="29167"/>
    <cellStyle name="Commentaire 2 35 4" xfId="10071"/>
    <cellStyle name="Commentaire 2 35 4 2" xfId="31407"/>
    <cellStyle name="Commentaire 2 35 5" xfId="24010"/>
    <cellStyle name="Commentaire 2 35 5 2" xfId="43030"/>
    <cellStyle name="Commentaire 2 35 6" xfId="24681"/>
    <cellStyle name="Commentaire 2 36" xfId="3347"/>
    <cellStyle name="Commentaire 2 36 2" xfId="5588"/>
    <cellStyle name="Commentaire 2 36 2 2" xfId="12314"/>
    <cellStyle name="Commentaire 2 36 2 2 2" xfId="33650"/>
    <cellStyle name="Commentaire 2 36 2 3" xfId="21407"/>
    <cellStyle name="Commentaire 2 36 2 3 2" xfId="40877"/>
    <cellStyle name="Commentaire 2 36 2 4" xfId="26924"/>
    <cellStyle name="Commentaire 2 36 3" xfId="7832"/>
    <cellStyle name="Commentaire 2 36 3 2" xfId="14558"/>
    <cellStyle name="Commentaire 2 36 3 2 2" xfId="35894"/>
    <cellStyle name="Commentaire 2 36 3 3" xfId="17659"/>
    <cellStyle name="Commentaire 2 36 3 3 2" xfId="37773"/>
    <cellStyle name="Commentaire 2 36 3 4" xfId="29168"/>
    <cellStyle name="Commentaire 2 36 4" xfId="10072"/>
    <cellStyle name="Commentaire 2 36 4 2" xfId="31408"/>
    <cellStyle name="Commentaire 2 36 5" xfId="20663"/>
    <cellStyle name="Commentaire 2 36 5 2" xfId="40261"/>
    <cellStyle name="Commentaire 2 36 6" xfId="24682"/>
    <cellStyle name="Commentaire 2 37" xfId="3348"/>
    <cellStyle name="Commentaire 2 37 2" xfId="5589"/>
    <cellStyle name="Commentaire 2 37 2 2" xfId="12315"/>
    <cellStyle name="Commentaire 2 37 2 2 2" xfId="33651"/>
    <cellStyle name="Commentaire 2 37 2 3" xfId="23636"/>
    <cellStyle name="Commentaire 2 37 2 3 2" xfId="42720"/>
    <cellStyle name="Commentaire 2 37 2 4" xfId="26925"/>
    <cellStyle name="Commentaire 2 37 3" xfId="7833"/>
    <cellStyle name="Commentaire 2 37 3 2" xfId="14559"/>
    <cellStyle name="Commentaire 2 37 3 2 2" xfId="35895"/>
    <cellStyle name="Commentaire 2 37 3 3" xfId="21037"/>
    <cellStyle name="Commentaire 2 37 3 3 2" xfId="40571"/>
    <cellStyle name="Commentaire 2 37 3 4" xfId="29169"/>
    <cellStyle name="Commentaire 2 37 4" xfId="10073"/>
    <cellStyle name="Commentaire 2 37 4 2" xfId="31409"/>
    <cellStyle name="Commentaire 2 37 5" xfId="22894"/>
    <cellStyle name="Commentaire 2 37 5 2" xfId="42106"/>
    <cellStyle name="Commentaire 2 37 6" xfId="24683"/>
    <cellStyle name="Commentaire 2 38" xfId="3349"/>
    <cellStyle name="Commentaire 2 38 2" xfId="5590"/>
    <cellStyle name="Commentaire 2 38 2 2" xfId="12316"/>
    <cellStyle name="Commentaire 2 38 2 2 2" xfId="33652"/>
    <cellStyle name="Commentaire 2 38 2 3" xfId="20289"/>
    <cellStyle name="Commentaire 2 38 2 3 2" xfId="39951"/>
    <cellStyle name="Commentaire 2 38 2 4" xfId="26926"/>
    <cellStyle name="Commentaire 2 38 3" xfId="7834"/>
    <cellStyle name="Commentaire 2 38 3 2" xfId="14560"/>
    <cellStyle name="Commentaire 2 38 3 2 2" xfId="35896"/>
    <cellStyle name="Commentaire 2 38 3 3" xfId="23269"/>
    <cellStyle name="Commentaire 2 38 3 3 2" xfId="42417"/>
    <cellStyle name="Commentaire 2 38 3 4" xfId="29170"/>
    <cellStyle name="Commentaire 2 38 4" xfId="10074"/>
    <cellStyle name="Commentaire 2 38 4 2" xfId="31410"/>
    <cellStyle name="Commentaire 2 38 5" xfId="19549"/>
    <cellStyle name="Commentaire 2 38 5 2" xfId="39339"/>
    <cellStyle name="Commentaire 2 38 6" xfId="24684"/>
    <cellStyle name="Commentaire 2 39" xfId="3350"/>
    <cellStyle name="Commentaire 2 39 2" xfId="5591"/>
    <cellStyle name="Commentaire 2 39 2 2" xfId="12317"/>
    <cellStyle name="Commentaire 2 39 2 2 2" xfId="33653"/>
    <cellStyle name="Commentaire 2 39 2 3" xfId="22521"/>
    <cellStyle name="Commentaire 2 39 2 3 2" xfId="41797"/>
    <cellStyle name="Commentaire 2 39 2 4" xfId="26927"/>
    <cellStyle name="Commentaire 2 39 3" xfId="7835"/>
    <cellStyle name="Commentaire 2 39 3 2" xfId="14561"/>
    <cellStyle name="Commentaire 2 39 3 2 2" xfId="35897"/>
    <cellStyle name="Commentaire 2 39 3 3" xfId="19922"/>
    <cellStyle name="Commentaire 2 39 3 3 2" xfId="39648"/>
    <cellStyle name="Commentaire 2 39 3 4" xfId="29171"/>
    <cellStyle name="Commentaire 2 39 4" xfId="10075"/>
    <cellStyle name="Commentaire 2 39 4 2" xfId="31411"/>
    <cellStyle name="Commentaire 2 39 5" xfId="18433"/>
    <cellStyle name="Commentaire 2 39 5 2" xfId="38417"/>
    <cellStyle name="Commentaire 2 39 6" xfId="24685"/>
    <cellStyle name="Commentaire 2 4" xfId="3351"/>
    <cellStyle name="Commentaire 2 4 2" xfId="3352"/>
    <cellStyle name="Commentaire 2 4 2 2" xfId="5593"/>
    <cellStyle name="Commentaire 2 4 2 2 2" xfId="12319"/>
    <cellStyle name="Commentaire 2 4 2 2 2 2" xfId="33655"/>
    <cellStyle name="Commentaire 2 4 2 2 3" xfId="18052"/>
    <cellStyle name="Commentaire 2 4 2 2 3 2" xfId="38101"/>
    <cellStyle name="Commentaire 2 4 2 2 4" xfId="26929"/>
    <cellStyle name="Commentaire 2 4 2 3" xfId="7837"/>
    <cellStyle name="Commentaire 2 4 2 3 2" xfId="14563"/>
    <cellStyle name="Commentaire 2 4 2 3 2 2" xfId="35899"/>
    <cellStyle name="Commentaire 2 4 2 3 3" xfId="18805"/>
    <cellStyle name="Commentaire 2 4 2 3 3 2" xfId="38724"/>
    <cellStyle name="Commentaire 2 4 2 3 4" xfId="29173"/>
    <cellStyle name="Commentaire 2 4 2 4" xfId="10077"/>
    <cellStyle name="Commentaire 2 4 2 4 2" xfId="31413"/>
    <cellStyle name="Commentaire 2 4 2 5" xfId="24009"/>
    <cellStyle name="Commentaire 2 4 2 5 2" xfId="43029"/>
    <cellStyle name="Commentaire 2 4 2 6" xfId="24687"/>
    <cellStyle name="Commentaire 2 4 3" xfId="3353"/>
    <cellStyle name="Commentaire 2 4 3 2" xfId="5594"/>
    <cellStyle name="Commentaire 2 4 3 2 2" xfId="12320"/>
    <cellStyle name="Commentaire 2 4 3 2 2 2" xfId="33656"/>
    <cellStyle name="Commentaire 2 4 3 2 3" xfId="21406"/>
    <cellStyle name="Commentaire 2 4 3 2 3 2" xfId="40876"/>
    <cellStyle name="Commentaire 2 4 3 2 4" xfId="26930"/>
    <cellStyle name="Commentaire 2 4 3 3" xfId="7838"/>
    <cellStyle name="Commentaire 2 4 3 3 2" xfId="14564"/>
    <cellStyle name="Commentaire 2 4 3 3 2 2" xfId="35900"/>
    <cellStyle name="Commentaire 2 4 3 3 3" xfId="17658"/>
    <cellStyle name="Commentaire 2 4 3 3 3 2" xfId="37772"/>
    <cellStyle name="Commentaire 2 4 3 3 4" xfId="29174"/>
    <cellStyle name="Commentaire 2 4 3 4" xfId="10078"/>
    <cellStyle name="Commentaire 2 4 3 4 2" xfId="31414"/>
    <cellStyle name="Commentaire 2 4 3 5" xfId="20662"/>
    <cellStyle name="Commentaire 2 4 3 5 2" xfId="40260"/>
    <cellStyle name="Commentaire 2 4 3 6" xfId="24688"/>
    <cellStyle name="Commentaire 2 4 4" xfId="5592"/>
    <cellStyle name="Commentaire 2 4 4 2" xfId="12318"/>
    <cellStyle name="Commentaire 2 4 4 2 2" xfId="33654"/>
    <cellStyle name="Commentaire 2 4 4 3" xfId="19175"/>
    <cellStyle name="Commentaire 2 4 4 3 2" xfId="39030"/>
    <cellStyle name="Commentaire 2 4 4 4" xfId="26928"/>
    <cellStyle name="Commentaire 2 4 5" xfId="7836"/>
    <cellStyle name="Commentaire 2 4 5 2" xfId="14562"/>
    <cellStyle name="Commentaire 2 4 5 2 2" xfId="35898"/>
    <cellStyle name="Commentaire 2 4 5 3" xfId="22151"/>
    <cellStyle name="Commentaire 2 4 5 3 2" xfId="41492"/>
    <cellStyle name="Commentaire 2 4 5 4" xfId="29172"/>
    <cellStyle name="Commentaire 2 4 6" xfId="10076"/>
    <cellStyle name="Commentaire 2 4 6 2" xfId="31412"/>
    <cellStyle name="Commentaire 2 4 7" xfId="21779"/>
    <cellStyle name="Commentaire 2 4 7 2" xfId="41185"/>
    <cellStyle name="Commentaire 2 4 8" xfId="24686"/>
    <cellStyle name="Commentaire 2 40" xfId="3354"/>
    <cellStyle name="Commentaire 2 40 2" xfId="5595"/>
    <cellStyle name="Commentaire 2 40 2 2" xfId="12321"/>
    <cellStyle name="Commentaire 2 40 2 2 2" xfId="33657"/>
    <cellStyle name="Commentaire 2 40 2 3" xfId="23635"/>
    <cellStyle name="Commentaire 2 40 2 3 2" xfId="42719"/>
    <cellStyle name="Commentaire 2 40 2 4" xfId="26931"/>
    <cellStyle name="Commentaire 2 40 3" xfId="7839"/>
    <cellStyle name="Commentaire 2 40 3 2" xfId="14565"/>
    <cellStyle name="Commentaire 2 40 3 2 2" xfId="35901"/>
    <cellStyle name="Commentaire 2 40 3 3" xfId="21036"/>
    <cellStyle name="Commentaire 2 40 3 3 2" xfId="40570"/>
    <cellStyle name="Commentaire 2 40 3 4" xfId="29175"/>
    <cellStyle name="Commentaire 2 40 4" xfId="10079"/>
    <cellStyle name="Commentaire 2 40 4 2" xfId="31415"/>
    <cellStyle name="Commentaire 2 40 5" xfId="22893"/>
    <cellStyle name="Commentaire 2 40 5 2" xfId="42105"/>
    <cellStyle name="Commentaire 2 40 6" xfId="24689"/>
    <cellStyle name="Commentaire 2 41" xfId="3355"/>
    <cellStyle name="Commentaire 2 41 2" xfId="5596"/>
    <cellStyle name="Commentaire 2 41 2 2" xfId="12322"/>
    <cellStyle name="Commentaire 2 41 2 2 2" xfId="33658"/>
    <cellStyle name="Commentaire 2 41 2 3" xfId="20288"/>
    <cellStyle name="Commentaire 2 41 2 3 2" xfId="39950"/>
    <cellStyle name="Commentaire 2 41 2 4" xfId="26932"/>
    <cellStyle name="Commentaire 2 41 3" xfId="7840"/>
    <cellStyle name="Commentaire 2 41 3 2" xfId="14566"/>
    <cellStyle name="Commentaire 2 41 3 2 2" xfId="35902"/>
    <cellStyle name="Commentaire 2 41 3 3" xfId="23268"/>
    <cellStyle name="Commentaire 2 41 3 3 2" xfId="42416"/>
    <cellStyle name="Commentaire 2 41 3 4" xfId="29176"/>
    <cellStyle name="Commentaire 2 41 4" xfId="10080"/>
    <cellStyle name="Commentaire 2 41 4 2" xfId="31416"/>
    <cellStyle name="Commentaire 2 41 5" xfId="19548"/>
    <cellStyle name="Commentaire 2 41 5 2" xfId="39338"/>
    <cellStyle name="Commentaire 2 41 6" xfId="24690"/>
    <cellStyle name="Commentaire 2 42" xfId="3356"/>
    <cellStyle name="Commentaire 2 42 2" xfId="5597"/>
    <cellStyle name="Commentaire 2 42 2 2" xfId="12323"/>
    <cellStyle name="Commentaire 2 42 2 2 2" xfId="33659"/>
    <cellStyle name="Commentaire 2 42 2 3" xfId="22520"/>
    <cellStyle name="Commentaire 2 42 2 3 2" xfId="41796"/>
    <cellStyle name="Commentaire 2 42 2 4" xfId="26933"/>
    <cellStyle name="Commentaire 2 42 3" xfId="7841"/>
    <cellStyle name="Commentaire 2 42 3 2" xfId="14567"/>
    <cellStyle name="Commentaire 2 42 3 2 2" xfId="35903"/>
    <cellStyle name="Commentaire 2 42 3 3" xfId="19921"/>
    <cellStyle name="Commentaire 2 42 3 3 2" xfId="39647"/>
    <cellStyle name="Commentaire 2 42 3 4" xfId="29177"/>
    <cellStyle name="Commentaire 2 42 4" xfId="10081"/>
    <cellStyle name="Commentaire 2 42 4 2" xfId="31417"/>
    <cellStyle name="Commentaire 2 42 5" xfId="18432"/>
    <cellStyle name="Commentaire 2 42 5 2" xfId="38416"/>
    <cellStyle name="Commentaire 2 42 6" xfId="24691"/>
    <cellStyle name="Commentaire 2 43" xfId="3357"/>
    <cellStyle name="Commentaire 2 43 2" xfId="5598"/>
    <cellStyle name="Commentaire 2 43 2 2" xfId="12324"/>
    <cellStyle name="Commentaire 2 43 2 2 2" xfId="33660"/>
    <cellStyle name="Commentaire 2 43 2 3" xfId="19174"/>
    <cellStyle name="Commentaire 2 43 2 3 2" xfId="39029"/>
    <cellStyle name="Commentaire 2 43 2 4" xfId="26934"/>
    <cellStyle name="Commentaire 2 43 3" xfId="7842"/>
    <cellStyle name="Commentaire 2 43 3 2" xfId="14568"/>
    <cellStyle name="Commentaire 2 43 3 2 2" xfId="35904"/>
    <cellStyle name="Commentaire 2 43 3 3" xfId="22150"/>
    <cellStyle name="Commentaire 2 43 3 3 2" xfId="41491"/>
    <cellStyle name="Commentaire 2 43 3 4" xfId="29178"/>
    <cellStyle name="Commentaire 2 43 4" xfId="10082"/>
    <cellStyle name="Commentaire 2 43 4 2" xfId="31418"/>
    <cellStyle name="Commentaire 2 43 5" xfId="21778"/>
    <cellStyle name="Commentaire 2 43 5 2" xfId="41184"/>
    <cellStyle name="Commentaire 2 43 6" xfId="24692"/>
    <cellStyle name="Commentaire 2 44" xfId="3358"/>
    <cellStyle name="Commentaire 2 44 2" xfId="5599"/>
    <cellStyle name="Commentaire 2 44 2 2" xfId="12325"/>
    <cellStyle name="Commentaire 2 44 2 2 2" xfId="33661"/>
    <cellStyle name="Commentaire 2 44 2 3" xfId="18051"/>
    <cellStyle name="Commentaire 2 44 2 3 2" xfId="38100"/>
    <cellStyle name="Commentaire 2 44 2 4" xfId="26935"/>
    <cellStyle name="Commentaire 2 44 3" xfId="7843"/>
    <cellStyle name="Commentaire 2 44 3 2" xfId="14569"/>
    <cellStyle name="Commentaire 2 44 3 2 2" xfId="35905"/>
    <cellStyle name="Commentaire 2 44 3 3" xfId="18804"/>
    <cellStyle name="Commentaire 2 44 3 3 2" xfId="38723"/>
    <cellStyle name="Commentaire 2 44 3 4" xfId="29179"/>
    <cellStyle name="Commentaire 2 44 4" xfId="10083"/>
    <cellStyle name="Commentaire 2 44 4 2" xfId="31419"/>
    <cellStyle name="Commentaire 2 44 5" xfId="24008"/>
    <cellStyle name="Commentaire 2 44 5 2" xfId="43028"/>
    <cellStyle name="Commentaire 2 44 6" xfId="24693"/>
    <cellStyle name="Commentaire 2 45" xfId="3359"/>
    <cellStyle name="Commentaire 2 45 2" xfId="5600"/>
    <cellStyle name="Commentaire 2 45 2 2" xfId="12326"/>
    <cellStyle name="Commentaire 2 45 2 2 2" xfId="33662"/>
    <cellStyle name="Commentaire 2 45 2 3" xfId="21405"/>
    <cellStyle name="Commentaire 2 45 2 3 2" xfId="40875"/>
    <cellStyle name="Commentaire 2 45 2 4" xfId="26936"/>
    <cellStyle name="Commentaire 2 45 3" xfId="7844"/>
    <cellStyle name="Commentaire 2 45 3 2" xfId="14570"/>
    <cellStyle name="Commentaire 2 45 3 2 2" xfId="35906"/>
    <cellStyle name="Commentaire 2 45 3 3" xfId="17657"/>
    <cellStyle name="Commentaire 2 45 3 3 2" xfId="37771"/>
    <cellStyle name="Commentaire 2 45 3 4" xfId="29180"/>
    <cellStyle name="Commentaire 2 45 4" xfId="10084"/>
    <cellStyle name="Commentaire 2 45 4 2" xfId="31420"/>
    <cellStyle name="Commentaire 2 45 5" xfId="20661"/>
    <cellStyle name="Commentaire 2 45 5 2" xfId="40259"/>
    <cellStyle name="Commentaire 2 45 6" xfId="24694"/>
    <cellStyle name="Commentaire 2 46" xfId="3360"/>
    <cellStyle name="Commentaire 2 46 2" xfId="5601"/>
    <cellStyle name="Commentaire 2 46 2 2" xfId="12327"/>
    <cellStyle name="Commentaire 2 46 2 2 2" xfId="33663"/>
    <cellStyle name="Commentaire 2 46 2 3" xfId="23634"/>
    <cellStyle name="Commentaire 2 46 2 3 2" xfId="42718"/>
    <cellStyle name="Commentaire 2 46 2 4" xfId="26937"/>
    <cellStyle name="Commentaire 2 46 3" xfId="7845"/>
    <cellStyle name="Commentaire 2 46 3 2" xfId="14571"/>
    <cellStyle name="Commentaire 2 46 3 2 2" xfId="35907"/>
    <cellStyle name="Commentaire 2 46 3 3" xfId="21035"/>
    <cellStyle name="Commentaire 2 46 3 3 2" xfId="40569"/>
    <cellStyle name="Commentaire 2 46 3 4" xfId="29181"/>
    <cellStyle name="Commentaire 2 46 4" xfId="10085"/>
    <cellStyle name="Commentaire 2 46 4 2" xfId="31421"/>
    <cellStyle name="Commentaire 2 46 5" xfId="22892"/>
    <cellStyle name="Commentaire 2 46 5 2" xfId="42104"/>
    <cellStyle name="Commentaire 2 46 6" xfId="24695"/>
    <cellStyle name="Commentaire 2 47" xfId="3361"/>
    <cellStyle name="Commentaire 2 47 2" xfId="5602"/>
    <cellStyle name="Commentaire 2 47 2 2" xfId="12328"/>
    <cellStyle name="Commentaire 2 47 2 2 2" xfId="33664"/>
    <cellStyle name="Commentaire 2 47 2 3" xfId="20287"/>
    <cellStyle name="Commentaire 2 47 2 3 2" xfId="39949"/>
    <cellStyle name="Commentaire 2 47 2 4" xfId="26938"/>
    <cellStyle name="Commentaire 2 47 3" xfId="7846"/>
    <cellStyle name="Commentaire 2 47 3 2" xfId="14572"/>
    <cellStyle name="Commentaire 2 47 3 2 2" xfId="35908"/>
    <cellStyle name="Commentaire 2 47 3 3" xfId="23267"/>
    <cellStyle name="Commentaire 2 47 3 3 2" xfId="42415"/>
    <cellStyle name="Commentaire 2 47 3 4" xfId="29182"/>
    <cellStyle name="Commentaire 2 47 4" xfId="10086"/>
    <cellStyle name="Commentaire 2 47 4 2" xfId="31422"/>
    <cellStyle name="Commentaire 2 47 5" xfId="19547"/>
    <cellStyle name="Commentaire 2 47 5 2" xfId="39337"/>
    <cellStyle name="Commentaire 2 47 6" xfId="24696"/>
    <cellStyle name="Commentaire 2 48" xfId="3362"/>
    <cellStyle name="Commentaire 2 48 2" xfId="5603"/>
    <cellStyle name="Commentaire 2 48 2 2" xfId="12329"/>
    <cellStyle name="Commentaire 2 48 2 2 2" xfId="33665"/>
    <cellStyle name="Commentaire 2 48 2 3" xfId="22519"/>
    <cellStyle name="Commentaire 2 48 2 3 2" xfId="41795"/>
    <cellStyle name="Commentaire 2 48 2 4" xfId="26939"/>
    <cellStyle name="Commentaire 2 48 3" xfId="7847"/>
    <cellStyle name="Commentaire 2 48 3 2" xfId="14573"/>
    <cellStyle name="Commentaire 2 48 3 2 2" xfId="35909"/>
    <cellStyle name="Commentaire 2 48 3 3" xfId="19920"/>
    <cellStyle name="Commentaire 2 48 3 3 2" xfId="39646"/>
    <cellStyle name="Commentaire 2 48 3 4" xfId="29183"/>
    <cellStyle name="Commentaire 2 48 4" xfId="10087"/>
    <cellStyle name="Commentaire 2 48 4 2" xfId="31423"/>
    <cellStyle name="Commentaire 2 48 5" xfId="18431"/>
    <cellStyle name="Commentaire 2 48 5 2" xfId="38415"/>
    <cellStyle name="Commentaire 2 48 6" xfId="24697"/>
    <cellStyle name="Commentaire 2 49" xfId="3363"/>
    <cellStyle name="Commentaire 2 49 2" xfId="5604"/>
    <cellStyle name="Commentaire 2 49 2 2" xfId="12330"/>
    <cellStyle name="Commentaire 2 49 2 2 2" xfId="33666"/>
    <cellStyle name="Commentaire 2 49 2 3" xfId="19173"/>
    <cellStyle name="Commentaire 2 49 2 3 2" xfId="39028"/>
    <cellStyle name="Commentaire 2 49 2 4" xfId="26940"/>
    <cellStyle name="Commentaire 2 49 3" xfId="7848"/>
    <cellStyle name="Commentaire 2 49 3 2" xfId="14574"/>
    <cellStyle name="Commentaire 2 49 3 2 2" xfId="35910"/>
    <cellStyle name="Commentaire 2 49 3 3" xfId="22149"/>
    <cellStyle name="Commentaire 2 49 3 3 2" xfId="41490"/>
    <cellStyle name="Commentaire 2 49 3 4" xfId="29184"/>
    <cellStyle name="Commentaire 2 49 4" xfId="10088"/>
    <cellStyle name="Commentaire 2 49 4 2" xfId="31424"/>
    <cellStyle name="Commentaire 2 49 5" xfId="21777"/>
    <cellStyle name="Commentaire 2 49 5 2" xfId="41183"/>
    <cellStyle name="Commentaire 2 49 6" xfId="24698"/>
    <cellStyle name="Commentaire 2 5" xfId="3364"/>
    <cellStyle name="Commentaire 2 5 2" xfId="3365"/>
    <cellStyle name="Commentaire 2 5 2 2" xfId="5606"/>
    <cellStyle name="Commentaire 2 5 2 2 2" xfId="12332"/>
    <cellStyle name="Commentaire 2 5 2 2 2 2" xfId="33668"/>
    <cellStyle name="Commentaire 2 5 2 2 3" xfId="21404"/>
    <cellStyle name="Commentaire 2 5 2 2 3 2" xfId="40874"/>
    <cellStyle name="Commentaire 2 5 2 2 4" xfId="26942"/>
    <cellStyle name="Commentaire 2 5 2 3" xfId="7850"/>
    <cellStyle name="Commentaire 2 5 2 3 2" xfId="14576"/>
    <cellStyle name="Commentaire 2 5 2 3 2 2" xfId="35912"/>
    <cellStyle name="Commentaire 2 5 2 3 3" xfId="17656"/>
    <cellStyle name="Commentaire 2 5 2 3 3 2" xfId="37770"/>
    <cellStyle name="Commentaire 2 5 2 3 4" xfId="29186"/>
    <cellStyle name="Commentaire 2 5 2 4" xfId="10090"/>
    <cellStyle name="Commentaire 2 5 2 4 2" xfId="31426"/>
    <cellStyle name="Commentaire 2 5 2 5" xfId="20660"/>
    <cellStyle name="Commentaire 2 5 2 5 2" xfId="40258"/>
    <cellStyle name="Commentaire 2 5 2 6" xfId="24700"/>
    <cellStyle name="Commentaire 2 5 3" xfId="3366"/>
    <cellStyle name="Commentaire 2 5 3 2" xfId="5607"/>
    <cellStyle name="Commentaire 2 5 3 2 2" xfId="12333"/>
    <cellStyle name="Commentaire 2 5 3 2 2 2" xfId="33669"/>
    <cellStyle name="Commentaire 2 5 3 2 3" xfId="23633"/>
    <cellStyle name="Commentaire 2 5 3 2 3 2" xfId="42717"/>
    <cellStyle name="Commentaire 2 5 3 2 4" xfId="26943"/>
    <cellStyle name="Commentaire 2 5 3 3" xfId="7851"/>
    <cellStyle name="Commentaire 2 5 3 3 2" xfId="14577"/>
    <cellStyle name="Commentaire 2 5 3 3 2 2" xfId="35913"/>
    <cellStyle name="Commentaire 2 5 3 3 3" xfId="21034"/>
    <cellStyle name="Commentaire 2 5 3 3 3 2" xfId="40568"/>
    <cellStyle name="Commentaire 2 5 3 3 4" xfId="29187"/>
    <cellStyle name="Commentaire 2 5 3 4" xfId="10091"/>
    <cellStyle name="Commentaire 2 5 3 4 2" xfId="31427"/>
    <cellStyle name="Commentaire 2 5 3 5" xfId="22891"/>
    <cellStyle name="Commentaire 2 5 3 5 2" xfId="42103"/>
    <cellStyle name="Commentaire 2 5 3 6" xfId="24701"/>
    <cellStyle name="Commentaire 2 5 4" xfId="5605"/>
    <cellStyle name="Commentaire 2 5 4 2" xfId="12331"/>
    <cellStyle name="Commentaire 2 5 4 2 2" xfId="33667"/>
    <cellStyle name="Commentaire 2 5 4 3" xfId="18050"/>
    <cellStyle name="Commentaire 2 5 4 3 2" xfId="38099"/>
    <cellStyle name="Commentaire 2 5 4 4" xfId="26941"/>
    <cellStyle name="Commentaire 2 5 5" xfId="7849"/>
    <cellStyle name="Commentaire 2 5 5 2" xfId="14575"/>
    <cellStyle name="Commentaire 2 5 5 2 2" xfId="35911"/>
    <cellStyle name="Commentaire 2 5 5 3" xfId="18803"/>
    <cellStyle name="Commentaire 2 5 5 3 2" xfId="38722"/>
    <cellStyle name="Commentaire 2 5 5 4" xfId="29185"/>
    <cellStyle name="Commentaire 2 5 6" xfId="10089"/>
    <cellStyle name="Commentaire 2 5 6 2" xfId="31425"/>
    <cellStyle name="Commentaire 2 5 7" xfId="24007"/>
    <cellStyle name="Commentaire 2 5 7 2" xfId="43027"/>
    <cellStyle name="Commentaire 2 5 8" xfId="24699"/>
    <cellStyle name="Commentaire 2 50" xfId="3367"/>
    <cellStyle name="Commentaire 2 50 2" xfId="5608"/>
    <cellStyle name="Commentaire 2 50 2 2" xfId="12334"/>
    <cellStyle name="Commentaire 2 50 2 2 2" xfId="33670"/>
    <cellStyle name="Commentaire 2 50 2 3" xfId="20286"/>
    <cellStyle name="Commentaire 2 50 2 3 2" xfId="39948"/>
    <cellStyle name="Commentaire 2 50 2 4" xfId="26944"/>
    <cellStyle name="Commentaire 2 50 3" xfId="7852"/>
    <cellStyle name="Commentaire 2 50 3 2" xfId="14578"/>
    <cellStyle name="Commentaire 2 50 3 2 2" xfId="35914"/>
    <cellStyle name="Commentaire 2 50 3 3" xfId="23266"/>
    <cellStyle name="Commentaire 2 50 3 3 2" xfId="42414"/>
    <cellStyle name="Commentaire 2 50 3 4" xfId="29188"/>
    <cellStyle name="Commentaire 2 50 4" xfId="10092"/>
    <cellStyle name="Commentaire 2 50 4 2" xfId="31428"/>
    <cellStyle name="Commentaire 2 50 5" xfId="19546"/>
    <cellStyle name="Commentaire 2 50 5 2" xfId="39336"/>
    <cellStyle name="Commentaire 2 50 6" xfId="24702"/>
    <cellStyle name="Commentaire 2 51" xfId="3368"/>
    <cellStyle name="Commentaire 2 51 2" xfId="5609"/>
    <cellStyle name="Commentaire 2 51 2 2" xfId="12335"/>
    <cellStyle name="Commentaire 2 51 2 2 2" xfId="33671"/>
    <cellStyle name="Commentaire 2 51 2 3" xfId="22518"/>
    <cellStyle name="Commentaire 2 51 2 3 2" xfId="41794"/>
    <cellStyle name="Commentaire 2 51 2 4" xfId="26945"/>
    <cellStyle name="Commentaire 2 51 3" xfId="7853"/>
    <cellStyle name="Commentaire 2 51 3 2" xfId="14579"/>
    <cellStyle name="Commentaire 2 51 3 2 2" xfId="35915"/>
    <cellStyle name="Commentaire 2 51 3 3" xfId="19919"/>
    <cellStyle name="Commentaire 2 51 3 3 2" xfId="39645"/>
    <cellStyle name="Commentaire 2 51 3 4" xfId="29189"/>
    <cellStyle name="Commentaire 2 51 4" xfId="10093"/>
    <cellStyle name="Commentaire 2 51 4 2" xfId="31429"/>
    <cellStyle name="Commentaire 2 51 5" xfId="18430"/>
    <cellStyle name="Commentaire 2 51 5 2" xfId="38414"/>
    <cellStyle name="Commentaire 2 51 6" xfId="24703"/>
    <cellStyle name="Commentaire 2 52" xfId="3369"/>
    <cellStyle name="Commentaire 2 52 2" xfId="5610"/>
    <cellStyle name="Commentaire 2 52 2 2" xfId="12336"/>
    <cellStyle name="Commentaire 2 52 2 2 2" xfId="33672"/>
    <cellStyle name="Commentaire 2 52 2 3" xfId="19172"/>
    <cellStyle name="Commentaire 2 52 2 3 2" xfId="39027"/>
    <cellStyle name="Commentaire 2 52 2 4" xfId="26946"/>
    <cellStyle name="Commentaire 2 52 3" xfId="7854"/>
    <cellStyle name="Commentaire 2 52 3 2" xfId="14580"/>
    <cellStyle name="Commentaire 2 52 3 2 2" xfId="35916"/>
    <cellStyle name="Commentaire 2 52 3 3" xfId="22148"/>
    <cellStyle name="Commentaire 2 52 3 3 2" xfId="41489"/>
    <cellStyle name="Commentaire 2 52 3 4" xfId="29190"/>
    <cellStyle name="Commentaire 2 52 4" xfId="10094"/>
    <cellStyle name="Commentaire 2 52 4 2" xfId="31430"/>
    <cellStyle name="Commentaire 2 52 5" xfId="21776"/>
    <cellStyle name="Commentaire 2 52 5 2" xfId="41182"/>
    <cellStyle name="Commentaire 2 52 6" xfId="24704"/>
    <cellStyle name="Commentaire 2 53" xfId="3370"/>
    <cellStyle name="Commentaire 2 53 2" xfId="5611"/>
    <cellStyle name="Commentaire 2 53 2 2" xfId="12337"/>
    <cellStyle name="Commentaire 2 53 2 2 2" xfId="33673"/>
    <cellStyle name="Commentaire 2 53 2 3" xfId="18049"/>
    <cellStyle name="Commentaire 2 53 2 3 2" xfId="38098"/>
    <cellStyle name="Commentaire 2 53 2 4" xfId="26947"/>
    <cellStyle name="Commentaire 2 53 3" xfId="7855"/>
    <cellStyle name="Commentaire 2 53 3 2" xfId="14581"/>
    <cellStyle name="Commentaire 2 53 3 2 2" xfId="35917"/>
    <cellStyle name="Commentaire 2 53 3 3" xfId="18802"/>
    <cellStyle name="Commentaire 2 53 3 3 2" xfId="38721"/>
    <cellStyle name="Commentaire 2 53 3 4" xfId="29191"/>
    <cellStyle name="Commentaire 2 53 4" xfId="10095"/>
    <cellStyle name="Commentaire 2 53 4 2" xfId="31431"/>
    <cellStyle name="Commentaire 2 53 5" xfId="24006"/>
    <cellStyle name="Commentaire 2 53 5 2" xfId="43026"/>
    <cellStyle name="Commentaire 2 53 6" xfId="24705"/>
    <cellStyle name="Commentaire 2 54" xfId="3371"/>
    <cellStyle name="Commentaire 2 54 2" xfId="5612"/>
    <cellStyle name="Commentaire 2 54 2 2" xfId="12338"/>
    <cellStyle name="Commentaire 2 54 2 2 2" xfId="33674"/>
    <cellStyle name="Commentaire 2 54 2 3" xfId="21403"/>
    <cellStyle name="Commentaire 2 54 2 3 2" xfId="40873"/>
    <cellStyle name="Commentaire 2 54 2 4" xfId="26948"/>
    <cellStyle name="Commentaire 2 54 3" xfId="7856"/>
    <cellStyle name="Commentaire 2 54 3 2" xfId="14582"/>
    <cellStyle name="Commentaire 2 54 3 2 2" xfId="35918"/>
    <cellStyle name="Commentaire 2 54 3 3" xfId="17655"/>
    <cellStyle name="Commentaire 2 54 3 3 2" xfId="37769"/>
    <cellStyle name="Commentaire 2 54 3 4" xfId="29192"/>
    <cellStyle name="Commentaire 2 54 4" xfId="10096"/>
    <cellStyle name="Commentaire 2 54 4 2" xfId="31432"/>
    <cellStyle name="Commentaire 2 54 5" xfId="20659"/>
    <cellStyle name="Commentaire 2 54 5 2" xfId="40257"/>
    <cellStyle name="Commentaire 2 54 6" xfId="24706"/>
    <cellStyle name="Commentaire 2 55" xfId="3372"/>
    <cellStyle name="Commentaire 2 55 2" xfId="5613"/>
    <cellStyle name="Commentaire 2 55 2 2" xfId="12339"/>
    <cellStyle name="Commentaire 2 55 2 2 2" xfId="33675"/>
    <cellStyle name="Commentaire 2 55 2 3" xfId="23632"/>
    <cellStyle name="Commentaire 2 55 2 3 2" xfId="42716"/>
    <cellStyle name="Commentaire 2 55 2 4" xfId="26949"/>
    <cellStyle name="Commentaire 2 55 3" xfId="7857"/>
    <cellStyle name="Commentaire 2 55 3 2" xfId="14583"/>
    <cellStyle name="Commentaire 2 55 3 2 2" xfId="35919"/>
    <cellStyle name="Commentaire 2 55 3 3" xfId="21033"/>
    <cellStyle name="Commentaire 2 55 3 3 2" xfId="40567"/>
    <cellStyle name="Commentaire 2 55 3 4" xfId="29193"/>
    <cellStyle name="Commentaire 2 55 4" xfId="10097"/>
    <cellStyle name="Commentaire 2 55 4 2" xfId="31433"/>
    <cellStyle name="Commentaire 2 55 5" xfId="22890"/>
    <cellStyle name="Commentaire 2 55 5 2" xfId="42102"/>
    <cellStyle name="Commentaire 2 55 6" xfId="24707"/>
    <cellStyle name="Commentaire 2 56" xfId="3373"/>
    <cellStyle name="Commentaire 2 56 2" xfId="5614"/>
    <cellStyle name="Commentaire 2 56 2 2" xfId="12340"/>
    <cellStyle name="Commentaire 2 56 2 2 2" xfId="33676"/>
    <cellStyle name="Commentaire 2 56 2 3" xfId="20285"/>
    <cellStyle name="Commentaire 2 56 2 3 2" xfId="39947"/>
    <cellStyle name="Commentaire 2 56 2 4" xfId="26950"/>
    <cellStyle name="Commentaire 2 56 3" xfId="7858"/>
    <cellStyle name="Commentaire 2 56 3 2" xfId="14584"/>
    <cellStyle name="Commentaire 2 56 3 2 2" xfId="35920"/>
    <cellStyle name="Commentaire 2 56 3 3" xfId="23265"/>
    <cellStyle name="Commentaire 2 56 3 3 2" xfId="42413"/>
    <cellStyle name="Commentaire 2 56 3 4" xfId="29194"/>
    <cellStyle name="Commentaire 2 56 4" xfId="10098"/>
    <cellStyle name="Commentaire 2 56 4 2" xfId="31434"/>
    <cellStyle name="Commentaire 2 56 5" xfId="19545"/>
    <cellStyle name="Commentaire 2 56 5 2" xfId="39335"/>
    <cellStyle name="Commentaire 2 56 6" xfId="24708"/>
    <cellStyle name="Commentaire 2 57" xfId="3374"/>
    <cellStyle name="Commentaire 2 57 2" xfId="5615"/>
    <cellStyle name="Commentaire 2 57 2 2" xfId="12341"/>
    <cellStyle name="Commentaire 2 57 2 2 2" xfId="33677"/>
    <cellStyle name="Commentaire 2 57 2 3" xfId="22517"/>
    <cellStyle name="Commentaire 2 57 2 3 2" xfId="41793"/>
    <cellStyle name="Commentaire 2 57 2 4" xfId="26951"/>
    <cellStyle name="Commentaire 2 57 3" xfId="7859"/>
    <cellStyle name="Commentaire 2 57 3 2" xfId="14585"/>
    <cellStyle name="Commentaire 2 57 3 2 2" xfId="35921"/>
    <cellStyle name="Commentaire 2 57 3 3" xfId="19918"/>
    <cellStyle name="Commentaire 2 57 3 3 2" xfId="39644"/>
    <cellStyle name="Commentaire 2 57 3 4" xfId="29195"/>
    <cellStyle name="Commentaire 2 57 4" xfId="10099"/>
    <cellStyle name="Commentaire 2 57 4 2" xfId="31435"/>
    <cellStyle name="Commentaire 2 57 5" xfId="18429"/>
    <cellStyle name="Commentaire 2 57 5 2" xfId="38413"/>
    <cellStyle name="Commentaire 2 57 6" xfId="24709"/>
    <cellStyle name="Commentaire 2 58" xfId="3375"/>
    <cellStyle name="Commentaire 2 58 2" xfId="5616"/>
    <cellStyle name="Commentaire 2 58 2 2" xfId="12342"/>
    <cellStyle name="Commentaire 2 58 2 2 2" xfId="33678"/>
    <cellStyle name="Commentaire 2 58 2 3" xfId="19171"/>
    <cellStyle name="Commentaire 2 58 2 3 2" xfId="39026"/>
    <cellStyle name="Commentaire 2 58 2 4" xfId="26952"/>
    <cellStyle name="Commentaire 2 58 3" xfId="7860"/>
    <cellStyle name="Commentaire 2 58 3 2" xfId="14586"/>
    <cellStyle name="Commentaire 2 58 3 2 2" xfId="35922"/>
    <cellStyle name="Commentaire 2 58 3 3" xfId="22147"/>
    <cellStyle name="Commentaire 2 58 3 3 2" xfId="41488"/>
    <cellStyle name="Commentaire 2 58 3 4" xfId="29196"/>
    <cellStyle name="Commentaire 2 58 4" xfId="10100"/>
    <cellStyle name="Commentaire 2 58 4 2" xfId="31436"/>
    <cellStyle name="Commentaire 2 58 5" xfId="21775"/>
    <cellStyle name="Commentaire 2 58 5 2" xfId="41181"/>
    <cellStyle name="Commentaire 2 58 6" xfId="24710"/>
    <cellStyle name="Commentaire 2 59" xfId="3376"/>
    <cellStyle name="Commentaire 2 59 2" xfId="5617"/>
    <cellStyle name="Commentaire 2 59 2 2" xfId="12343"/>
    <cellStyle name="Commentaire 2 59 2 2 2" xfId="33679"/>
    <cellStyle name="Commentaire 2 59 2 3" xfId="18048"/>
    <cellStyle name="Commentaire 2 59 2 3 2" xfId="38097"/>
    <cellStyle name="Commentaire 2 59 2 4" xfId="26953"/>
    <cellStyle name="Commentaire 2 59 3" xfId="7861"/>
    <cellStyle name="Commentaire 2 59 3 2" xfId="14587"/>
    <cellStyle name="Commentaire 2 59 3 2 2" xfId="35923"/>
    <cellStyle name="Commentaire 2 59 3 3" xfId="18801"/>
    <cellStyle name="Commentaire 2 59 3 3 2" xfId="38720"/>
    <cellStyle name="Commentaire 2 59 3 4" xfId="29197"/>
    <cellStyle name="Commentaire 2 59 4" xfId="10101"/>
    <cellStyle name="Commentaire 2 59 4 2" xfId="31437"/>
    <cellStyle name="Commentaire 2 59 5" xfId="24005"/>
    <cellStyle name="Commentaire 2 59 5 2" xfId="43025"/>
    <cellStyle name="Commentaire 2 59 6" xfId="24711"/>
    <cellStyle name="Commentaire 2 6" xfId="3377"/>
    <cellStyle name="Commentaire 2 6 2" xfId="3378"/>
    <cellStyle name="Commentaire 2 6 2 2" xfId="5619"/>
    <cellStyle name="Commentaire 2 6 2 2 2" xfId="12345"/>
    <cellStyle name="Commentaire 2 6 2 2 2 2" xfId="33681"/>
    <cellStyle name="Commentaire 2 6 2 2 3" xfId="23631"/>
    <cellStyle name="Commentaire 2 6 2 2 3 2" xfId="42715"/>
    <cellStyle name="Commentaire 2 6 2 2 4" xfId="26955"/>
    <cellStyle name="Commentaire 2 6 2 3" xfId="7863"/>
    <cellStyle name="Commentaire 2 6 2 3 2" xfId="14589"/>
    <cellStyle name="Commentaire 2 6 2 3 2 2" xfId="35925"/>
    <cellStyle name="Commentaire 2 6 2 3 3" xfId="21032"/>
    <cellStyle name="Commentaire 2 6 2 3 3 2" xfId="40566"/>
    <cellStyle name="Commentaire 2 6 2 3 4" xfId="29199"/>
    <cellStyle name="Commentaire 2 6 2 4" xfId="10103"/>
    <cellStyle name="Commentaire 2 6 2 4 2" xfId="31439"/>
    <cellStyle name="Commentaire 2 6 2 5" xfId="22889"/>
    <cellStyle name="Commentaire 2 6 2 5 2" xfId="42101"/>
    <cellStyle name="Commentaire 2 6 2 6" xfId="24713"/>
    <cellStyle name="Commentaire 2 6 3" xfId="5618"/>
    <cellStyle name="Commentaire 2 6 3 2" xfId="12344"/>
    <cellStyle name="Commentaire 2 6 3 2 2" xfId="33680"/>
    <cellStyle name="Commentaire 2 6 3 3" xfId="21402"/>
    <cellStyle name="Commentaire 2 6 3 3 2" xfId="40872"/>
    <cellStyle name="Commentaire 2 6 3 4" xfId="26954"/>
    <cellStyle name="Commentaire 2 6 4" xfId="7862"/>
    <cellStyle name="Commentaire 2 6 4 2" xfId="14588"/>
    <cellStyle name="Commentaire 2 6 4 2 2" xfId="35924"/>
    <cellStyle name="Commentaire 2 6 4 3" xfId="17654"/>
    <cellStyle name="Commentaire 2 6 4 3 2" xfId="37768"/>
    <cellStyle name="Commentaire 2 6 4 4" xfId="29198"/>
    <cellStyle name="Commentaire 2 6 5" xfId="10102"/>
    <cellStyle name="Commentaire 2 6 5 2" xfId="31438"/>
    <cellStyle name="Commentaire 2 6 6" xfId="20658"/>
    <cellStyle name="Commentaire 2 6 6 2" xfId="40256"/>
    <cellStyle name="Commentaire 2 6 7" xfId="24712"/>
    <cellStyle name="Commentaire 2 60" xfId="3379"/>
    <cellStyle name="Commentaire 2 60 2" xfId="5620"/>
    <cellStyle name="Commentaire 2 60 2 2" xfId="12346"/>
    <cellStyle name="Commentaire 2 60 2 2 2" xfId="33682"/>
    <cellStyle name="Commentaire 2 60 2 3" xfId="20284"/>
    <cellStyle name="Commentaire 2 60 2 3 2" xfId="39946"/>
    <cellStyle name="Commentaire 2 60 2 4" xfId="26956"/>
    <cellStyle name="Commentaire 2 60 3" xfId="7864"/>
    <cellStyle name="Commentaire 2 60 3 2" xfId="14590"/>
    <cellStyle name="Commentaire 2 60 3 2 2" xfId="35926"/>
    <cellStyle name="Commentaire 2 60 3 3" xfId="23264"/>
    <cellStyle name="Commentaire 2 60 3 3 2" xfId="42412"/>
    <cellStyle name="Commentaire 2 60 3 4" xfId="29200"/>
    <cellStyle name="Commentaire 2 60 4" xfId="10104"/>
    <cellStyle name="Commentaire 2 60 4 2" xfId="31440"/>
    <cellStyle name="Commentaire 2 60 5" xfId="19544"/>
    <cellStyle name="Commentaire 2 60 5 2" xfId="39334"/>
    <cellStyle name="Commentaire 2 60 6" xfId="24714"/>
    <cellStyle name="Commentaire 2 61" xfId="3380"/>
    <cellStyle name="Commentaire 2 61 2" xfId="5621"/>
    <cellStyle name="Commentaire 2 61 2 2" xfId="12347"/>
    <cellStyle name="Commentaire 2 61 2 2 2" xfId="33683"/>
    <cellStyle name="Commentaire 2 61 2 3" xfId="22516"/>
    <cellStyle name="Commentaire 2 61 2 3 2" xfId="41792"/>
    <cellStyle name="Commentaire 2 61 2 4" xfId="26957"/>
    <cellStyle name="Commentaire 2 61 3" xfId="7865"/>
    <cellStyle name="Commentaire 2 61 3 2" xfId="14591"/>
    <cellStyle name="Commentaire 2 61 3 2 2" xfId="35927"/>
    <cellStyle name="Commentaire 2 61 3 3" xfId="19917"/>
    <cellStyle name="Commentaire 2 61 3 3 2" xfId="39643"/>
    <cellStyle name="Commentaire 2 61 3 4" xfId="29201"/>
    <cellStyle name="Commentaire 2 61 4" xfId="10105"/>
    <cellStyle name="Commentaire 2 61 4 2" xfId="31441"/>
    <cellStyle name="Commentaire 2 61 5" xfId="18428"/>
    <cellStyle name="Commentaire 2 61 5 2" xfId="38412"/>
    <cellStyle name="Commentaire 2 61 6" xfId="24715"/>
    <cellStyle name="Commentaire 2 62" xfId="3381"/>
    <cellStyle name="Commentaire 2 62 2" xfId="5622"/>
    <cellStyle name="Commentaire 2 62 2 2" xfId="12348"/>
    <cellStyle name="Commentaire 2 62 2 2 2" xfId="33684"/>
    <cellStyle name="Commentaire 2 62 2 3" xfId="19170"/>
    <cellStyle name="Commentaire 2 62 2 3 2" xfId="39025"/>
    <cellStyle name="Commentaire 2 62 2 4" xfId="26958"/>
    <cellStyle name="Commentaire 2 62 3" xfId="7866"/>
    <cellStyle name="Commentaire 2 62 3 2" xfId="14592"/>
    <cellStyle name="Commentaire 2 62 3 2 2" xfId="35928"/>
    <cellStyle name="Commentaire 2 62 3 3" xfId="22146"/>
    <cellStyle name="Commentaire 2 62 3 3 2" xfId="41487"/>
    <cellStyle name="Commentaire 2 62 3 4" xfId="29202"/>
    <cellStyle name="Commentaire 2 62 4" xfId="10106"/>
    <cellStyle name="Commentaire 2 62 4 2" xfId="31442"/>
    <cellStyle name="Commentaire 2 62 5" xfId="21774"/>
    <cellStyle name="Commentaire 2 62 5 2" xfId="41180"/>
    <cellStyle name="Commentaire 2 62 6" xfId="24716"/>
    <cellStyle name="Commentaire 2 63" xfId="3382"/>
    <cellStyle name="Commentaire 2 63 2" xfId="5623"/>
    <cellStyle name="Commentaire 2 63 2 2" xfId="12349"/>
    <cellStyle name="Commentaire 2 63 2 2 2" xfId="33685"/>
    <cellStyle name="Commentaire 2 63 2 3" xfId="18047"/>
    <cellStyle name="Commentaire 2 63 2 3 2" xfId="38096"/>
    <cellStyle name="Commentaire 2 63 2 4" xfId="26959"/>
    <cellStyle name="Commentaire 2 63 3" xfId="7867"/>
    <cellStyle name="Commentaire 2 63 3 2" xfId="14593"/>
    <cellStyle name="Commentaire 2 63 3 2 2" xfId="35929"/>
    <cellStyle name="Commentaire 2 63 3 3" xfId="18800"/>
    <cellStyle name="Commentaire 2 63 3 3 2" xfId="38719"/>
    <cellStyle name="Commentaire 2 63 3 4" xfId="29203"/>
    <cellStyle name="Commentaire 2 63 4" xfId="10107"/>
    <cellStyle name="Commentaire 2 63 4 2" xfId="31443"/>
    <cellStyle name="Commentaire 2 63 5" xfId="24004"/>
    <cellStyle name="Commentaire 2 63 5 2" xfId="43024"/>
    <cellStyle name="Commentaire 2 63 6" xfId="24717"/>
    <cellStyle name="Commentaire 2 64" xfId="3383"/>
    <cellStyle name="Commentaire 2 64 2" xfId="5624"/>
    <cellStyle name="Commentaire 2 64 2 2" xfId="12350"/>
    <cellStyle name="Commentaire 2 64 2 2 2" xfId="33686"/>
    <cellStyle name="Commentaire 2 64 2 3" xfId="21401"/>
    <cellStyle name="Commentaire 2 64 2 3 2" xfId="40871"/>
    <cellStyle name="Commentaire 2 64 2 4" xfId="26960"/>
    <cellStyle name="Commentaire 2 64 3" xfId="7868"/>
    <cellStyle name="Commentaire 2 64 3 2" xfId="14594"/>
    <cellStyle name="Commentaire 2 64 3 2 2" xfId="35930"/>
    <cellStyle name="Commentaire 2 64 3 3" xfId="17653"/>
    <cellStyle name="Commentaire 2 64 3 3 2" xfId="37767"/>
    <cellStyle name="Commentaire 2 64 3 4" xfId="29204"/>
    <cellStyle name="Commentaire 2 64 4" xfId="10108"/>
    <cellStyle name="Commentaire 2 64 4 2" xfId="31444"/>
    <cellStyle name="Commentaire 2 64 5" xfId="20657"/>
    <cellStyle name="Commentaire 2 64 5 2" xfId="40255"/>
    <cellStyle name="Commentaire 2 64 6" xfId="24718"/>
    <cellStyle name="Commentaire 2 65" xfId="3384"/>
    <cellStyle name="Commentaire 2 65 2" xfId="5625"/>
    <cellStyle name="Commentaire 2 65 2 2" xfId="12351"/>
    <cellStyle name="Commentaire 2 65 2 2 2" xfId="33687"/>
    <cellStyle name="Commentaire 2 65 2 3" xfId="23630"/>
    <cellStyle name="Commentaire 2 65 2 3 2" xfId="42714"/>
    <cellStyle name="Commentaire 2 65 2 4" xfId="26961"/>
    <cellStyle name="Commentaire 2 65 3" xfId="7869"/>
    <cellStyle name="Commentaire 2 65 3 2" xfId="14595"/>
    <cellStyle name="Commentaire 2 65 3 2 2" xfId="35931"/>
    <cellStyle name="Commentaire 2 65 3 3" xfId="21031"/>
    <cellStyle name="Commentaire 2 65 3 3 2" xfId="40565"/>
    <cellStyle name="Commentaire 2 65 3 4" xfId="29205"/>
    <cellStyle name="Commentaire 2 65 4" xfId="10109"/>
    <cellStyle name="Commentaire 2 65 4 2" xfId="31445"/>
    <cellStyle name="Commentaire 2 65 5" xfId="22888"/>
    <cellStyle name="Commentaire 2 65 5 2" xfId="42100"/>
    <cellStyle name="Commentaire 2 65 6" xfId="24719"/>
    <cellStyle name="Commentaire 2 66" xfId="3385"/>
    <cellStyle name="Commentaire 2 66 2" xfId="5626"/>
    <cellStyle name="Commentaire 2 66 2 2" xfId="12352"/>
    <cellStyle name="Commentaire 2 66 2 2 2" xfId="33688"/>
    <cellStyle name="Commentaire 2 66 2 3" xfId="20283"/>
    <cellStyle name="Commentaire 2 66 2 3 2" xfId="39945"/>
    <cellStyle name="Commentaire 2 66 2 4" xfId="26962"/>
    <cellStyle name="Commentaire 2 66 3" xfId="7870"/>
    <cellStyle name="Commentaire 2 66 3 2" xfId="14596"/>
    <cellStyle name="Commentaire 2 66 3 2 2" xfId="35932"/>
    <cellStyle name="Commentaire 2 66 3 3" xfId="23263"/>
    <cellStyle name="Commentaire 2 66 3 3 2" xfId="42411"/>
    <cellStyle name="Commentaire 2 66 3 4" xfId="29206"/>
    <cellStyle name="Commentaire 2 66 4" xfId="10110"/>
    <cellStyle name="Commentaire 2 66 4 2" xfId="31446"/>
    <cellStyle name="Commentaire 2 66 5" xfId="19543"/>
    <cellStyle name="Commentaire 2 66 5 2" xfId="39333"/>
    <cellStyle name="Commentaire 2 66 6" xfId="24720"/>
    <cellStyle name="Commentaire 2 67" xfId="3386"/>
    <cellStyle name="Commentaire 2 67 2" xfId="5627"/>
    <cellStyle name="Commentaire 2 67 2 2" xfId="12353"/>
    <cellStyle name="Commentaire 2 67 2 2 2" xfId="33689"/>
    <cellStyle name="Commentaire 2 67 2 3" xfId="22515"/>
    <cellStyle name="Commentaire 2 67 2 3 2" xfId="41791"/>
    <cellStyle name="Commentaire 2 67 2 4" xfId="26963"/>
    <cellStyle name="Commentaire 2 67 3" xfId="7871"/>
    <cellStyle name="Commentaire 2 67 3 2" xfId="14597"/>
    <cellStyle name="Commentaire 2 67 3 2 2" xfId="35933"/>
    <cellStyle name="Commentaire 2 67 3 3" xfId="19916"/>
    <cellStyle name="Commentaire 2 67 3 3 2" xfId="39642"/>
    <cellStyle name="Commentaire 2 67 3 4" xfId="29207"/>
    <cellStyle name="Commentaire 2 67 4" xfId="10111"/>
    <cellStyle name="Commentaire 2 67 4 2" xfId="31447"/>
    <cellStyle name="Commentaire 2 67 5" xfId="18427"/>
    <cellStyle name="Commentaire 2 67 5 2" xfId="38411"/>
    <cellStyle name="Commentaire 2 67 6" xfId="24721"/>
    <cellStyle name="Commentaire 2 68" xfId="3387"/>
    <cellStyle name="Commentaire 2 68 2" xfId="5628"/>
    <cellStyle name="Commentaire 2 68 2 2" xfId="12354"/>
    <cellStyle name="Commentaire 2 68 2 2 2" xfId="33690"/>
    <cellStyle name="Commentaire 2 68 2 3" xfId="19169"/>
    <cellStyle name="Commentaire 2 68 2 3 2" xfId="39024"/>
    <cellStyle name="Commentaire 2 68 2 4" xfId="26964"/>
    <cellStyle name="Commentaire 2 68 3" xfId="7872"/>
    <cellStyle name="Commentaire 2 68 3 2" xfId="14598"/>
    <cellStyle name="Commentaire 2 68 3 2 2" xfId="35934"/>
    <cellStyle name="Commentaire 2 68 3 3" xfId="22145"/>
    <cellStyle name="Commentaire 2 68 3 3 2" xfId="41486"/>
    <cellStyle name="Commentaire 2 68 3 4" xfId="29208"/>
    <cellStyle name="Commentaire 2 68 4" xfId="10112"/>
    <cellStyle name="Commentaire 2 68 4 2" xfId="31448"/>
    <cellStyle name="Commentaire 2 68 5" xfId="21773"/>
    <cellStyle name="Commentaire 2 68 5 2" xfId="41179"/>
    <cellStyle name="Commentaire 2 68 6" xfId="24722"/>
    <cellStyle name="Commentaire 2 69" xfId="3388"/>
    <cellStyle name="Commentaire 2 69 2" xfId="5629"/>
    <cellStyle name="Commentaire 2 69 2 2" xfId="12355"/>
    <cellStyle name="Commentaire 2 69 2 2 2" xfId="33691"/>
    <cellStyle name="Commentaire 2 69 2 3" xfId="18046"/>
    <cellStyle name="Commentaire 2 69 2 3 2" xfId="38095"/>
    <cellStyle name="Commentaire 2 69 2 4" xfId="26965"/>
    <cellStyle name="Commentaire 2 69 3" xfId="7873"/>
    <cellStyle name="Commentaire 2 69 3 2" xfId="14599"/>
    <cellStyle name="Commentaire 2 69 3 2 2" xfId="35935"/>
    <cellStyle name="Commentaire 2 69 3 3" xfId="18799"/>
    <cellStyle name="Commentaire 2 69 3 3 2" xfId="38718"/>
    <cellStyle name="Commentaire 2 69 3 4" xfId="29209"/>
    <cellStyle name="Commentaire 2 69 4" xfId="10113"/>
    <cellStyle name="Commentaire 2 69 4 2" xfId="31449"/>
    <cellStyle name="Commentaire 2 69 5" xfId="24003"/>
    <cellStyle name="Commentaire 2 69 5 2" xfId="43023"/>
    <cellStyle name="Commentaire 2 69 6" xfId="24723"/>
    <cellStyle name="Commentaire 2 7" xfId="3389"/>
    <cellStyle name="Commentaire 2 7 2" xfId="5630"/>
    <cellStyle name="Commentaire 2 7 2 2" xfId="12356"/>
    <cellStyle name="Commentaire 2 7 2 2 2" xfId="33692"/>
    <cellStyle name="Commentaire 2 7 2 3" xfId="21400"/>
    <cellStyle name="Commentaire 2 7 2 3 2" xfId="40870"/>
    <cellStyle name="Commentaire 2 7 2 4" xfId="26966"/>
    <cellStyle name="Commentaire 2 7 3" xfId="7874"/>
    <cellStyle name="Commentaire 2 7 3 2" xfId="14600"/>
    <cellStyle name="Commentaire 2 7 3 2 2" xfId="35936"/>
    <cellStyle name="Commentaire 2 7 3 3" xfId="17652"/>
    <cellStyle name="Commentaire 2 7 3 3 2" xfId="37766"/>
    <cellStyle name="Commentaire 2 7 3 4" xfId="29210"/>
    <cellStyle name="Commentaire 2 7 4" xfId="10114"/>
    <cellStyle name="Commentaire 2 7 4 2" xfId="31450"/>
    <cellStyle name="Commentaire 2 7 5" xfId="20656"/>
    <cellStyle name="Commentaire 2 7 5 2" xfId="40254"/>
    <cellStyle name="Commentaire 2 7 6" xfId="24724"/>
    <cellStyle name="Commentaire 2 70" xfId="3390"/>
    <cellStyle name="Commentaire 2 70 2" xfId="5631"/>
    <cellStyle name="Commentaire 2 70 2 2" xfId="12357"/>
    <cellStyle name="Commentaire 2 70 2 2 2" xfId="33693"/>
    <cellStyle name="Commentaire 2 70 2 3" xfId="23629"/>
    <cellStyle name="Commentaire 2 70 2 3 2" xfId="42713"/>
    <cellStyle name="Commentaire 2 70 2 4" xfId="26967"/>
    <cellStyle name="Commentaire 2 70 3" xfId="7875"/>
    <cellStyle name="Commentaire 2 70 3 2" xfId="14601"/>
    <cellStyle name="Commentaire 2 70 3 2 2" xfId="35937"/>
    <cellStyle name="Commentaire 2 70 3 3" xfId="21030"/>
    <cellStyle name="Commentaire 2 70 3 3 2" xfId="40564"/>
    <cellStyle name="Commentaire 2 70 3 4" xfId="29211"/>
    <cellStyle name="Commentaire 2 70 4" xfId="10115"/>
    <cellStyle name="Commentaire 2 70 4 2" xfId="31451"/>
    <cellStyle name="Commentaire 2 70 5" xfId="22887"/>
    <cellStyle name="Commentaire 2 70 5 2" xfId="42099"/>
    <cellStyle name="Commentaire 2 70 6" xfId="24725"/>
    <cellStyle name="Commentaire 2 71" xfId="3391"/>
    <cellStyle name="Commentaire 2 71 2" xfId="5632"/>
    <cellStyle name="Commentaire 2 71 2 2" xfId="12358"/>
    <cellStyle name="Commentaire 2 71 2 2 2" xfId="33694"/>
    <cellStyle name="Commentaire 2 71 2 3" xfId="20282"/>
    <cellStyle name="Commentaire 2 71 2 3 2" xfId="39944"/>
    <cellStyle name="Commentaire 2 71 2 4" xfId="26968"/>
    <cellStyle name="Commentaire 2 71 3" xfId="7876"/>
    <cellStyle name="Commentaire 2 71 3 2" xfId="14602"/>
    <cellStyle name="Commentaire 2 71 3 2 2" xfId="35938"/>
    <cellStyle name="Commentaire 2 71 3 3" xfId="23262"/>
    <cellStyle name="Commentaire 2 71 3 3 2" xfId="42410"/>
    <cellStyle name="Commentaire 2 71 3 4" xfId="29212"/>
    <cellStyle name="Commentaire 2 71 4" xfId="10116"/>
    <cellStyle name="Commentaire 2 71 4 2" xfId="31452"/>
    <cellStyle name="Commentaire 2 71 5" xfId="19542"/>
    <cellStyle name="Commentaire 2 71 5 2" xfId="39332"/>
    <cellStyle name="Commentaire 2 71 6" xfId="24726"/>
    <cellStyle name="Commentaire 2 72" xfId="3392"/>
    <cellStyle name="Commentaire 2 72 2" xfId="5633"/>
    <cellStyle name="Commentaire 2 72 2 2" xfId="12359"/>
    <cellStyle name="Commentaire 2 72 2 2 2" xfId="33695"/>
    <cellStyle name="Commentaire 2 72 2 3" xfId="22514"/>
    <cellStyle name="Commentaire 2 72 2 3 2" xfId="41790"/>
    <cellStyle name="Commentaire 2 72 2 4" xfId="26969"/>
    <cellStyle name="Commentaire 2 72 3" xfId="7877"/>
    <cellStyle name="Commentaire 2 72 3 2" xfId="14603"/>
    <cellStyle name="Commentaire 2 72 3 2 2" xfId="35939"/>
    <cellStyle name="Commentaire 2 72 3 3" xfId="19915"/>
    <cellStyle name="Commentaire 2 72 3 3 2" xfId="39641"/>
    <cellStyle name="Commentaire 2 72 3 4" xfId="29213"/>
    <cellStyle name="Commentaire 2 72 4" xfId="10117"/>
    <cellStyle name="Commentaire 2 72 4 2" xfId="31453"/>
    <cellStyle name="Commentaire 2 72 5" xfId="18426"/>
    <cellStyle name="Commentaire 2 72 5 2" xfId="38410"/>
    <cellStyle name="Commentaire 2 72 6" xfId="24727"/>
    <cellStyle name="Commentaire 2 73" xfId="3393"/>
    <cellStyle name="Commentaire 2 73 2" xfId="5634"/>
    <cellStyle name="Commentaire 2 73 2 2" xfId="12360"/>
    <cellStyle name="Commentaire 2 73 2 2 2" xfId="33696"/>
    <cellStyle name="Commentaire 2 73 2 3" xfId="19168"/>
    <cellStyle name="Commentaire 2 73 2 3 2" xfId="39023"/>
    <cellStyle name="Commentaire 2 73 2 4" xfId="26970"/>
    <cellStyle name="Commentaire 2 73 3" xfId="7878"/>
    <cellStyle name="Commentaire 2 73 3 2" xfId="14604"/>
    <cellStyle name="Commentaire 2 73 3 2 2" xfId="35940"/>
    <cellStyle name="Commentaire 2 73 3 3" xfId="22144"/>
    <cellStyle name="Commentaire 2 73 3 3 2" xfId="41485"/>
    <cellStyle name="Commentaire 2 73 3 4" xfId="29214"/>
    <cellStyle name="Commentaire 2 73 4" xfId="10118"/>
    <cellStyle name="Commentaire 2 73 4 2" xfId="31454"/>
    <cellStyle name="Commentaire 2 73 5" xfId="21772"/>
    <cellStyle name="Commentaire 2 73 5 2" xfId="41178"/>
    <cellStyle name="Commentaire 2 73 6" xfId="24728"/>
    <cellStyle name="Commentaire 2 74" xfId="3394"/>
    <cellStyle name="Commentaire 2 74 2" xfId="5635"/>
    <cellStyle name="Commentaire 2 74 2 2" xfId="12361"/>
    <cellStyle name="Commentaire 2 74 2 2 2" xfId="33697"/>
    <cellStyle name="Commentaire 2 74 2 3" xfId="18045"/>
    <cellStyle name="Commentaire 2 74 2 3 2" xfId="38094"/>
    <cellStyle name="Commentaire 2 74 2 4" xfId="26971"/>
    <cellStyle name="Commentaire 2 74 3" xfId="7879"/>
    <cellStyle name="Commentaire 2 74 3 2" xfId="14605"/>
    <cellStyle name="Commentaire 2 74 3 2 2" xfId="35941"/>
    <cellStyle name="Commentaire 2 74 3 3" xfId="18798"/>
    <cellStyle name="Commentaire 2 74 3 3 2" xfId="38717"/>
    <cellStyle name="Commentaire 2 74 3 4" xfId="29215"/>
    <cellStyle name="Commentaire 2 74 4" xfId="10119"/>
    <cellStyle name="Commentaire 2 74 4 2" xfId="31455"/>
    <cellStyle name="Commentaire 2 74 5" xfId="24002"/>
    <cellStyle name="Commentaire 2 74 5 2" xfId="43022"/>
    <cellStyle name="Commentaire 2 74 6" xfId="24729"/>
    <cellStyle name="Commentaire 2 75" xfId="3395"/>
    <cellStyle name="Commentaire 2 75 2" xfId="5636"/>
    <cellStyle name="Commentaire 2 75 2 2" xfId="12362"/>
    <cellStyle name="Commentaire 2 75 2 2 2" xfId="33698"/>
    <cellStyle name="Commentaire 2 75 2 3" xfId="21399"/>
    <cellStyle name="Commentaire 2 75 2 3 2" xfId="40869"/>
    <cellStyle name="Commentaire 2 75 2 4" xfId="26972"/>
    <cellStyle name="Commentaire 2 75 3" xfId="7880"/>
    <cellStyle name="Commentaire 2 75 3 2" xfId="14606"/>
    <cellStyle name="Commentaire 2 75 3 2 2" xfId="35942"/>
    <cellStyle name="Commentaire 2 75 3 3" xfId="17651"/>
    <cellStyle name="Commentaire 2 75 3 3 2" xfId="37765"/>
    <cellStyle name="Commentaire 2 75 3 4" xfId="29216"/>
    <cellStyle name="Commentaire 2 75 4" xfId="10120"/>
    <cellStyle name="Commentaire 2 75 4 2" xfId="31456"/>
    <cellStyle name="Commentaire 2 75 5" xfId="20655"/>
    <cellStyle name="Commentaire 2 75 5 2" xfId="40253"/>
    <cellStyle name="Commentaire 2 75 6" xfId="24730"/>
    <cellStyle name="Commentaire 2 76" xfId="3396"/>
    <cellStyle name="Commentaire 2 76 2" xfId="5637"/>
    <cellStyle name="Commentaire 2 76 2 2" xfId="12363"/>
    <cellStyle name="Commentaire 2 76 2 2 2" xfId="33699"/>
    <cellStyle name="Commentaire 2 76 2 3" xfId="23628"/>
    <cellStyle name="Commentaire 2 76 2 3 2" xfId="42712"/>
    <cellStyle name="Commentaire 2 76 2 4" xfId="26973"/>
    <cellStyle name="Commentaire 2 76 3" xfId="7881"/>
    <cellStyle name="Commentaire 2 76 3 2" xfId="14607"/>
    <cellStyle name="Commentaire 2 76 3 2 2" xfId="35943"/>
    <cellStyle name="Commentaire 2 76 3 3" xfId="21029"/>
    <cellStyle name="Commentaire 2 76 3 3 2" xfId="40563"/>
    <cellStyle name="Commentaire 2 76 3 4" xfId="29217"/>
    <cellStyle name="Commentaire 2 76 4" xfId="10121"/>
    <cellStyle name="Commentaire 2 76 4 2" xfId="31457"/>
    <cellStyle name="Commentaire 2 76 5" xfId="22886"/>
    <cellStyle name="Commentaire 2 76 5 2" xfId="42098"/>
    <cellStyle name="Commentaire 2 76 6" xfId="24731"/>
    <cellStyle name="Commentaire 2 77" xfId="3397"/>
    <cellStyle name="Commentaire 2 77 2" xfId="5638"/>
    <cellStyle name="Commentaire 2 77 2 2" xfId="12364"/>
    <cellStyle name="Commentaire 2 77 2 2 2" xfId="33700"/>
    <cellStyle name="Commentaire 2 77 2 3" xfId="20281"/>
    <cellStyle name="Commentaire 2 77 2 3 2" xfId="39943"/>
    <cellStyle name="Commentaire 2 77 2 4" xfId="26974"/>
    <cellStyle name="Commentaire 2 77 3" xfId="7882"/>
    <cellStyle name="Commentaire 2 77 3 2" xfId="14608"/>
    <cellStyle name="Commentaire 2 77 3 2 2" xfId="35944"/>
    <cellStyle name="Commentaire 2 77 3 3" xfId="23261"/>
    <cellStyle name="Commentaire 2 77 3 3 2" xfId="42409"/>
    <cellStyle name="Commentaire 2 77 3 4" xfId="29218"/>
    <cellStyle name="Commentaire 2 77 4" xfId="10122"/>
    <cellStyle name="Commentaire 2 77 4 2" xfId="31458"/>
    <cellStyle name="Commentaire 2 77 5" xfId="19541"/>
    <cellStyle name="Commentaire 2 77 5 2" xfId="39331"/>
    <cellStyle name="Commentaire 2 77 6" xfId="24732"/>
    <cellStyle name="Commentaire 2 78" xfId="3398"/>
    <cellStyle name="Commentaire 2 78 2" xfId="5639"/>
    <cellStyle name="Commentaire 2 78 2 2" xfId="12365"/>
    <cellStyle name="Commentaire 2 78 2 2 2" xfId="33701"/>
    <cellStyle name="Commentaire 2 78 2 3" xfId="22513"/>
    <cellStyle name="Commentaire 2 78 2 3 2" xfId="41789"/>
    <cellStyle name="Commentaire 2 78 2 4" xfId="26975"/>
    <cellStyle name="Commentaire 2 78 3" xfId="7883"/>
    <cellStyle name="Commentaire 2 78 3 2" xfId="14609"/>
    <cellStyle name="Commentaire 2 78 3 2 2" xfId="35945"/>
    <cellStyle name="Commentaire 2 78 3 3" xfId="19914"/>
    <cellStyle name="Commentaire 2 78 3 3 2" xfId="39640"/>
    <cellStyle name="Commentaire 2 78 3 4" xfId="29219"/>
    <cellStyle name="Commentaire 2 78 4" xfId="10123"/>
    <cellStyle name="Commentaire 2 78 4 2" xfId="31459"/>
    <cellStyle name="Commentaire 2 78 5" xfId="18425"/>
    <cellStyle name="Commentaire 2 78 5 2" xfId="38409"/>
    <cellStyle name="Commentaire 2 78 6" xfId="24733"/>
    <cellStyle name="Commentaire 2 79" xfId="3399"/>
    <cellStyle name="Commentaire 2 79 2" xfId="5640"/>
    <cellStyle name="Commentaire 2 79 2 2" xfId="12366"/>
    <cellStyle name="Commentaire 2 79 2 2 2" xfId="33702"/>
    <cellStyle name="Commentaire 2 79 2 3" xfId="19167"/>
    <cellStyle name="Commentaire 2 79 2 3 2" xfId="39022"/>
    <cellStyle name="Commentaire 2 79 2 4" xfId="26976"/>
    <cellStyle name="Commentaire 2 79 3" xfId="7884"/>
    <cellStyle name="Commentaire 2 79 3 2" xfId="14610"/>
    <cellStyle name="Commentaire 2 79 3 2 2" xfId="35946"/>
    <cellStyle name="Commentaire 2 79 3 3" xfId="22143"/>
    <cellStyle name="Commentaire 2 79 3 3 2" xfId="41484"/>
    <cellStyle name="Commentaire 2 79 3 4" xfId="29220"/>
    <cellStyle name="Commentaire 2 79 4" xfId="10124"/>
    <cellStyle name="Commentaire 2 79 4 2" xfId="31460"/>
    <cellStyle name="Commentaire 2 79 5" xfId="21771"/>
    <cellStyle name="Commentaire 2 79 5 2" xfId="41177"/>
    <cellStyle name="Commentaire 2 79 6" xfId="24734"/>
    <cellStyle name="Commentaire 2 8" xfId="3400"/>
    <cellStyle name="Commentaire 2 8 2" xfId="5641"/>
    <cellStyle name="Commentaire 2 8 2 2" xfId="12367"/>
    <cellStyle name="Commentaire 2 8 2 2 2" xfId="33703"/>
    <cellStyle name="Commentaire 2 8 2 3" xfId="18044"/>
    <cellStyle name="Commentaire 2 8 2 3 2" xfId="38093"/>
    <cellStyle name="Commentaire 2 8 2 4" xfId="26977"/>
    <cellStyle name="Commentaire 2 8 3" xfId="7885"/>
    <cellStyle name="Commentaire 2 8 3 2" xfId="14611"/>
    <cellStyle name="Commentaire 2 8 3 2 2" xfId="35947"/>
    <cellStyle name="Commentaire 2 8 3 3" xfId="18797"/>
    <cellStyle name="Commentaire 2 8 3 3 2" xfId="38716"/>
    <cellStyle name="Commentaire 2 8 3 4" xfId="29221"/>
    <cellStyle name="Commentaire 2 8 4" xfId="10125"/>
    <cellStyle name="Commentaire 2 8 4 2" xfId="31461"/>
    <cellStyle name="Commentaire 2 8 5" xfId="24001"/>
    <cellStyle name="Commentaire 2 8 5 2" xfId="43021"/>
    <cellStyle name="Commentaire 2 8 6" xfId="24735"/>
    <cellStyle name="Commentaire 2 80" xfId="3401"/>
    <cellStyle name="Commentaire 2 80 2" xfId="5642"/>
    <cellStyle name="Commentaire 2 80 2 2" xfId="12368"/>
    <cellStyle name="Commentaire 2 80 2 2 2" xfId="33704"/>
    <cellStyle name="Commentaire 2 80 2 3" xfId="21398"/>
    <cellStyle name="Commentaire 2 80 2 3 2" xfId="40868"/>
    <cellStyle name="Commentaire 2 80 2 4" xfId="26978"/>
    <cellStyle name="Commentaire 2 80 3" xfId="7886"/>
    <cellStyle name="Commentaire 2 80 3 2" xfId="14612"/>
    <cellStyle name="Commentaire 2 80 3 2 2" xfId="35948"/>
    <cellStyle name="Commentaire 2 80 3 3" xfId="17650"/>
    <cellStyle name="Commentaire 2 80 3 3 2" xfId="37764"/>
    <cellStyle name="Commentaire 2 80 3 4" xfId="29222"/>
    <cellStyle name="Commentaire 2 80 4" xfId="10126"/>
    <cellStyle name="Commentaire 2 80 4 2" xfId="31462"/>
    <cellStyle name="Commentaire 2 80 5" xfId="20654"/>
    <cellStyle name="Commentaire 2 80 5 2" xfId="40252"/>
    <cellStyle name="Commentaire 2 80 6" xfId="24736"/>
    <cellStyle name="Commentaire 2 81" xfId="3402"/>
    <cellStyle name="Commentaire 2 81 2" xfId="5643"/>
    <cellStyle name="Commentaire 2 81 2 2" xfId="12369"/>
    <cellStyle name="Commentaire 2 81 2 2 2" xfId="33705"/>
    <cellStyle name="Commentaire 2 81 2 3" xfId="23627"/>
    <cellStyle name="Commentaire 2 81 2 3 2" xfId="42711"/>
    <cellStyle name="Commentaire 2 81 2 4" xfId="26979"/>
    <cellStyle name="Commentaire 2 81 3" xfId="7887"/>
    <cellStyle name="Commentaire 2 81 3 2" xfId="14613"/>
    <cellStyle name="Commentaire 2 81 3 2 2" xfId="35949"/>
    <cellStyle name="Commentaire 2 81 3 3" xfId="21028"/>
    <cellStyle name="Commentaire 2 81 3 3 2" xfId="40562"/>
    <cellStyle name="Commentaire 2 81 3 4" xfId="29223"/>
    <cellStyle name="Commentaire 2 81 4" xfId="10127"/>
    <cellStyle name="Commentaire 2 81 4 2" xfId="31463"/>
    <cellStyle name="Commentaire 2 81 5" xfId="22885"/>
    <cellStyle name="Commentaire 2 81 5 2" xfId="42097"/>
    <cellStyle name="Commentaire 2 81 6" xfId="24737"/>
    <cellStyle name="Commentaire 2 82" xfId="3403"/>
    <cellStyle name="Commentaire 2 82 2" xfId="5644"/>
    <cellStyle name="Commentaire 2 82 2 2" xfId="12370"/>
    <cellStyle name="Commentaire 2 82 2 2 2" xfId="33706"/>
    <cellStyle name="Commentaire 2 82 2 3" xfId="20280"/>
    <cellStyle name="Commentaire 2 82 2 3 2" xfId="39942"/>
    <cellStyle name="Commentaire 2 82 2 4" xfId="26980"/>
    <cellStyle name="Commentaire 2 82 3" xfId="7888"/>
    <cellStyle name="Commentaire 2 82 3 2" xfId="14614"/>
    <cellStyle name="Commentaire 2 82 3 2 2" xfId="35950"/>
    <cellStyle name="Commentaire 2 82 3 3" xfId="23260"/>
    <cellStyle name="Commentaire 2 82 3 3 2" xfId="42408"/>
    <cellStyle name="Commentaire 2 82 3 4" xfId="29224"/>
    <cellStyle name="Commentaire 2 82 4" xfId="10128"/>
    <cellStyle name="Commentaire 2 82 4 2" xfId="31464"/>
    <cellStyle name="Commentaire 2 82 5" xfId="19540"/>
    <cellStyle name="Commentaire 2 82 5 2" xfId="39330"/>
    <cellStyle name="Commentaire 2 82 6" xfId="24738"/>
    <cellStyle name="Commentaire 2 83" xfId="3404"/>
    <cellStyle name="Commentaire 2 83 2" xfId="5645"/>
    <cellStyle name="Commentaire 2 83 2 2" xfId="12371"/>
    <cellStyle name="Commentaire 2 83 2 2 2" xfId="33707"/>
    <cellStyle name="Commentaire 2 83 2 3" xfId="22512"/>
    <cellStyle name="Commentaire 2 83 2 3 2" xfId="41788"/>
    <cellStyle name="Commentaire 2 83 2 4" xfId="26981"/>
    <cellStyle name="Commentaire 2 83 3" xfId="7889"/>
    <cellStyle name="Commentaire 2 83 3 2" xfId="14615"/>
    <cellStyle name="Commentaire 2 83 3 2 2" xfId="35951"/>
    <cellStyle name="Commentaire 2 83 3 3" xfId="19913"/>
    <cellStyle name="Commentaire 2 83 3 3 2" xfId="39639"/>
    <cellStyle name="Commentaire 2 83 3 4" xfId="29225"/>
    <cellStyle name="Commentaire 2 83 4" xfId="10129"/>
    <cellStyle name="Commentaire 2 83 4 2" xfId="31465"/>
    <cellStyle name="Commentaire 2 83 5" xfId="18424"/>
    <cellStyle name="Commentaire 2 83 5 2" xfId="38408"/>
    <cellStyle name="Commentaire 2 83 6" xfId="24739"/>
    <cellStyle name="Commentaire 2 84" xfId="3405"/>
    <cellStyle name="Commentaire 2 84 2" xfId="5646"/>
    <cellStyle name="Commentaire 2 84 2 2" xfId="12372"/>
    <cellStyle name="Commentaire 2 84 2 2 2" xfId="33708"/>
    <cellStyle name="Commentaire 2 84 2 3" xfId="19166"/>
    <cellStyle name="Commentaire 2 84 2 3 2" xfId="39021"/>
    <cellStyle name="Commentaire 2 84 2 4" xfId="26982"/>
    <cellStyle name="Commentaire 2 84 3" xfId="7890"/>
    <cellStyle name="Commentaire 2 84 3 2" xfId="14616"/>
    <cellStyle name="Commentaire 2 84 3 2 2" xfId="35952"/>
    <cellStyle name="Commentaire 2 84 3 3" xfId="22142"/>
    <cellStyle name="Commentaire 2 84 3 3 2" xfId="41483"/>
    <cellStyle name="Commentaire 2 84 3 4" xfId="29226"/>
    <cellStyle name="Commentaire 2 84 4" xfId="10130"/>
    <cellStyle name="Commentaire 2 84 4 2" xfId="31466"/>
    <cellStyle name="Commentaire 2 84 5" xfId="21770"/>
    <cellStyle name="Commentaire 2 84 5 2" xfId="41176"/>
    <cellStyle name="Commentaire 2 84 6" xfId="24740"/>
    <cellStyle name="Commentaire 2 85" xfId="3406"/>
    <cellStyle name="Commentaire 2 85 2" xfId="5647"/>
    <cellStyle name="Commentaire 2 85 2 2" xfId="12373"/>
    <cellStyle name="Commentaire 2 85 2 2 2" xfId="33709"/>
    <cellStyle name="Commentaire 2 85 2 3" xfId="18043"/>
    <cellStyle name="Commentaire 2 85 2 3 2" xfId="38092"/>
    <cellStyle name="Commentaire 2 85 2 4" xfId="26983"/>
    <cellStyle name="Commentaire 2 85 3" xfId="7891"/>
    <cellStyle name="Commentaire 2 85 3 2" xfId="14617"/>
    <cellStyle name="Commentaire 2 85 3 2 2" xfId="35953"/>
    <cellStyle name="Commentaire 2 85 3 3" xfId="18796"/>
    <cellStyle name="Commentaire 2 85 3 3 2" xfId="38715"/>
    <cellStyle name="Commentaire 2 85 3 4" xfId="29227"/>
    <cellStyle name="Commentaire 2 85 4" xfId="10131"/>
    <cellStyle name="Commentaire 2 85 4 2" xfId="31467"/>
    <cellStyle name="Commentaire 2 85 5" xfId="24000"/>
    <cellStyle name="Commentaire 2 85 5 2" xfId="43020"/>
    <cellStyle name="Commentaire 2 85 6" xfId="24741"/>
    <cellStyle name="Commentaire 2 86" xfId="3407"/>
    <cellStyle name="Commentaire 2 86 2" xfId="5648"/>
    <cellStyle name="Commentaire 2 86 2 2" xfId="12374"/>
    <cellStyle name="Commentaire 2 86 2 2 2" xfId="33710"/>
    <cellStyle name="Commentaire 2 86 2 3" xfId="21397"/>
    <cellStyle name="Commentaire 2 86 2 3 2" xfId="40867"/>
    <cellStyle name="Commentaire 2 86 2 4" xfId="26984"/>
    <cellStyle name="Commentaire 2 86 3" xfId="7892"/>
    <cellStyle name="Commentaire 2 86 3 2" xfId="14618"/>
    <cellStyle name="Commentaire 2 86 3 2 2" xfId="35954"/>
    <cellStyle name="Commentaire 2 86 3 3" xfId="17649"/>
    <cellStyle name="Commentaire 2 86 3 3 2" xfId="37763"/>
    <cellStyle name="Commentaire 2 86 3 4" xfId="29228"/>
    <cellStyle name="Commentaire 2 86 4" xfId="10132"/>
    <cellStyle name="Commentaire 2 86 4 2" xfId="31468"/>
    <cellStyle name="Commentaire 2 86 5" xfId="20653"/>
    <cellStyle name="Commentaire 2 86 5 2" xfId="40251"/>
    <cellStyle name="Commentaire 2 86 6" xfId="24742"/>
    <cellStyle name="Commentaire 2 87" xfId="3408"/>
    <cellStyle name="Commentaire 2 87 2" xfId="5649"/>
    <cellStyle name="Commentaire 2 87 2 2" xfId="12375"/>
    <cellStyle name="Commentaire 2 87 2 2 2" xfId="33711"/>
    <cellStyle name="Commentaire 2 87 2 3" xfId="23626"/>
    <cellStyle name="Commentaire 2 87 2 3 2" xfId="42710"/>
    <cellStyle name="Commentaire 2 87 2 4" xfId="26985"/>
    <cellStyle name="Commentaire 2 87 3" xfId="7893"/>
    <cellStyle name="Commentaire 2 87 3 2" xfId="14619"/>
    <cellStyle name="Commentaire 2 87 3 2 2" xfId="35955"/>
    <cellStyle name="Commentaire 2 87 3 3" xfId="21027"/>
    <cellStyle name="Commentaire 2 87 3 3 2" xfId="40561"/>
    <cellStyle name="Commentaire 2 87 3 4" xfId="29229"/>
    <cellStyle name="Commentaire 2 87 4" xfId="10133"/>
    <cellStyle name="Commentaire 2 87 4 2" xfId="31469"/>
    <cellStyle name="Commentaire 2 87 5" xfId="22884"/>
    <cellStyle name="Commentaire 2 87 5 2" xfId="42096"/>
    <cellStyle name="Commentaire 2 87 6" xfId="24743"/>
    <cellStyle name="Commentaire 2 88" xfId="3409"/>
    <cellStyle name="Commentaire 2 88 2" xfId="5650"/>
    <cellStyle name="Commentaire 2 88 2 2" xfId="12376"/>
    <cellStyle name="Commentaire 2 88 2 2 2" xfId="33712"/>
    <cellStyle name="Commentaire 2 88 2 3" xfId="20279"/>
    <cellStyle name="Commentaire 2 88 2 3 2" xfId="39941"/>
    <cellStyle name="Commentaire 2 88 2 4" xfId="26986"/>
    <cellStyle name="Commentaire 2 88 3" xfId="7894"/>
    <cellStyle name="Commentaire 2 88 3 2" xfId="14620"/>
    <cellStyle name="Commentaire 2 88 3 2 2" xfId="35956"/>
    <cellStyle name="Commentaire 2 88 3 3" xfId="23259"/>
    <cellStyle name="Commentaire 2 88 3 3 2" xfId="42407"/>
    <cellStyle name="Commentaire 2 88 3 4" xfId="29230"/>
    <cellStyle name="Commentaire 2 88 4" xfId="10134"/>
    <cellStyle name="Commentaire 2 88 4 2" xfId="31470"/>
    <cellStyle name="Commentaire 2 88 5" xfId="19539"/>
    <cellStyle name="Commentaire 2 88 5 2" xfId="39329"/>
    <cellStyle name="Commentaire 2 88 6" xfId="24744"/>
    <cellStyle name="Commentaire 2 89" xfId="3410"/>
    <cellStyle name="Commentaire 2 89 2" xfId="5651"/>
    <cellStyle name="Commentaire 2 89 2 2" xfId="12377"/>
    <cellStyle name="Commentaire 2 89 2 2 2" xfId="33713"/>
    <cellStyle name="Commentaire 2 89 2 3" xfId="22511"/>
    <cellStyle name="Commentaire 2 89 2 3 2" xfId="41787"/>
    <cellStyle name="Commentaire 2 89 2 4" xfId="26987"/>
    <cellStyle name="Commentaire 2 89 3" xfId="7895"/>
    <cellStyle name="Commentaire 2 89 3 2" xfId="14621"/>
    <cellStyle name="Commentaire 2 89 3 2 2" xfId="35957"/>
    <cellStyle name="Commentaire 2 89 3 3" xfId="19912"/>
    <cellStyle name="Commentaire 2 89 3 3 2" xfId="39638"/>
    <cellStyle name="Commentaire 2 89 3 4" xfId="29231"/>
    <cellStyle name="Commentaire 2 89 4" xfId="10135"/>
    <cellStyle name="Commentaire 2 89 4 2" xfId="31471"/>
    <cellStyle name="Commentaire 2 89 5" xfId="18423"/>
    <cellStyle name="Commentaire 2 89 5 2" xfId="38407"/>
    <cellStyle name="Commentaire 2 89 6" xfId="24745"/>
    <cellStyle name="Commentaire 2 9" xfId="3411"/>
    <cellStyle name="Commentaire 2 9 2" xfId="5652"/>
    <cellStyle name="Commentaire 2 9 2 2" xfId="12378"/>
    <cellStyle name="Commentaire 2 9 2 2 2" xfId="33714"/>
    <cellStyle name="Commentaire 2 9 2 3" xfId="19165"/>
    <cellStyle name="Commentaire 2 9 2 3 2" xfId="39020"/>
    <cellStyle name="Commentaire 2 9 2 4" xfId="26988"/>
    <cellStyle name="Commentaire 2 9 3" xfId="7896"/>
    <cellStyle name="Commentaire 2 9 3 2" xfId="14622"/>
    <cellStyle name="Commentaire 2 9 3 2 2" xfId="35958"/>
    <cellStyle name="Commentaire 2 9 3 3" xfId="22141"/>
    <cellStyle name="Commentaire 2 9 3 3 2" xfId="41482"/>
    <cellStyle name="Commentaire 2 9 3 4" xfId="29232"/>
    <cellStyle name="Commentaire 2 9 4" xfId="10136"/>
    <cellStyle name="Commentaire 2 9 4 2" xfId="31472"/>
    <cellStyle name="Commentaire 2 9 5" xfId="21769"/>
    <cellStyle name="Commentaire 2 9 5 2" xfId="41175"/>
    <cellStyle name="Commentaire 2 9 6" xfId="24746"/>
    <cellStyle name="Commentaire 2 90" xfId="3412"/>
    <cellStyle name="Commentaire 2 90 2" xfId="5653"/>
    <cellStyle name="Commentaire 2 90 2 2" xfId="12379"/>
    <cellStyle name="Commentaire 2 90 2 2 2" xfId="33715"/>
    <cellStyle name="Commentaire 2 90 2 3" xfId="18042"/>
    <cellStyle name="Commentaire 2 90 2 3 2" xfId="38091"/>
    <cellStyle name="Commentaire 2 90 2 4" xfId="26989"/>
    <cellStyle name="Commentaire 2 90 3" xfId="7897"/>
    <cellStyle name="Commentaire 2 90 3 2" xfId="14623"/>
    <cellStyle name="Commentaire 2 90 3 2 2" xfId="35959"/>
    <cellStyle name="Commentaire 2 90 3 3" xfId="18795"/>
    <cellStyle name="Commentaire 2 90 3 3 2" xfId="38714"/>
    <cellStyle name="Commentaire 2 90 3 4" xfId="29233"/>
    <cellStyle name="Commentaire 2 90 4" xfId="10137"/>
    <cellStyle name="Commentaire 2 90 4 2" xfId="31473"/>
    <cellStyle name="Commentaire 2 90 5" xfId="23999"/>
    <cellStyle name="Commentaire 2 90 5 2" xfId="43019"/>
    <cellStyle name="Commentaire 2 90 6" xfId="24747"/>
    <cellStyle name="Commentaire 2 91" xfId="3413"/>
    <cellStyle name="Commentaire 2 91 2" xfId="5654"/>
    <cellStyle name="Commentaire 2 91 2 2" xfId="12380"/>
    <cellStyle name="Commentaire 2 91 2 2 2" xfId="33716"/>
    <cellStyle name="Commentaire 2 91 2 3" xfId="21396"/>
    <cellStyle name="Commentaire 2 91 2 3 2" xfId="40866"/>
    <cellStyle name="Commentaire 2 91 2 4" xfId="26990"/>
    <cellStyle name="Commentaire 2 91 3" xfId="7898"/>
    <cellStyle name="Commentaire 2 91 3 2" xfId="14624"/>
    <cellStyle name="Commentaire 2 91 3 2 2" xfId="35960"/>
    <cellStyle name="Commentaire 2 91 3 3" xfId="17648"/>
    <cellStyle name="Commentaire 2 91 3 3 2" xfId="37762"/>
    <cellStyle name="Commentaire 2 91 3 4" xfId="29234"/>
    <cellStyle name="Commentaire 2 91 4" xfId="10138"/>
    <cellStyle name="Commentaire 2 91 4 2" xfId="31474"/>
    <cellStyle name="Commentaire 2 91 5" xfId="20652"/>
    <cellStyle name="Commentaire 2 91 5 2" xfId="40250"/>
    <cellStyle name="Commentaire 2 91 6" xfId="24748"/>
    <cellStyle name="Commentaire 2 92" xfId="3414"/>
    <cellStyle name="Commentaire 2 92 2" xfId="5655"/>
    <cellStyle name="Commentaire 2 92 2 2" xfId="12381"/>
    <cellStyle name="Commentaire 2 92 2 2 2" xfId="33717"/>
    <cellStyle name="Commentaire 2 92 2 3" xfId="23625"/>
    <cellStyle name="Commentaire 2 92 2 3 2" xfId="42709"/>
    <cellStyle name="Commentaire 2 92 2 4" xfId="26991"/>
    <cellStyle name="Commentaire 2 92 3" xfId="7899"/>
    <cellStyle name="Commentaire 2 92 3 2" xfId="14625"/>
    <cellStyle name="Commentaire 2 92 3 2 2" xfId="35961"/>
    <cellStyle name="Commentaire 2 92 3 3" xfId="21026"/>
    <cellStyle name="Commentaire 2 92 3 3 2" xfId="40560"/>
    <cellStyle name="Commentaire 2 92 3 4" xfId="29235"/>
    <cellStyle name="Commentaire 2 92 4" xfId="10139"/>
    <cellStyle name="Commentaire 2 92 4 2" xfId="31475"/>
    <cellStyle name="Commentaire 2 92 5" xfId="22883"/>
    <cellStyle name="Commentaire 2 92 5 2" xfId="42095"/>
    <cellStyle name="Commentaire 2 92 6" xfId="24749"/>
    <cellStyle name="Commentaire 2 93" xfId="3415"/>
    <cellStyle name="Commentaire 2 93 2" xfId="5656"/>
    <cellStyle name="Commentaire 2 93 2 2" xfId="12382"/>
    <cellStyle name="Commentaire 2 93 2 2 2" xfId="33718"/>
    <cellStyle name="Commentaire 2 93 2 3" xfId="20278"/>
    <cellStyle name="Commentaire 2 93 2 3 2" xfId="39940"/>
    <cellStyle name="Commentaire 2 93 2 4" xfId="26992"/>
    <cellStyle name="Commentaire 2 93 3" xfId="7900"/>
    <cellStyle name="Commentaire 2 93 3 2" xfId="14626"/>
    <cellStyle name="Commentaire 2 93 3 2 2" xfId="35962"/>
    <cellStyle name="Commentaire 2 93 3 3" xfId="23258"/>
    <cellStyle name="Commentaire 2 93 3 3 2" xfId="42406"/>
    <cellStyle name="Commentaire 2 93 3 4" xfId="29236"/>
    <cellStyle name="Commentaire 2 93 4" xfId="10140"/>
    <cellStyle name="Commentaire 2 93 4 2" xfId="31476"/>
    <cellStyle name="Commentaire 2 93 5" xfId="19538"/>
    <cellStyle name="Commentaire 2 93 5 2" xfId="39328"/>
    <cellStyle name="Commentaire 2 93 6" xfId="24750"/>
    <cellStyle name="Commentaire 2 94" xfId="3416"/>
    <cellStyle name="Commentaire 2 94 2" xfId="5657"/>
    <cellStyle name="Commentaire 2 94 2 2" xfId="12383"/>
    <cellStyle name="Commentaire 2 94 2 2 2" xfId="33719"/>
    <cellStyle name="Commentaire 2 94 2 3" xfId="22510"/>
    <cellStyle name="Commentaire 2 94 2 3 2" xfId="41786"/>
    <cellStyle name="Commentaire 2 94 2 4" xfId="26993"/>
    <cellStyle name="Commentaire 2 94 3" xfId="7901"/>
    <cellStyle name="Commentaire 2 94 3 2" xfId="14627"/>
    <cellStyle name="Commentaire 2 94 3 2 2" xfId="35963"/>
    <cellStyle name="Commentaire 2 94 3 3" xfId="19911"/>
    <cellStyle name="Commentaire 2 94 3 3 2" xfId="39637"/>
    <cellStyle name="Commentaire 2 94 3 4" xfId="29237"/>
    <cellStyle name="Commentaire 2 94 4" xfId="10141"/>
    <cellStyle name="Commentaire 2 94 4 2" xfId="31477"/>
    <cellStyle name="Commentaire 2 94 5" xfId="18422"/>
    <cellStyle name="Commentaire 2 94 5 2" xfId="38406"/>
    <cellStyle name="Commentaire 2 94 6" xfId="24751"/>
    <cellStyle name="Commentaire 2 95" xfId="3417"/>
    <cellStyle name="Commentaire 2 95 2" xfId="5658"/>
    <cellStyle name="Commentaire 2 95 2 2" xfId="12384"/>
    <cellStyle name="Commentaire 2 95 2 2 2" xfId="33720"/>
    <cellStyle name="Commentaire 2 95 2 3" xfId="19164"/>
    <cellStyle name="Commentaire 2 95 2 3 2" xfId="39019"/>
    <cellStyle name="Commentaire 2 95 2 4" xfId="26994"/>
    <cellStyle name="Commentaire 2 95 3" xfId="7902"/>
    <cellStyle name="Commentaire 2 95 3 2" xfId="14628"/>
    <cellStyle name="Commentaire 2 95 3 2 2" xfId="35964"/>
    <cellStyle name="Commentaire 2 95 3 3" xfId="22140"/>
    <cellStyle name="Commentaire 2 95 3 3 2" xfId="41481"/>
    <cellStyle name="Commentaire 2 95 3 4" xfId="29238"/>
    <cellStyle name="Commentaire 2 95 4" xfId="10142"/>
    <cellStyle name="Commentaire 2 95 4 2" xfId="31478"/>
    <cellStyle name="Commentaire 2 95 5" xfId="21768"/>
    <cellStyle name="Commentaire 2 95 5 2" xfId="41174"/>
    <cellStyle name="Commentaire 2 95 6" xfId="24752"/>
    <cellStyle name="Commentaire 2 96" xfId="3418"/>
    <cellStyle name="Commentaire 2 96 2" xfId="5659"/>
    <cellStyle name="Commentaire 2 96 2 2" xfId="12385"/>
    <cellStyle name="Commentaire 2 96 2 2 2" xfId="33721"/>
    <cellStyle name="Commentaire 2 96 2 3" xfId="18041"/>
    <cellStyle name="Commentaire 2 96 2 3 2" xfId="38090"/>
    <cellStyle name="Commentaire 2 96 2 4" xfId="26995"/>
    <cellStyle name="Commentaire 2 96 3" xfId="7903"/>
    <cellStyle name="Commentaire 2 96 3 2" xfId="14629"/>
    <cellStyle name="Commentaire 2 96 3 2 2" xfId="35965"/>
    <cellStyle name="Commentaire 2 96 3 3" xfId="18794"/>
    <cellStyle name="Commentaire 2 96 3 3 2" xfId="38713"/>
    <cellStyle name="Commentaire 2 96 3 4" xfId="29239"/>
    <cellStyle name="Commentaire 2 96 4" xfId="10143"/>
    <cellStyle name="Commentaire 2 96 4 2" xfId="31479"/>
    <cellStyle name="Commentaire 2 96 5" xfId="23998"/>
    <cellStyle name="Commentaire 2 96 5 2" xfId="43018"/>
    <cellStyle name="Commentaire 2 96 6" xfId="24753"/>
    <cellStyle name="Commentaire 2 97" xfId="3419"/>
    <cellStyle name="Commentaire 2 97 2" xfId="5660"/>
    <cellStyle name="Commentaire 2 97 2 2" xfId="12386"/>
    <cellStyle name="Commentaire 2 97 2 2 2" xfId="33722"/>
    <cellStyle name="Commentaire 2 97 2 3" xfId="21395"/>
    <cellStyle name="Commentaire 2 97 2 3 2" xfId="40865"/>
    <cellStyle name="Commentaire 2 97 2 4" xfId="26996"/>
    <cellStyle name="Commentaire 2 97 3" xfId="7904"/>
    <cellStyle name="Commentaire 2 97 3 2" xfId="14630"/>
    <cellStyle name="Commentaire 2 97 3 2 2" xfId="35966"/>
    <cellStyle name="Commentaire 2 97 3 3" xfId="17647"/>
    <cellStyle name="Commentaire 2 97 3 3 2" xfId="37761"/>
    <cellStyle name="Commentaire 2 97 3 4" xfId="29240"/>
    <cellStyle name="Commentaire 2 97 4" xfId="10144"/>
    <cellStyle name="Commentaire 2 97 4 2" xfId="31480"/>
    <cellStyle name="Commentaire 2 97 5" xfId="20651"/>
    <cellStyle name="Commentaire 2 97 5 2" xfId="40249"/>
    <cellStyle name="Commentaire 2 97 6" xfId="24754"/>
    <cellStyle name="Commentaire 2 98" xfId="3420"/>
    <cellStyle name="Commentaire 2 98 2" xfId="5661"/>
    <cellStyle name="Commentaire 2 98 2 2" xfId="12387"/>
    <cellStyle name="Commentaire 2 98 2 2 2" xfId="33723"/>
    <cellStyle name="Commentaire 2 98 2 3" xfId="23624"/>
    <cellStyle name="Commentaire 2 98 2 3 2" xfId="42708"/>
    <cellStyle name="Commentaire 2 98 2 4" xfId="26997"/>
    <cellStyle name="Commentaire 2 98 3" xfId="7905"/>
    <cellStyle name="Commentaire 2 98 3 2" xfId="14631"/>
    <cellStyle name="Commentaire 2 98 3 2 2" xfId="35967"/>
    <cellStyle name="Commentaire 2 98 3 3" xfId="21025"/>
    <cellStyle name="Commentaire 2 98 3 3 2" xfId="40559"/>
    <cellStyle name="Commentaire 2 98 3 4" xfId="29241"/>
    <cellStyle name="Commentaire 2 98 4" xfId="10145"/>
    <cellStyle name="Commentaire 2 98 4 2" xfId="31481"/>
    <cellStyle name="Commentaire 2 98 5" xfId="22882"/>
    <cellStyle name="Commentaire 2 98 5 2" xfId="42094"/>
    <cellStyle name="Commentaire 2 98 6" xfId="24755"/>
    <cellStyle name="Commentaire 2 99" xfId="5406"/>
    <cellStyle name="Commentaire 2 99 2" xfId="12132"/>
    <cellStyle name="Commentaire 2 99 2 2" xfId="33468"/>
    <cellStyle name="Commentaire 2 99 3" xfId="19206"/>
    <cellStyle name="Commentaire 2 99 3 2" xfId="39061"/>
    <cellStyle name="Commentaire 2 99 4" xfId="26742"/>
    <cellStyle name="Commentaire 20" xfId="2291"/>
    <cellStyle name="Commentaire 20 2" xfId="2292"/>
    <cellStyle name="Commentaire 20 3" xfId="2293"/>
    <cellStyle name="Commentaire 21" xfId="2294"/>
    <cellStyle name="Commentaire 21 2" xfId="2295"/>
    <cellStyle name="Commentaire 21 3" xfId="2296"/>
    <cellStyle name="Commentaire 22" xfId="2297"/>
    <cellStyle name="Commentaire 22 2" xfId="2298"/>
    <cellStyle name="Commentaire 22 3" xfId="2299"/>
    <cellStyle name="Commentaire 23" xfId="2300"/>
    <cellStyle name="Commentaire 23 2" xfId="2301"/>
    <cellStyle name="Commentaire 23 3" xfId="2302"/>
    <cellStyle name="Commentaire 24" xfId="2303"/>
    <cellStyle name="Commentaire 24 2" xfId="2304"/>
    <cellStyle name="Commentaire 24 3" xfId="2305"/>
    <cellStyle name="Commentaire 25" xfId="2306"/>
    <cellStyle name="Commentaire 25 2" xfId="2307"/>
    <cellStyle name="Commentaire 25 3" xfId="2308"/>
    <cellStyle name="Commentaire 26" xfId="2309"/>
    <cellStyle name="Commentaire 26 2" xfId="2310"/>
    <cellStyle name="Commentaire 26 3" xfId="2311"/>
    <cellStyle name="Commentaire 27" xfId="2312"/>
    <cellStyle name="Commentaire 27 2" xfId="2313"/>
    <cellStyle name="Commentaire 27 3" xfId="2314"/>
    <cellStyle name="Commentaire 28" xfId="2315"/>
    <cellStyle name="Commentaire 28 2" xfId="2316"/>
    <cellStyle name="Commentaire 28 3" xfId="2317"/>
    <cellStyle name="Commentaire 29" xfId="2318"/>
    <cellStyle name="Commentaire 29 2" xfId="2319"/>
    <cellStyle name="Commentaire 29 3" xfId="2320"/>
    <cellStyle name="Commentaire 3" xfId="2321"/>
    <cellStyle name="Commentaire 3 10" xfId="3422"/>
    <cellStyle name="Commentaire 3 10 2" xfId="5663"/>
    <cellStyle name="Commentaire 3 10 2 2" xfId="12389"/>
    <cellStyle name="Commentaire 3 10 2 2 2" xfId="33725"/>
    <cellStyle name="Commentaire 3 10 2 3" xfId="22509"/>
    <cellStyle name="Commentaire 3 10 2 3 2" xfId="41785"/>
    <cellStyle name="Commentaire 3 10 2 4" xfId="26999"/>
    <cellStyle name="Commentaire 3 10 3" xfId="7907"/>
    <cellStyle name="Commentaire 3 10 3 2" xfId="14633"/>
    <cellStyle name="Commentaire 3 10 3 2 2" xfId="35969"/>
    <cellStyle name="Commentaire 3 10 3 3" xfId="19910"/>
    <cellStyle name="Commentaire 3 10 3 3 2" xfId="39636"/>
    <cellStyle name="Commentaire 3 10 3 4" xfId="29243"/>
    <cellStyle name="Commentaire 3 10 4" xfId="10147"/>
    <cellStyle name="Commentaire 3 10 4 2" xfId="31483"/>
    <cellStyle name="Commentaire 3 10 5" xfId="18421"/>
    <cellStyle name="Commentaire 3 10 5 2" xfId="38405"/>
    <cellStyle name="Commentaire 3 10 6" xfId="24757"/>
    <cellStyle name="Commentaire 3 100" xfId="3423"/>
    <cellStyle name="Commentaire 3 100 2" xfId="5664"/>
    <cellStyle name="Commentaire 3 100 2 2" xfId="12390"/>
    <cellStyle name="Commentaire 3 100 2 2 2" xfId="33726"/>
    <cellStyle name="Commentaire 3 100 2 3" xfId="19163"/>
    <cellStyle name="Commentaire 3 100 2 3 2" xfId="39018"/>
    <cellStyle name="Commentaire 3 100 2 4" xfId="27000"/>
    <cellStyle name="Commentaire 3 100 3" xfId="7908"/>
    <cellStyle name="Commentaire 3 100 3 2" xfId="14634"/>
    <cellStyle name="Commentaire 3 100 3 2 2" xfId="35970"/>
    <cellStyle name="Commentaire 3 100 3 3" xfId="22139"/>
    <cellStyle name="Commentaire 3 100 3 3 2" xfId="41480"/>
    <cellStyle name="Commentaire 3 100 3 4" xfId="29244"/>
    <cellStyle name="Commentaire 3 100 4" xfId="10148"/>
    <cellStyle name="Commentaire 3 100 4 2" xfId="31484"/>
    <cellStyle name="Commentaire 3 100 5" xfId="21767"/>
    <cellStyle name="Commentaire 3 100 5 2" xfId="41173"/>
    <cellStyle name="Commentaire 3 100 6" xfId="24758"/>
    <cellStyle name="Commentaire 3 101" xfId="3424"/>
    <cellStyle name="Commentaire 3 101 2" xfId="5665"/>
    <cellStyle name="Commentaire 3 101 2 2" xfId="12391"/>
    <cellStyle name="Commentaire 3 101 2 2 2" xfId="33727"/>
    <cellStyle name="Commentaire 3 101 2 3" xfId="18040"/>
    <cellStyle name="Commentaire 3 101 2 3 2" xfId="38089"/>
    <cellStyle name="Commentaire 3 101 2 4" xfId="27001"/>
    <cellStyle name="Commentaire 3 101 3" xfId="7909"/>
    <cellStyle name="Commentaire 3 101 3 2" xfId="14635"/>
    <cellStyle name="Commentaire 3 101 3 2 2" xfId="35971"/>
    <cellStyle name="Commentaire 3 101 3 3" xfId="18793"/>
    <cellStyle name="Commentaire 3 101 3 3 2" xfId="38712"/>
    <cellStyle name="Commentaire 3 101 3 4" xfId="29245"/>
    <cellStyle name="Commentaire 3 101 4" xfId="10149"/>
    <cellStyle name="Commentaire 3 101 4 2" xfId="31485"/>
    <cellStyle name="Commentaire 3 101 5" xfId="23997"/>
    <cellStyle name="Commentaire 3 101 5 2" xfId="43017"/>
    <cellStyle name="Commentaire 3 101 6" xfId="24759"/>
    <cellStyle name="Commentaire 3 102" xfId="3425"/>
    <cellStyle name="Commentaire 3 102 2" xfId="5666"/>
    <cellStyle name="Commentaire 3 102 2 2" xfId="12392"/>
    <cellStyle name="Commentaire 3 102 2 2 2" xfId="33728"/>
    <cellStyle name="Commentaire 3 102 2 3" xfId="21394"/>
    <cellStyle name="Commentaire 3 102 2 3 2" xfId="40864"/>
    <cellStyle name="Commentaire 3 102 2 4" xfId="27002"/>
    <cellStyle name="Commentaire 3 102 3" xfId="7910"/>
    <cellStyle name="Commentaire 3 102 3 2" xfId="14636"/>
    <cellStyle name="Commentaire 3 102 3 2 2" xfId="35972"/>
    <cellStyle name="Commentaire 3 102 3 3" xfId="17646"/>
    <cellStyle name="Commentaire 3 102 3 3 2" xfId="37760"/>
    <cellStyle name="Commentaire 3 102 3 4" xfId="29246"/>
    <cellStyle name="Commentaire 3 102 4" xfId="10150"/>
    <cellStyle name="Commentaire 3 102 4 2" xfId="31486"/>
    <cellStyle name="Commentaire 3 102 5" xfId="20650"/>
    <cellStyle name="Commentaire 3 102 5 2" xfId="40248"/>
    <cellStyle name="Commentaire 3 102 6" xfId="24760"/>
    <cellStyle name="Commentaire 3 103" xfId="3426"/>
    <cellStyle name="Commentaire 3 103 2" xfId="5667"/>
    <cellStyle name="Commentaire 3 103 2 2" xfId="12393"/>
    <cellStyle name="Commentaire 3 103 2 2 2" xfId="33729"/>
    <cellStyle name="Commentaire 3 103 2 3" xfId="23623"/>
    <cellStyle name="Commentaire 3 103 2 3 2" xfId="42707"/>
    <cellStyle name="Commentaire 3 103 2 4" xfId="27003"/>
    <cellStyle name="Commentaire 3 103 3" xfId="7911"/>
    <cellStyle name="Commentaire 3 103 3 2" xfId="14637"/>
    <cellStyle name="Commentaire 3 103 3 2 2" xfId="35973"/>
    <cellStyle name="Commentaire 3 103 3 3" xfId="21024"/>
    <cellStyle name="Commentaire 3 103 3 3 2" xfId="40558"/>
    <cellStyle name="Commentaire 3 103 3 4" xfId="29247"/>
    <cellStyle name="Commentaire 3 103 4" xfId="10151"/>
    <cellStyle name="Commentaire 3 103 4 2" xfId="31487"/>
    <cellStyle name="Commentaire 3 103 5" xfId="22881"/>
    <cellStyle name="Commentaire 3 103 5 2" xfId="42093"/>
    <cellStyle name="Commentaire 3 103 6" xfId="24761"/>
    <cellStyle name="Commentaire 3 104" xfId="3427"/>
    <cellStyle name="Commentaire 3 104 2" xfId="5668"/>
    <cellStyle name="Commentaire 3 104 2 2" xfId="12394"/>
    <cellStyle name="Commentaire 3 104 2 2 2" xfId="33730"/>
    <cellStyle name="Commentaire 3 104 2 3" xfId="20276"/>
    <cellStyle name="Commentaire 3 104 2 3 2" xfId="39938"/>
    <cellStyle name="Commentaire 3 104 2 4" xfId="27004"/>
    <cellStyle name="Commentaire 3 104 3" xfId="7912"/>
    <cellStyle name="Commentaire 3 104 3 2" xfId="14638"/>
    <cellStyle name="Commentaire 3 104 3 2 2" xfId="35974"/>
    <cellStyle name="Commentaire 3 104 3 3" xfId="23256"/>
    <cellStyle name="Commentaire 3 104 3 3 2" xfId="42404"/>
    <cellStyle name="Commentaire 3 104 3 4" xfId="29248"/>
    <cellStyle name="Commentaire 3 104 4" xfId="10152"/>
    <cellStyle name="Commentaire 3 104 4 2" xfId="31488"/>
    <cellStyle name="Commentaire 3 104 5" xfId="19536"/>
    <cellStyle name="Commentaire 3 104 5 2" xfId="39326"/>
    <cellStyle name="Commentaire 3 104 6" xfId="24762"/>
    <cellStyle name="Commentaire 3 105" xfId="3428"/>
    <cellStyle name="Commentaire 3 105 2" xfId="5669"/>
    <cellStyle name="Commentaire 3 105 2 2" xfId="12395"/>
    <cellStyle name="Commentaire 3 105 2 2 2" xfId="33731"/>
    <cellStyle name="Commentaire 3 105 2 3" xfId="22508"/>
    <cellStyle name="Commentaire 3 105 2 3 2" xfId="41784"/>
    <cellStyle name="Commentaire 3 105 2 4" xfId="27005"/>
    <cellStyle name="Commentaire 3 105 3" xfId="7913"/>
    <cellStyle name="Commentaire 3 105 3 2" xfId="14639"/>
    <cellStyle name="Commentaire 3 105 3 2 2" xfId="35975"/>
    <cellStyle name="Commentaire 3 105 3 3" xfId="19909"/>
    <cellStyle name="Commentaire 3 105 3 3 2" xfId="39635"/>
    <cellStyle name="Commentaire 3 105 3 4" xfId="29249"/>
    <cellStyle name="Commentaire 3 105 4" xfId="10153"/>
    <cellStyle name="Commentaire 3 105 4 2" xfId="31489"/>
    <cellStyle name="Commentaire 3 105 5" xfId="18420"/>
    <cellStyle name="Commentaire 3 105 5 2" xfId="38404"/>
    <cellStyle name="Commentaire 3 105 6" xfId="24763"/>
    <cellStyle name="Commentaire 3 106" xfId="3429"/>
    <cellStyle name="Commentaire 3 106 2" xfId="5670"/>
    <cellStyle name="Commentaire 3 106 2 2" xfId="12396"/>
    <cellStyle name="Commentaire 3 106 2 2 2" xfId="33732"/>
    <cellStyle name="Commentaire 3 106 2 3" xfId="19162"/>
    <cellStyle name="Commentaire 3 106 2 3 2" xfId="39017"/>
    <cellStyle name="Commentaire 3 106 2 4" xfId="27006"/>
    <cellStyle name="Commentaire 3 106 3" xfId="7914"/>
    <cellStyle name="Commentaire 3 106 3 2" xfId="14640"/>
    <cellStyle name="Commentaire 3 106 3 2 2" xfId="35976"/>
    <cellStyle name="Commentaire 3 106 3 3" xfId="22138"/>
    <cellStyle name="Commentaire 3 106 3 3 2" xfId="41479"/>
    <cellStyle name="Commentaire 3 106 3 4" xfId="29250"/>
    <cellStyle name="Commentaire 3 106 4" xfId="10154"/>
    <cellStyle name="Commentaire 3 106 4 2" xfId="31490"/>
    <cellStyle name="Commentaire 3 106 5" xfId="21766"/>
    <cellStyle name="Commentaire 3 106 5 2" xfId="41172"/>
    <cellStyle name="Commentaire 3 106 6" xfId="24764"/>
    <cellStyle name="Commentaire 3 107" xfId="3430"/>
    <cellStyle name="Commentaire 3 107 2" xfId="5671"/>
    <cellStyle name="Commentaire 3 107 2 2" xfId="12397"/>
    <cellStyle name="Commentaire 3 107 2 2 2" xfId="33733"/>
    <cellStyle name="Commentaire 3 107 2 3" xfId="18039"/>
    <cellStyle name="Commentaire 3 107 2 3 2" xfId="38088"/>
    <cellStyle name="Commentaire 3 107 2 4" xfId="27007"/>
    <cellStyle name="Commentaire 3 107 3" xfId="7915"/>
    <cellStyle name="Commentaire 3 107 3 2" xfId="14641"/>
    <cellStyle name="Commentaire 3 107 3 2 2" xfId="35977"/>
    <cellStyle name="Commentaire 3 107 3 3" xfId="18792"/>
    <cellStyle name="Commentaire 3 107 3 3 2" xfId="38711"/>
    <cellStyle name="Commentaire 3 107 3 4" xfId="29251"/>
    <cellStyle name="Commentaire 3 107 4" xfId="10155"/>
    <cellStyle name="Commentaire 3 107 4 2" xfId="31491"/>
    <cellStyle name="Commentaire 3 107 5" xfId="23996"/>
    <cellStyle name="Commentaire 3 107 5 2" xfId="43016"/>
    <cellStyle name="Commentaire 3 107 6" xfId="24765"/>
    <cellStyle name="Commentaire 3 108" xfId="3431"/>
    <cellStyle name="Commentaire 3 108 2" xfId="5672"/>
    <cellStyle name="Commentaire 3 108 2 2" xfId="12398"/>
    <cellStyle name="Commentaire 3 108 2 2 2" xfId="33734"/>
    <cellStyle name="Commentaire 3 108 2 3" xfId="21367"/>
    <cellStyle name="Commentaire 3 108 2 3 2" xfId="40837"/>
    <cellStyle name="Commentaire 3 108 2 4" xfId="27008"/>
    <cellStyle name="Commentaire 3 108 3" xfId="7916"/>
    <cellStyle name="Commentaire 3 108 3 2" xfId="14642"/>
    <cellStyle name="Commentaire 3 108 3 2 2" xfId="35978"/>
    <cellStyle name="Commentaire 3 108 3 3" xfId="17645"/>
    <cellStyle name="Commentaire 3 108 3 3 2" xfId="37759"/>
    <cellStyle name="Commentaire 3 108 3 4" xfId="29252"/>
    <cellStyle name="Commentaire 3 108 4" xfId="10156"/>
    <cellStyle name="Commentaire 3 108 4 2" xfId="31492"/>
    <cellStyle name="Commentaire 3 108 5" xfId="20649"/>
    <cellStyle name="Commentaire 3 108 5 2" xfId="40247"/>
    <cellStyle name="Commentaire 3 108 6" xfId="24766"/>
    <cellStyle name="Commentaire 3 109" xfId="5662"/>
    <cellStyle name="Commentaire 3 109 2" xfId="12388"/>
    <cellStyle name="Commentaire 3 109 2 2" xfId="33724"/>
    <cellStyle name="Commentaire 3 109 3" xfId="20277"/>
    <cellStyle name="Commentaire 3 109 3 2" xfId="39939"/>
    <cellStyle name="Commentaire 3 109 4" xfId="26998"/>
    <cellStyle name="Commentaire 3 11" xfId="3432"/>
    <cellStyle name="Commentaire 3 11 2" xfId="5673"/>
    <cellStyle name="Commentaire 3 11 2 2" xfId="12399"/>
    <cellStyle name="Commentaire 3 11 2 2 2" xfId="33735"/>
    <cellStyle name="Commentaire 3 11 2 3" xfId="23596"/>
    <cellStyle name="Commentaire 3 11 2 3 2" xfId="42680"/>
    <cellStyle name="Commentaire 3 11 2 4" xfId="27009"/>
    <cellStyle name="Commentaire 3 11 3" xfId="7917"/>
    <cellStyle name="Commentaire 3 11 3 2" xfId="14643"/>
    <cellStyle name="Commentaire 3 11 3 2 2" xfId="35979"/>
    <cellStyle name="Commentaire 3 11 3 3" xfId="21023"/>
    <cellStyle name="Commentaire 3 11 3 3 2" xfId="40557"/>
    <cellStyle name="Commentaire 3 11 3 4" xfId="29253"/>
    <cellStyle name="Commentaire 3 11 4" xfId="10157"/>
    <cellStyle name="Commentaire 3 11 4 2" xfId="31493"/>
    <cellStyle name="Commentaire 3 11 5" xfId="22880"/>
    <cellStyle name="Commentaire 3 11 5 2" xfId="42092"/>
    <cellStyle name="Commentaire 3 11 6" xfId="24767"/>
    <cellStyle name="Commentaire 3 110" xfId="7906"/>
    <cellStyle name="Commentaire 3 110 2" xfId="14632"/>
    <cellStyle name="Commentaire 3 110 2 2" xfId="35968"/>
    <cellStyle name="Commentaire 3 110 3" xfId="23257"/>
    <cellStyle name="Commentaire 3 110 3 2" xfId="42405"/>
    <cellStyle name="Commentaire 3 110 4" xfId="29242"/>
    <cellStyle name="Commentaire 3 111" xfId="10146"/>
    <cellStyle name="Commentaire 3 111 2" xfId="31482"/>
    <cellStyle name="Commentaire 3 112" xfId="19537"/>
    <cellStyle name="Commentaire 3 112 2" xfId="39327"/>
    <cellStyle name="Commentaire 3 113" xfId="24756"/>
    <cellStyle name="Commentaire 3 114" xfId="3421"/>
    <cellStyle name="Commentaire 3 12" xfId="3433"/>
    <cellStyle name="Commentaire 3 12 2" xfId="5674"/>
    <cellStyle name="Commentaire 3 12 2 2" xfId="12400"/>
    <cellStyle name="Commentaire 3 12 2 2 2" xfId="33736"/>
    <cellStyle name="Commentaire 3 12 2 3" xfId="20249"/>
    <cellStyle name="Commentaire 3 12 2 3 2" xfId="39911"/>
    <cellStyle name="Commentaire 3 12 2 4" xfId="27010"/>
    <cellStyle name="Commentaire 3 12 3" xfId="7918"/>
    <cellStyle name="Commentaire 3 12 3 2" xfId="14644"/>
    <cellStyle name="Commentaire 3 12 3 2 2" xfId="35980"/>
    <cellStyle name="Commentaire 3 12 3 3" xfId="23255"/>
    <cellStyle name="Commentaire 3 12 3 3 2" xfId="42403"/>
    <cellStyle name="Commentaire 3 12 3 4" xfId="29254"/>
    <cellStyle name="Commentaire 3 12 4" xfId="10158"/>
    <cellStyle name="Commentaire 3 12 4 2" xfId="31494"/>
    <cellStyle name="Commentaire 3 12 5" xfId="19535"/>
    <cellStyle name="Commentaire 3 12 5 2" xfId="39325"/>
    <cellStyle name="Commentaire 3 12 6" xfId="24768"/>
    <cellStyle name="Commentaire 3 13" xfId="3434"/>
    <cellStyle name="Commentaire 3 13 2" xfId="5675"/>
    <cellStyle name="Commentaire 3 13 2 2" xfId="12401"/>
    <cellStyle name="Commentaire 3 13 2 2 2" xfId="33737"/>
    <cellStyle name="Commentaire 3 13 2 3" xfId="22481"/>
    <cellStyle name="Commentaire 3 13 2 3 2" xfId="41757"/>
    <cellStyle name="Commentaire 3 13 2 4" xfId="27011"/>
    <cellStyle name="Commentaire 3 13 3" xfId="7919"/>
    <cellStyle name="Commentaire 3 13 3 2" xfId="14645"/>
    <cellStyle name="Commentaire 3 13 3 2 2" xfId="35981"/>
    <cellStyle name="Commentaire 3 13 3 3" xfId="19908"/>
    <cellStyle name="Commentaire 3 13 3 3 2" xfId="39634"/>
    <cellStyle name="Commentaire 3 13 3 4" xfId="29255"/>
    <cellStyle name="Commentaire 3 13 4" xfId="10159"/>
    <cellStyle name="Commentaire 3 13 4 2" xfId="31495"/>
    <cellStyle name="Commentaire 3 13 5" xfId="18419"/>
    <cellStyle name="Commentaire 3 13 5 2" xfId="38403"/>
    <cellStyle name="Commentaire 3 13 6" xfId="24769"/>
    <cellStyle name="Commentaire 3 14" xfId="3435"/>
    <cellStyle name="Commentaire 3 14 2" xfId="5676"/>
    <cellStyle name="Commentaire 3 14 2 2" xfId="12402"/>
    <cellStyle name="Commentaire 3 14 2 2 2" xfId="33738"/>
    <cellStyle name="Commentaire 3 14 2 3" xfId="19135"/>
    <cellStyle name="Commentaire 3 14 2 3 2" xfId="38990"/>
    <cellStyle name="Commentaire 3 14 2 4" xfId="27012"/>
    <cellStyle name="Commentaire 3 14 3" xfId="7920"/>
    <cellStyle name="Commentaire 3 14 3 2" xfId="14646"/>
    <cellStyle name="Commentaire 3 14 3 2 2" xfId="35982"/>
    <cellStyle name="Commentaire 3 14 3 3" xfId="22137"/>
    <cellStyle name="Commentaire 3 14 3 3 2" xfId="41478"/>
    <cellStyle name="Commentaire 3 14 3 4" xfId="29256"/>
    <cellStyle name="Commentaire 3 14 4" xfId="10160"/>
    <cellStyle name="Commentaire 3 14 4 2" xfId="31496"/>
    <cellStyle name="Commentaire 3 14 5" xfId="21765"/>
    <cellStyle name="Commentaire 3 14 5 2" xfId="41171"/>
    <cellStyle name="Commentaire 3 14 6" xfId="24770"/>
    <cellStyle name="Commentaire 3 15" xfId="3436"/>
    <cellStyle name="Commentaire 3 15 2" xfId="5677"/>
    <cellStyle name="Commentaire 3 15 2 2" xfId="12403"/>
    <cellStyle name="Commentaire 3 15 2 2 2" xfId="33739"/>
    <cellStyle name="Commentaire 3 15 2 3" xfId="21393"/>
    <cellStyle name="Commentaire 3 15 2 3 2" xfId="40863"/>
    <cellStyle name="Commentaire 3 15 2 4" xfId="27013"/>
    <cellStyle name="Commentaire 3 15 3" xfId="7921"/>
    <cellStyle name="Commentaire 3 15 3 2" xfId="14647"/>
    <cellStyle name="Commentaire 3 15 3 2 2" xfId="35983"/>
    <cellStyle name="Commentaire 3 15 3 3" xfId="18791"/>
    <cellStyle name="Commentaire 3 15 3 3 2" xfId="38710"/>
    <cellStyle name="Commentaire 3 15 3 4" xfId="29257"/>
    <cellStyle name="Commentaire 3 15 4" xfId="10161"/>
    <cellStyle name="Commentaire 3 15 4 2" xfId="31497"/>
    <cellStyle name="Commentaire 3 15 5" xfId="23995"/>
    <cellStyle name="Commentaire 3 15 5 2" xfId="43015"/>
    <cellStyle name="Commentaire 3 15 6" xfId="24771"/>
    <cellStyle name="Commentaire 3 16" xfId="3437"/>
    <cellStyle name="Commentaire 3 16 2" xfId="5678"/>
    <cellStyle name="Commentaire 3 16 2 2" xfId="12404"/>
    <cellStyle name="Commentaire 3 16 2 2 2" xfId="33740"/>
    <cellStyle name="Commentaire 3 16 2 3" xfId="23622"/>
    <cellStyle name="Commentaire 3 16 2 3 2" xfId="42706"/>
    <cellStyle name="Commentaire 3 16 2 4" xfId="27014"/>
    <cellStyle name="Commentaire 3 16 3" xfId="7922"/>
    <cellStyle name="Commentaire 3 16 3 2" xfId="14648"/>
    <cellStyle name="Commentaire 3 16 3 2 2" xfId="35984"/>
    <cellStyle name="Commentaire 3 16 3 3" xfId="17644"/>
    <cellStyle name="Commentaire 3 16 3 3 2" xfId="37758"/>
    <cellStyle name="Commentaire 3 16 3 4" xfId="29258"/>
    <cellStyle name="Commentaire 3 16 4" xfId="10162"/>
    <cellStyle name="Commentaire 3 16 4 2" xfId="31498"/>
    <cellStyle name="Commentaire 3 16 5" xfId="20648"/>
    <cellStyle name="Commentaire 3 16 5 2" xfId="40246"/>
    <cellStyle name="Commentaire 3 16 6" xfId="24772"/>
    <cellStyle name="Commentaire 3 17" xfId="3438"/>
    <cellStyle name="Commentaire 3 17 2" xfId="5679"/>
    <cellStyle name="Commentaire 3 17 2 2" xfId="12405"/>
    <cellStyle name="Commentaire 3 17 2 2 2" xfId="33741"/>
    <cellStyle name="Commentaire 3 17 2 3" xfId="20275"/>
    <cellStyle name="Commentaire 3 17 2 3 2" xfId="39937"/>
    <cellStyle name="Commentaire 3 17 2 4" xfId="27015"/>
    <cellStyle name="Commentaire 3 17 3" xfId="7923"/>
    <cellStyle name="Commentaire 3 17 3 2" xfId="14649"/>
    <cellStyle name="Commentaire 3 17 3 2 2" xfId="35985"/>
    <cellStyle name="Commentaire 3 17 3 3" xfId="21022"/>
    <cellStyle name="Commentaire 3 17 3 3 2" xfId="40556"/>
    <cellStyle name="Commentaire 3 17 3 4" xfId="29259"/>
    <cellStyle name="Commentaire 3 17 4" xfId="10163"/>
    <cellStyle name="Commentaire 3 17 4 2" xfId="31499"/>
    <cellStyle name="Commentaire 3 17 5" xfId="22879"/>
    <cellStyle name="Commentaire 3 17 5 2" xfId="42091"/>
    <cellStyle name="Commentaire 3 17 6" xfId="24773"/>
    <cellStyle name="Commentaire 3 18" xfId="3439"/>
    <cellStyle name="Commentaire 3 18 2" xfId="5680"/>
    <cellStyle name="Commentaire 3 18 2 2" xfId="12406"/>
    <cellStyle name="Commentaire 3 18 2 2 2" xfId="33742"/>
    <cellStyle name="Commentaire 3 18 2 3" xfId="22507"/>
    <cellStyle name="Commentaire 3 18 2 3 2" xfId="41783"/>
    <cellStyle name="Commentaire 3 18 2 4" xfId="27016"/>
    <cellStyle name="Commentaire 3 18 3" xfId="7924"/>
    <cellStyle name="Commentaire 3 18 3 2" xfId="14650"/>
    <cellStyle name="Commentaire 3 18 3 2 2" xfId="35986"/>
    <cellStyle name="Commentaire 3 18 3 3" xfId="23254"/>
    <cellStyle name="Commentaire 3 18 3 3 2" xfId="42402"/>
    <cellStyle name="Commentaire 3 18 3 4" xfId="29260"/>
    <cellStyle name="Commentaire 3 18 4" xfId="10164"/>
    <cellStyle name="Commentaire 3 18 4 2" xfId="31500"/>
    <cellStyle name="Commentaire 3 18 5" xfId="19534"/>
    <cellStyle name="Commentaire 3 18 5 2" xfId="39324"/>
    <cellStyle name="Commentaire 3 18 6" xfId="24774"/>
    <cellStyle name="Commentaire 3 19" xfId="3440"/>
    <cellStyle name="Commentaire 3 19 2" xfId="5681"/>
    <cellStyle name="Commentaire 3 19 2 2" xfId="12407"/>
    <cellStyle name="Commentaire 3 19 2 2 2" xfId="33743"/>
    <cellStyle name="Commentaire 3 19 2 3" xfId="19161"/>
    <cellStyle name="Commentaire 3 19 2 3 2" xfId="39016"/>
    <cellStyle name="Commentaire 3 19 2 4" xfId="27017"/>
    <cellStyle name="Commentaire 3 19 3" xfId="7925"/>
    <cellStyle name="Commentaire 3 19 3 2" xfId="14651"/>
    <cellStyle name="Commentaire 3 19 3 2 2" xfId="35987"/>
    <cellStyle name="Commentaire 3 19 3 3" xfId="19907"/>
    <cellStyle name="Commentaire 3 19 3 3 2" xfId="39633"/>
    <cellStyle name="Commentaire 3 19 3 4" xfId="29261"/>
    <cellStyle name="Commentaire 3 19 4" xfId="10165"/>
    <cellStyle name="Commentaire 3 19 4 2" xfId="31501"/>
    <cellStyle name="Commentaire 3 19 5" xfId="18418"/>
    <cellStyle name="Commentaire 3 19 5 2" xfId="38402"/>
    <cellStyle name="Commentaire 3 19 6" xfId="24775"/>
    <cellStyle name="Commentaire 3 2" xfId="2322"/>
    <cellStyle name="Commentaire 3 2 2" xfId="3442"/>
    <cellStyle name="Commentaire 3 2 2 2" xfId="5683"/>
    <cellStyle name="Commentaire 3 2 2 2 2" xfId="12409"/>
    <cellStyle name="Commentaire 3 2 2 2 2 2" xfId="33745"/>
    <cellStyle name="Commentaire 3 2 2 2 3" xfId="21392"/>
    <cellStyle name="Commentaire 3 2 2 2 3 2" xfId="40862"/>
    <cellStyle name="Commentaire 3 2 2 2 4" xfId="27019"/>
    <cellStyle name="Commentaire 3 2 2 3" xfId="7927"/>
    <cellStyle name="Commentaire 3 2 2 3 2" xfId="14653"/>
    <cellStyle name="Commentaire 3 2 2 3 2 2" xfId="35989"/>
    <cellStyle name="Commentaire 3 2 2 3 3" xfId="18790"/>
    <cellStyle name="Commentaire 3 2 2 3 3 2" xfId="38709"/>
    <cellStyle name="Commentaire 3 2 2 3 4" xfId="29263"/>
    <cellStyle name="Commentaire 3 2 2 4" xfId="10167"/>
    <cellStyle name="Commentaire 3 2 2 4 2" xfId="31503"/>
    <cellStyle name="Commentaire 3 2 2 5" xfId="23994"/>
    <cellStyle name="Commentaire 3 2 2 5 2" xfId="43014"/>
    <cellStyle name="Commentaire 3 2 2 6" xfId="24777"/>
    <cellStyle name="Commentaire 3 2 3" xfId="3443"/>
    <cellStyle name="Commentaire 3 2 3 2" xfId="5684"/>
    <cellStyle name="Commentaire 3 2 3 2 2" xfId="12410"/>
    <cellStyle name="Commentaire 3 2 3 2 2 2" xfId="33746"/>
    <cellStyle name="Commentaire 3 2 3 2 3" xfId="23621"/>
    <cellStyle name="Commentaire 3 2 3 2 3 2" xfId="42705"/>
    <cellStyle name="Commentaire 3 2 3 2 4" xfId="27020"/>
    <cellStyle name="Commentaire 3 2 3 3" xfId="7928"/>
    <cellStyle name="Commentaire 3 2 3 3 2" xfId="14654"/>
    <cellStyle name="Commentaire 3 2 3 3 2 2" xfId="35990"/>
    <cellStyle name="Commentaire 3 2 3 3 3" xfId="17643"/>
    <cellStyle name="Commentaire 3 2 3 3 3 2" xfId="37757"/>
    <cellStyle name="Commentaire 3 2 3 3 4" xfId="29264"/>
    <cellStyle name="Commentaire 3 2 3 4" xfId="10168"/>
    <cellStyle name="Commentaire 3 2 3 4 2" xfId="31504"/>
    <cellStyle name="Commentaire 3 2 3 5" xfId="20647"/>
    <cellStyle name="Commentaire 3 2 3 5 2" xfId="40245"/>
    <cellStyle name="Commentaire 3 2 3 6" xfId="24778"/>
    <cellStyle name="Commentaire 3 2 4" xfId="5682"/>
    <cellStyle name="Commentaire 3 2 4 2" xfId="12408"/>
    <cellStyle name="Commentaire 3 2 4 2 2" xfId="33744"/>
    <cellStyle name="Commentaire 3 2 4 3" xfId="18038"/>
    <cellStyle name="Commentaire 3 2 4 3 2" xfId="38087"/>
    <cellStyle name="Commentaire 3 2 4 4" xfId="27018"/>
    <cellStyle name="Commentaire 3 2 5" xfId="7926"/>
    <cellStyle name="Commentaire 3 2 5 2" xfId="14652"/>
    <cellStyle name="Commentaire 3 2 5 2 2" xfId="35988"/>
    <cellStyle name="Commentaire 3 2 5 3" xfId="22136"/>
    <cellStyle name="Commentaire 3 2 5 3 2" xfId="41477"/>
    <cellStyle name="Commentaire 3 2 5 4" xfId="29262"/>
    <cellStyle name="Commentaire 3 2 6" xfId="10166"/>
    <cellStyle name="Commentaire 3 2 6 2" xfId="31502"/>
    <cellStyle name="Commentaire 3 2 7" xfId="21764"/>
    <cellStyle name="Commentaire 3 2 7 2" xfId="41170"/>
    <cellStyle name="Commentaire 3 2 8" xfId="24776"/>
    <cellStyle name="Commentaire 3 2 9" xfId="3441"/>
    <cellStyle name="Commentaire 3 20" xfId="3444"/>
    <cellStyle name="Commentaire 3 20 2" xfId="5685"/>
    <cellStyle name="Commentaire 3 20 2 2" xfId="12411"/>
    <cellStyle name="Commentaire 3 20 2 2 2" xfId="33747"/>
    <cellStyle name="Commentaire 3 20 2 3" xfId="20274"/>
    <cellStyle name="Commentaire 3 20 2 3 2" xfId="39936"/>
    <cellStyle name="Commentaire 3 20 2 4" xfId="27021"/>
    <cellStyle name="Commentaire 3 20 3" xfId="7929"/>
    <cellStyle name="Commentaire 3 20 3 2" xfId="14655"/>
    <cellStyle name="Commentaire 3 20 3 2 2" xfId="35991"/>
    <cellStyle name="Commentaire 3 20 3 3" xfId="21021"/>
    <cellStyle name="Commentaire 3 20 3 3 2" xfId="40555"/>
    <cellStyle name="Commentaire 3 20 3 4" xfId="29265"/>
    <cellStyle name="Commentaire 3 20 4" xfId="10169"/>
    <cellStyle name="Commentaire 3 20 4 2" xfId="31505"/>
    <cellStyle name="Commentaire 3 20 5" xfId="22878"/>
    <cellStyle name="Commentaire 3 20 5 2" xfId="42090"/>
    <cellStyle name="Commentaire 3 20 6" xfId="24779"/>
    <cellStyle name="Commentaire 3 21" xfId="3445"/>
    <cellStyle name="Commentaire 3 21 2" xfId="5686"/>
    <cellStyle name="Commentaire 3 21 2 2" xfId="12412"/>
    <cellStyle name="Commentaire 3 21 2 2 2" xfId="33748"/>
    <cellStyle name="Commentaire 3 21 2 3" xfId="22506"/>
    <cellStyle name="Commentaire 3 21 2 3 2" xfId="41782"/>
    <cellStyle name="Commentaire 3 21 2 4" xfId="27022"/>
    <cellStyle name="Commentaire 3 21 3" xfId="7930"/>
    <cellStyle name="Commentaire 3 21 3 2" xfId="14656"/>
    <cellStyle name="Commentaire 3 21 3 2 2" xfId="35992"/>
    <cellStyle name="Commentaire 3 21 3 3" xfId="23253"/>
    <cellStyle name="Commentaire 3 21 3 3 2" xfId="42401"/>
    <cellStyle name="Commentaire 3 21 3 4" xfId="29266"/>
    <cellStyle name="Commentaire 3 21 4" xfId="10170"/>
    <cellStyle name="Commentaire 3 21 4 2" xfId="31506"/>
    <cellStyle name="Commentaire 3 21 5" xfId="19533"/>
    <cellStyle name="Commentaire 3 21 5 2" xfId="39323"/>
    <cellStyle name="Commentaire 3 21 6" xfId="24780"/>
    <cellStyle name="Commentaire 3 22" xfId="3446"/>
    <cellStyle name="Commentaire 3 22 2" xfId="5687"/>
    <cellStyle name="Commentaire 3 22 2 2" xfId="12413"/>
    <cellStyle name="Commentaire 3 22 2 2 2" xfId="33749"/>
    <cellStyle name="Commentaire 3 22 2 3" xfId="19160"/>
    <cellStyle name="Commentaire 3 22 2 3 2" xfId="39015"/>
    <cellStyle name="Commentaire 3 22 2 4" xfId="27023"/>
    <cellStyle name="Commentaire 3 22 3" xfId="7931"/>
    <cellStyle name="Commentaire 3 22 3 2" xfId="14657"/>
    <cellStyle name="Commentaire 3 22 3 2 2" xfId="35993"/>
    <cellStyle name="Commentaire 3 22 3 3" xfId="19906"/>
    <cellStyle name="Commentaire 3 22 3 3 2" xfId="39632"/>
    <cellStyle name="Commentaire 3 22 3 4" xfId="29267"/>
    <cellStyle name="Commentaire 3 22 4" xfId="10171"/>
    <cellStyle name="Commentaire 3 22 4 2" xfId="31507"/>
    <cellStyle name="Commentaire 3 22 5" xfId="18417"/>
    <cellStyle name="Commentaire 3 22 5 2" xfId="38401"/>
    <cellStyle name="Commentaire 3 22 6" xfId="24781"/>
    <cellStyle name="Commentaire 3 23" xfId="3447"/>
    <cellStyle name="Commentaire 3 23 2" xfId="5688"/>
    <cellStyle name="Commentaire 3 23 2 2" xfId="12414"/>
    <cellStyle name="Commentaire 3 23 2 2 2" xfId="33750"/>
    <cellStyle name="Commentaire 3 23 2 3" xfId="18037"/>
    <cellStyle name="Commentaire 3 23 2 3 2" xfId="38086"/>
    <cellStyle name="Commentaire 3 23 2 4" xfId="27024"/>
    <cellStyle name="Commentaire 3 23 3" xfId="7932"/>
    <cellStyle name="Commentaire 3 23 3 2" xfId="14658"/>
    <cellStyle name="Commentaire 3 23 3 2 2" xfId="35994"/>
    <cellStyle name="Commentaire 3 23 3 3" xfId="22135"/>
    <cellStyle name="Commentaire 3 23 3 3 2" xfId="41476"/>
    <cellStyle name="Commentaire 3 23 3 4" xfId="29268"/>
    <cellStyle name="Commentaire 3 23 4" xfId="10172"/>
    <cellStyle name="Commentaire 3 23 4 2" xfId="31508"/>
    <cellStyle name="Commentaire 3 23 5" xfId="21763"/>
    <cellStyle name="Commentaire 3 23 5 2" xfId="41169"/>
    <cellStyle name="Commentaire 3 23 6" xfId="24782"/>
    <cellStyle name="Commentaire 3 24" xfId="3448"/>
    <cellStyle name="Commentaire 3 24 2" xfId="5689"/>
    <cellStyle name="Commentaire 3 24 2 2" xfId="12415"/>
    <cellStyle name="Commentaire 3 24 2 2 2" xfId="33751"/>
    <cellStyle name="Commentaire 3 24 2 3" xfId="21391"/>
    <cellStyle name="Commentaire 3 24 2 3 2" xfId="40861"/>
    <cellStyle name="Commentaire 3 24 2 4" xfId="27025"/>
    <cellStyle name="Commentaire 3 24 3" xfId="7933"/>
    <cellStyle name="Commentaire 3 24 3 2" xfId="14659"/>
    <cellStyle name="Commentaire 3 24 3 2 2" xfId="35995"/>
    <cellStyle name="Commentaire 3 24 3 3" xfId="18789"/>
    <cellStyle name="Commentaire 3 24 3 3 2" xfId="38708"/>
    <cellStyle name="Commentaire 3 24 3 4" xfId="29269"/>
    <cellStyle name="Commentaire 3 24 4" xfId="10173"/>
    <cellStyle name="Commentaire 3 24 4 2" xfId="31509"/>
    <cellStyle name="Commentaire 3 24 5" xfId="23993"/>
    <cellStyle name="Commentaire 3 24 5 2" xfId="43013"/>
    <cellStyle name="Commentaire 3 24 6" xfId="24783"/>
    <cellStyle name="Commentaire 3 25" xfId="3449"/>
    <cellStyle name="Commentaire 3 25 2" xfId="5690"/>
    <cellStyle name="Commentaire 3 25 2 2" xfId="12416"/>
    <cellStyle name="Commentaire 3 25 2 2 2" xfId="33752"/>
    <cellStyle name="Commentaire 3 25 2 3" xfId="23620"/>
    <cellStyle name="Commentaire 3 25 2 3 2" xfId="42704"/>
    <cellStyle name="Commentaire 3 25 2 4" xfId="27026"/>
    <cellStyle name="Commentaire 3 25 3" xfId="7934"/>
    <cellStyle name="Commentaire 3 25 3 2" xfId="14660"/>
    <cellStyle name="Commentaire 3 25 3 2 2" xfId="35996"/>
    <cellStyle name="Commentaire 3 25 3 3" xfId="17642"/>
    <cellStyle name="Commentaire 3 25 3 3 2" xfId="37756"/>
    <cellStyle name="Commentaire 3 25 3 4" xfId="29270"/>
    <cellStyle name="Commentaire 3 25 4" xfId="10174"/>
    <cellStyle name="Commentaire 3 25 4 2" xfId="31510"/>
    <cellStyle name="Commentaire 3 25 5" xfId="20646"/>
    <cellStyle name="Commentaire 3 25 5 2" xfId="40244"/>
    <cellStyle name="Commentaire 3 25 6" xfId="24784"/>
    <cellStyle name="Commentaire 3 26" xfId="3450"/>
    <cellStyle name="Commentaire 3 26 2" xfId="5691"/>
    <cellStyle name="Commentaire 3 26 2 2" xfId="12417"/>
    <cellStyle name="Commentaire 3 26 2 2 2" xfId="33753"/>
    <cellStyle name="Commentaire 3 26 2 3" xfId="20273"/>
    <cellStyle name="Commentaire 3 26 2 3 2" xfId="39935"/>
    <cellStyle name="Commentaire 3 26 2 4" xfId="27027"/>
    <cellStyle name="Commentaire 3 26 3" xfId="7935"/>
    <cellStyle name="Commentaire 3 26 3 2" xfId="14661"/>
    <cellStyle name="Commentaire 3 26 3 2 2" xfId="35997"/>
    <cellStyle name="Commentaire 3 26 3 3" xfId="21020"/>
    <cellStyle name="Commentaire 3 26 3 3 2" xfId="40554"/>
    <cellStyle name="Commentaire 3 26 3 4" xfId="29271"/>
    <cellStyle name="Commentaire 3 26 4" xfId="10175"/>
    <cellStyle name="Commentaire 3 26 4 2" xfId="31511"/>
    <cellStyle name="Commentaire 3 26 5" xfId="22877"/>
    <cellStyle name="Commentaire 3 26 5 2" xfId="42089"/>
    <cellStyle name="Commentaire 3 26 6" xfId="24785"/>
    <cellStyle name="Commentaire 3 27" xfId="3451"/>
    <cellStyle name="Commentaire 3 27 2" xfId="5692"/>
    <cellStyle name="Commentaire 3 27 2 2" xfId="12418"/>
    <cellStyle name="Commentaire 3 27 2 2 2" xfId="33754"/>
    <cellStyle name="Commentaire 3 27 2 3" xfId="22505"/>
    <cellStyle name="Commentaire 3 27 2 3 2" xfId="41781"/>
    <cellStyle name="Commentaire 3 27 2 4" xfId="27028"/>
    <cellStyle name="Commentaire 3 27 3" xfId="7936"/>
    <cellStyle name="Commentaire 3 27 3 2" xfId="14662"/>
    <cellStyle name="Commentaire 3 27 3 2 2" xfId="35998"/>
    <cellStyle name="Commentaire 3 27 3 3" xfId="23252"/>
    <cellStyle name="Commentaire 3 27 3 3 2" xfId="42400"/>
    <cellStyle name="Commentaire 3 27 3 4" xfId="29272"/>
    <cellStyle name="Commentaire 3 27 4" xfId="10176"/>
    <cellStyle name="Commentaire 3 27 4 2" xfId="31512"/>
    <cellStyle name="Commentaire 3 27 5" xfId="19532"/>
    <cellStyle name="Commentaire 3 27 5 2" xfId="39322"/>
    <cellStyle name="Commentaire 3 27 6" xfId="24786"/>
    <cellStyle name="Commentaire 3 28" xfId="3452"/>
    <cellStyle name="Commentaire 3 28 2" xfId="5693"/>
    <cellStyle name="Commentaire 3 28 2 2" xfId="12419"/>
    <cellStyle name="Commentaire 3 28 2 2 2" xfId="33755"/>
    <cellStyle name="Commentaire 3 28 2 3" xfId="19159"/>
    <cellStyle name="Commentaire 3 28 2 3 2" xfId="39014"/>
    <cellStyle name="Commentaire 3 28 2 4" xfId="27029"/>
    <cellStyle name="Commentaire 3 28 3" xfId="7937"/>
    <cellStyle name="Commentaire 3 28 3 2" xfId="14663"/>
    <cellStyle name="Commentaire 3 28 3 2 2" xfId="35999"/>
    <cellStyle name="Commentaire 3 28 3 3" xfId="19905"/>
    <cellStyle name="Commentaire 3 28 3 3 2" xfId="39631"/>
    <cellStyle name="Commentaire 3 28 3 4" xfId="29273"/>
    <cellStyle name="Commentaire 3 28 4" xfId="10177"/>
    <cellStyle name="Commentaire 3 28 4 2" xfId="31513"/>
    <cellStyle name="Commentaire 3 28 5" xfId="18416"/>
    <cellStyle name="Commentaire 3 28 5 2" xfId="38400"/>
    <cellStyle name="Commentaire 3 28 6" xfId="24787"/>
    <cellStyle name="Commentaire 3 29" xfId="3453"/>
    <cellStyle name="Commentaire 3 29 2" xfId="5694"/>
    <cellStyle name="Commentaire 3 29 2 2" xfId="12420"/>
    <cellStyle name="Commentaire 3 29 2 2 2" xfId="33756"/>
    <cellStyle name="Commentaire 3 29 2 3" xfId="18036"/>
    <cellStyle name="Commentaire 3 29 2 3 2" xfId="38085"/>
    <cellStyle name="Commentaire 3 29 2 4" xfId="27030"/>
    <cellStyle name="Commentaire 3 29 3" xfId="7938"/>
    <cellStyle name="Commentaire 3 29 3 2" xfId="14664"/>
    <cellStyle name="Commentaire 3 29 3 2 2" xfId="36000"/>
    <cellStyle name="Commentaire 3 29 3 3" xfId="22134"/>
    <cellStyle name="Commentaire 3 29 3 3 2" xfId="41475"/>
    <cellStyle name="Commentaire 3 29 3 4" xfId="29274"/>
    <cellStyle name="Commentaire 3 29 4" xfId="10178"/>
    <cellStyle name="Commentaire 3 29 4 2" xfId="31514"/>
    <cellStyle name="Commentaire 3 29 5" xfId="21762"/>
    <cellStyle name="Commentaire 3 29 5 2" xfId="41168"/>
    <cellStyle name="Commentaire 3 29 6" xfId="24788"/>
    <cellStyle name="Commentaire 3 3" xfId="2323"/>
    <cellStyle name="Commentaire 3 3 2" xfId="3455"/>
    <cellStyle name="Commentaire 3 3 2 2" xfId="5696"/>
    <cellStyle name="Commentaire 3 3 2 2 2" xfId="12422"/>
    <cellStyle name="Commentaire 3 3 2 2 2 2" xfId="33758"/>
    <cellStyle name="Commentaire 3 3 2 2 3" xfId="23619"/>
    <cellStyle name="Commentaire 3 3 2 2 3 2" xfId="42703"/>
    <cellStyle name="Commentaire 3 3 2 2 4" xfId="27032"/>
    <cellStyle name="Commentaire 3 3 2 3" xfId="7940"/>
    <cellStyle name="Commentaire 3 3 2 3 2" xfId="14666"/>
    <cellStyle name="Commentaire 3 3 2 3 2 2" xfId="36002"/>
    <cellStyle name="Commentaire 3 3 2 3 3" xfId="17641"/>
    <cellStyle name="Commentaire 3 3 2 3 3 2" xfId="37755"/>
    <cellStyle name="Commentaire 3 3 2 3 4" xfId="29276"/>
    <cellStyle name="Commentaire 3 3 2 4" xfId="10180"/>
    <cellStyle name="Commentaire 3 3 2 4 2" xfId="31516"/>
    <cellStyle name="Commentaire 3 3 2 5" xfId="20645"/>
    <cellStyle name="Commentaire 3 3 2 5 2" xfId="40243"/>
    <cellStyle name="Commentaire 3 3 2 6" xfId="24790"/>
    <cellStyle name="Commentaire 3 3 3" xfId="3456"/>
    <cellStyle name="Commentaire 3 3 3 2" xfId="5697"/>
    <cellStyle name="Commentaire 3 3 3 2 2" xfId="12423"/>
    <cellStyle name="Commentaire 3 3 3 2 2 2" xfId="33759"/>
    <cellStyle name="Commentaire 3 3 3 2 3" xfId="20272"/>
    <cellStyle name="Commentaire 3 3 3 2 3 2" xfId="39934"/>
    <cellStyle name="Commentaire 3 3 3 2 4" xfId="27033"/>
    <cellStyle name="Commentaire 3 3 3 3" xfId="7941"/>
    <cellStyle name="Commentaire 3 3 3 3 2" xfId="14667"/>
    <cellStyle name="Commentaire 3 3 3 3 2 2" xfId="36003"/>
    <cellStyle name="Commentaire 3 3 3 3 3" xfId="21019"/>
    <cellStyle name="Commentaire 3 3 3 3 3 2" xfId="40553"/>
    <cellStyle name="Commentaire 3 3 3 3 4" xfId="29277"/>
    <cellStyle name="Commentaire 3 3 3 4" xfId="10181"/>
    <cellStyle name="Commentaire 3 3 3 4 2" xfId="31517"/>
    <cellStyle name="Commentaire 3 3 3 5" xfId="22876"/>
    <cellStyle name="Commentaire 3 3 3 5 2" xfId="42088"/>
    <cellStyle name="Commentaire 3 3 3 6" xfId="24791"/>
    <cellStyle name="Commentaire 3 3 4" xfId="5695"/>
    <cellStyle name="Commentaire 3 3 4 2" xfId="12421"/>
    <cellStyle name="Commentaire 3 3 4 2 2" xfId="33757"/>
    <cellStyle name="Commentaire 3 3 4 3" xfId="21390"/>
    <cellStyle name="Commentaire 3 3 4 3 2" xfId="40860"/>
    <cellStyle name="Commentaire 3 3 4 4" xfId="27031"/>
    <cellStyle name="Commentaire 3 3 5" xfId="7939"/>
    <cellStyle name="Commentaire 3 3 5 2" xfId="14665"/>
    <cellStyle name="Commentaire 3 3 5 2 2" xfId="36001"/>
    <cellStyle name="Commentaire 3 3 5 3" xfId="18788"/>
    <cellStyle name="Commentaire 3 3 5 3 2" xfId="38707"/>
    <cellStyle name="Commentaire 3 3 5 4" xfId="29275"/>
    <cellStyle name="Commentaire 3 3 6" xfId="10179"/>
    <cellStyle name="Commentaire 3 3 6 2" xfId="31515"/>
    <cellStyle name="Commentaire 3 3 7" xfId="23992"/>
    <cellStyle name="Commentaire 3 3 7 2" xfId="43012"/>
    <cellStyle name="Commentaire 3 3 8" xfId="24789"/>
    <cellStyle name="Commentaire 3 3 9" xfId="3454"/>
    <cellStyle name="Commentaire 3 30" xfId="3457"/>
    <cellStyle name="Commentaire 3 30 2" xfId="5698"/>
    <cellStyle name="Commentaire 3 30 2 2" xfId="12424"/>
    <cellStyle name="Commentaire 3 30 2 2 2" xfId="33760"/>
    <cellStyle name="Commentaire 3 30 2 3" xfId="22504"/>
    <cellStyle name="Commentaire 3 30 2 3 2" xfId="41780"/>
    <cellStyle name="Commentaire 3 30 2 4" xfId="27034"/>
    <cellStyle name="Commentaire 3 30 3" xfId="7942"/>
    <cellStyle name="Commentaire 3 30 3 2" xfId="14668"/>
    <cellStyle name="Commentaire 3 30 3 2 2" xfId="36004"/>
    <cellStyle name="Commentaire 3 30 3 3" xfId="23251"/>
    <cellStyle name="Commentaire 3 30 3 3 2" xfId="42399"/>
    <cellStyle name="Commentaire 3 30 3 4" xfId="29278"/>
    <cellStyle name="Commentaire 3 30 4" xfId="10182"/>
    <cellStyle name="Commentaire 3 30 4 2" xfId="31518"/>
    <cellStyle name="Commentaire 3 30 5" xfId="19531"/>
    <cellStyle name="Commentaire 3 30 5 2" xfId="39321"/>
    <cellStyle name="Commentaire 3 30 6" xfId="24792"/>
    <cellStyle name="Commentaire 3 31" xfId="3458"/>
    <cellStyle name="Commentaire 3 31 2" xfId="5699"/>
    <cellStyle name="Commentaire 3 31 2 2" xfId="12425"/>
    <cellStyle name="Commentaire 3 31 2 2 2" xfId="33761"/>
    <cellStyle name="Commentaire 3 31 2 3" xfId="19158"/>
    <cellStyle name="Commentaire 3 31 2 3 2" xfId="39013"/>
    <cellStyle name="Commentaire 3 31 2 4" xfId="27035"/>
    <cellStyle name="Commentaire 3 31 3" xfId="7943"/>
    <cellStyle name="Commentaire 3 31 3 2" xfId="14669"/>
    <cellStyle name="Commentaire 3 31 3 2 2" xfId="36005"/>
    <cellStyle name="Commentaire 3 31 3 3" xfId="19904"/>
    <cellStyle name="Commentaire 3 31 3 3 2" xfId="39630"/>
    <cellStyle name="Commentaire 3 31 3 4" xfId="29279"/>
    <cellStyle name="Commentaire 3 31 4" xfId="10183"/>
    <cellStyle name="Commentaire 3 31 4 2" xfId="31519"/>
    <cellStyle name="Commentaire 3 31 5" xfId="18415"/>
    <cellStyle name="Commentaire 3 31 5 2" xfId="38399"/>
    <cellStyle name="Commentaire 3 31 6" xfId="24793"/>
    <cellStyle name="Commentaire 3 32" xfId="3459"/>
    <cellStyle name="Commentaire 3 32 2" xfId="5700"/>
    <cellStyle name="Commentaire 3 32 2 2" xfId="12426"/>
    <cellStyle name="Commentaire 3 32 2 2 2" xfId="33762"/>
    <cellStyle name="Commentaire 3 32 2 3" xfId="18035"/>
    <cellStyle name="Commentaire 3 32 2 3 2" xfId="38084"/>
    <cellStyle name="Commentaire 3 32 2 4" xfId="27036"/>
    <cellStyle name="Commentaire 3 32 3" xfId="7944"/>
    <cellStyle name="Commentaire 3 32 3 2" xfId="14670"/>
    <cellStyle name="Commentaire 3 32 3 2 2" xfId="36006"/>
    <cellStyle name="Commentaire 3 32 3 3" xfId="22133"/>
    <cellStyle name="Commentaire 3 32 3 3 2" xfId="41474"/>
    <cellStyle name="Commentaire 3 32 3 4" xfId="29280"/>
    <cellStyle name="Commentaire 3 32 4" xfId="10184"/>
    <cellStyle name="Commentaire 3 32 4 2" xfId="31520"/>
    <cellStyle name="Commentaire 3 32 5" xfId="21761"/>
    <cellStyle name="Commentaire 3 32 5 2" xfId="41167"/>
    <cellStyle name="Commentaire 3 32 6" xfId="24794"/>
    <cellStyle name="Commentaire 3 33" xfId="3460"/>
    <cellStyle name="Commentaire 3 33 2" xfId="5701"/>
    <cellStyle name="Commentaire 3 33 2 2" xfId="12427"/>
    <cellStyle name="Commentaire 3 33 2 2 2" xfId="33763"/>
    <cellStyle name="Commentaire 3 33 2 3" xfId="21389"/>
    <cellStyle name="Commentaire 3 33 2 3 2" xfId="40859"/>
    <cellStyle name="Commentaire 3 33 2 4" xfId="27037"/>
    <cellStyle name="Commentaire 3 33 3" xfId="7945"/>
    <cellStyle name="Commentaire 3 33 3 2" xfId="14671"/>
    <cellStyle name="Commentaire 3 33 3 2 2" xfId="36007"/>
    <cellStyle name="Commentaire 3 33 3 3" xfId="18787"/>
    <cellStyle name="Commentaire 3 33 3 3 2" xfId="38706"/>
    <cellStyle name="Commentaire 3 33 3 4" xfId="29281"/>
    <cellStyle name="Commentaire 3 33 4" xfId="10185"/>
    <cellStyle name="Commentaire 3 33 4 2" xfId="31521"/>
    <cellStyle name="Commentaire 3 33 5" xfId="23991"/>
    <cellStyle name="Commentaire 3 33 5 2" xfId="43011"/>
    <cellStyle name="Commentaire 3 33 6" xfId="24795"/>
    <cellStyle name="Commentaire 3 34" xfId="3461"/>
    <cellStyle name="Commentaire 3 34 2" xfId="5702"/>
    <cellStyle name="Commentaire 3 34 2 2" xfId="12428"/>
    <cellStyle name="Commentaire 3 34 2 2 2" xfId="33764"/>
    <cellStyle name="Commentaire 3 34 2 3" xfId="23618"/>
    <cellStyle name="Commentaire 3 34 2 3 2" xfId="42702"/>
    <cellStyle name="Commentaire 3 34 2 4" xfId="27038"/>
    <cellStyle name="Commentaire 3 34 3" xfId="7946"/>
    <cellStyle name="Commentaire 3 34 3 2" xfId="14672"/>
    <cellStyle name="Commentaire 3 34 3 2 2" xfId="36008"/>
    <cellStyle name="Commentaire 3 34 3 3" xfId="17640"/>
    <cellStyle name="Commentaire 3 34 3 3 2" xfId="37754"/>
    <cellStyle name="Commentaire 3 34 3 4" xfId="29282"/>
    <cellStyle name="Commentaire 3 34 4" xfId="10186"/>
    <cellStyle name="Commentaire 3 34 4 2" xfId="31522"/>
    <cellStyle name="Commentaire 3 34 5" xfId="20644"/>
    <cellStyle name="Commentaire 3 34 5 2" xfId="40242"/>
    <cellStyle name="Commentaire 3 34 6" xfId="24796"/>
    <cellStyle name="Commentaire 3 35" xfId="3462"/>
    <cellStyle name="Commentaire 3 35 2" xfId="5703"/>
    <cellStyle name="Commentaire 3 35 2 2" xfId="12429"/>
    <cellStyle name="Commentaire 3 35 2 2 2" xfId="33765"/>
    <cellStyle name="Commentaire 3 35 2 3" xfId="20271"/>
    <cellStyle name="Commentaire 3 35 2 3 2" xfId="39933"/>
    <cellStyle name="Commentaire 3 35 2 4" xfId="27039"/>
    <cellStyle name="Commentaire 3 35 3" xfId="7947"/>
    <cellStyle name="Commentaire 3 35 3 2" xfId="14673"/>
    <cellStyle name="Commentaire 3 35 3 2 2" xfId="36009"/>
    <cellStyle name="Commentaire 3 35 3 3" xfId="21018"/>
    <cellStyle name="Commentaire 3 35 3 3 2" xfId="40552"/>
    <cellStyle name="Commentaire 3 35 3 4" xfId="29283"/>
    <cellStyle name="Commentaire 3 35 4" xfId="10187"/>
    <cellStyle name="Commentaire 3 35 4 2" xfId="31523"/>
    <cellStyle name="Commentaire 3 35 5" xfId="22875"/>
    <cellStyle name="Commentaire 3 35 5 2" xfId="42087"/>
    <cellStyle name="Commentaire 3 35 6" xfId="24797"/>
    <cellStyle name="Commentaire 3 36" xfId="3463"/>
    <cellStyle name="Commentaire 3 36 2" xfId="5704"/>
    <cellStyle name="Commentaire 3 36 2 2" xfId="12430"/>
    <cellStyle name="Commentaire 3 36 2 2 2" xfId="33766"/>
    <cellStyle name="Commentaire 3 36 2 3" xfId="22503"/>
    <cellStyle name="Commentaire 3 36 2 3 2" xfId="41779"/>
    <cellStyle name="Commentaire 3 36 2 4" xfId="27040"/>
    <cellStyle name="Commentaire 3 36 3" xfId="7948"/>
    <cellStyle name="Commentaire 3 36 3 2" xfId="14674"/>
    <cellStyle name="Commentaire 3 36 3 2 2" xfId="36010"/>
    <cellStyle name="Commentaire 3 36 3 3" xfId="23250"/>
    <cellStyle name="Commentaire 3 36 3 3 2" xfId="42398"/>
    <cellStyle name="Commentaire 3 36 3 4" xfId="29284"/>
    <cellStyle name="Commentaire 3 36 4" xfId="10188"/>
    <cellStyle name="Commentaire 3 36 4 2" xfId="31524"/>
    <cellStyle name="Commentaire 3 36 5" xfId="19530"/>
    <cellStyle name="Commentaire 3 36 5 2" xfId="39320"/>
    <cellStyle name="Commentaire 3 36 6" xfId="24798"/>
    <cellStyle name="Commentaire 3 37" xfId="3464"/>
    <cellStyle name="Commentaire 3 37 2" xfId="5705"/>
    <cellStyle name="Commentaire 3 37 2 2" xfId="12431"/>
    <cellStyle name="Commentaire 3 37 2 2 2" xfId="33767"/>
    <cellStyle name="Commentaire 3 37 2 3" xfId="19157"/>
    <cellStyle name="Commentaire 3 37 2 3 2" xfId="39012"/>
    <cellStyle name="Commentaire 3 37 2 4" xfId="27041"/>
    <cellStyle name="Commentaire 3 37 3" xfId="7949"/>
    <cellStyle name="Commentaire 3 37 3 2" xfId="14675"/>
    <cellStyle name="Commentaire 3 37 3 2 2" xfId="36011"/>
    <cellStyle name="Commentaire 3 37 3 3" xfId="19903"/>
    <cellStyle name="Commentaire 3 37 3 3 2" xfId="39629"/>
    <cellStyle name="Commentaire 3 37 3 4" xfId="29285"/>
    <cellStyle name="Commentaire 3 37 4" xfId="10189"/>
    <cellStyle name="Commentaire 3 37 4 2" xfId="31525"/>
    <cellStyle name="Commentaire 3 37 5" xfId="18414"/>
    <cellStyle name="Commentaire 3 37 5 2" xfId="38398"/>
    <cellStyle name="Commentaire 3 37 6" xfId="24799"/>
    <cellStyle name="Commentaire 3 38" xfId="3465"/>
    <cellStyle name="Commentaire 3 38 2" xfId="5706"/>
    <cellStyle name="Commentaire 3 38 2 2" xfId="12432"/>
    <cellStyle name="Commentaire 3 38 2 2 2" xfId="33768"/>
    <cellStyle name="Commentaire 3 38 2 3" xfId="18034"/>
    <cellStyle name="Commentaire 3 38 2 3 2" xfId="38083"/>
    <cellStyle name="Commentaire 3 38 2 4" xfId="27042"/>
    <cellStyle name="Commentaire 3 38 3" xfId="7950"/>
    <cellStyle name="Commentaire 3 38 3 2" xfId="14676"/>
    <cellStyle name="Commentaire 3 38 3 2 2" xfId="36012"/>
    <cellStyle name="Commentaire 3 38 3 3" xfId="22132"/>
    <cellStyle name="Commentaire 3 38 3 3 2" xfId="41473"/>
    <cellStyle name="Commentaire 3 38 3 4" xfId="29286"/>
    <cellStyle name="Commentaire 3 38 4" xfId="10190"/>
    <cellStyle name="Commentaire 3 38 4 2" xfId="31526"/>
    <cellStyle name="Commentaire 3 38 5" xfId="21760"/>
    <cellStyle name="Commentaire 3 38 5 2" xfId="41166"/>
    <cellStyle name="Commentaire 3 38 6" xfId="24800"/>
    <cellStyle name="Commentaire 3 39" xfId="3466"/>
    <cellStyle name="Commentaire 3 39 2" xfId="5707"/>
    <cellStyle name="Commentaire 3 39 2 2" xfId="12433"/>
    <cellStyle name="Commentaire 3 39 2 2 2" xfId="33769"/>
    <cellStyle name="Commentaire 3 39 2 3" xfId="21388"/>
    <cellStyle name="Commentaire 3 39 2 3 2" xfId="40858"/>
    <cellStyle name="Commentaire 3 39 2 4" xfId="27043"/>
    <cellStyle name="Commentaire 3 39 3" xfId="7951"/>
    <cellStyle name="Commentaire 3 39 3 2" xfId="14677"/>
    <cellStyle name="Commentaire 3 39 3 2 2" xfId="36013"/>
    <cellStyle name="Commentaire 3 39 3 3" xfId="18786"/>
    <cellStyle name="Commentaire 3 39 3 3 2" xfId="38705"/>
    <cellStyle name="Commentaire 3 39 3 4" xfId="29287"/>
    <cellStyle name="Commentaire 3 39 4" xfId="10191"/>
    <cellStyle name="Commentaire 3 39 4 2" xfId="31527"/>
    <cellStyle name="Commentaire 3 39 5" xfId="23990"/>
    <cellStyle name="Commentaire 3 39 5 2" xfId="43010"/>
    <cellStyle name="Commentaire 3 39 6" xfId="24801"/>
    <cellStyle name="Commentaire 3 4" xfId="2324"/>
    <cellStyle name="Commentaire 3 4 2" xfId="3468"/>
    <cellStyle name="Commentaire 3 4 2 2" xfId="5709"/>
    <cellStyle name="Commentaire 3 4 2 2 2" xfId="12435"/>
    <cellStyle name="Commentaire 3 4 2 2 2 2" xfId="33771"/>
    <cellStyle name="Commentaire 3 4 2 2 3" xfId="20270"/>
    <cellStyle name="Commentaire 3 4 2 2 3 2" xfId="39932"/>
    <cellStyle name="Commentaire 3 4 2 2 4" xfId="27045"/>
    <cellStyle name="Commentaire 3 4 2 3" xfId="7953"/>
    <cellStyle name="Commentaire 3 4 2 3 2" xfId="14679"/>
    <cellStyle name="Commentaire 3 4 2 3 2 2" xfId="36015"/>
    <cellStyle name="Commentaire 3 4 2 3 3" xfId="21017"/>
    <cellStyle name="Commentaire 3 4 2 3 3 2" xfId="40551"/>
    <cellStyle name="Commentaire 3 4 2 3 4" xfId="29289"/>
    <cellStyle name="Commentaire 3 4 2 4" xfId="10193"/>
    <cellStyle name="Commentaire 3 4 2 4 2" xfId="31529"/>
    <cellStyle name="Commentaire 3 4 2 5" xfId="22874"/>
    <cellStyle name="Commentaire 3 4 2 5 2" xfId="42086"/>
    <cellStyle name="Commentaire 3 4 2 6" xfId="24803"/>
    <cellStyle name="Commentaire 3 4 3" xfId="3469"/>
    <cellStyle name="Commentaire 3 4 3 2" xfId="5710"/>
    <cellStyle name="Commentaire 3 4 3 2 2" xfId="12436"/>
    <cellStyle name="Commentaire 3 4 3 2 2 2" xfId="33772"/>
    <cellStyle name="Commentaire 3 4 3 2 3" xfId="22502"/>
    <cellStyle name="Commentaire 3 4 3 2 3 2" xfId="41778"/>
    <cellStyle name="Commentaire 3 4 3 2 4" xfId="27046"/>
    <cellStyle name="Commentaire 3 4 3 3" xfId="7954"/>
    <cellStyle name="Commentaire 3 4 3 3 2" xfId="14680"/>
    <cellStyle name="Commentaire 3 4 3 3 2 2" xfId="36016"/>
    <cellStyle name="Commentaire 3 4 3 3 3" xfId="23249"/>
    <cellStyle name="Commentaire 3 4 3 3 3 2" xfId="42397"/>
    <cellStyle name="Commentaire 3 4 3 3 4" xfId="29290"/>
    <cellStyle name="Commentaire 3 4 3 4" xfId="10194"/>
    <cellStyle name="Commentaire 3 4 3 4 2" xfId="31530"/>
    <cellStyle name="Commentaire 3 4 3 5" xfId="19529"/>
    <cellStyle name="Commentaire 3 4 3 5 2" xfId="39319"/>
    <cellStyle name="Commentaire 3 4 3 6" xfId="24804"/>
    <cellStyle name="Commentaire 3 4 4" xfId="5708"/>
    <cellStyle name="Commentaire 3 4 4 2" xfId="12434"/>
    <cellStyle name="Commentaire 3 4 4 2 2" xfId="33770"/>
    <cellStyle name="Commentaire 3 4 4 3" xfId="23617"/>
    <cellStyle name="Commentaire 3 4 4 3 2" xfId="42701"/>
    <cellStyle name="Commentaire 3 4 4 4" xfId="27044"/>
    <cellStyle name="Commentaire 3 4 5" xfId="7952"/>
    <cellStyle name="Commentaire 3 4 5 2" xfId="14678"/>
    <cellStyle name="Commentaire 3 4 5 2 2" xfId="36014"/>
    <cellStyle name="Commentaire 3 4 5 3" xfId="17639"/>
    <cellStyle name="Commentaire 3 4 5 3 2" xfId="37753"/>
    <cellStyle name="Commentaire 3 4 5 4" xfId="29288"/>
    <cellStyle name="Commentaire 3 4 6" xfId="10192"/>
    <cellStyle name="Commentaire 3 4 6 2" xfId="31528"/>
    <cellStyle name="Commentaire 3 4 7" xfId="20643"/>
    <cellStyle name="Commentaire 3 4 7 2" xfId="40241"/>
    <cellStyle name="Commentaire 3 4 8" xfId="24802"/>
    <cellStyle name="Commentaire 3 4 9" xfId="3467"/>
    <cellStyle name="Commentaire 3 40" xfId="3470"/>
    <cellStyle name="Commentaire 3 40 2" xfId="5711"/>
    <cellStyle name="Commentaire 3 40 2 2" xfId="12437"/>
    <cellStyle name="Commentaire 3 40 2 2 2" xfId="33773"/>
    <cellStyle name="Commentaire 3 40 2 3" xfId="19156"/>
    <cellStyle name="Commentaire 3 40 2 3 2" xfId="39011"/>
    <cellStyle name="Commentaire 3 40 2 4" xfId="27047"/>
    <cellStyle name="Commentaire 3 40 3" xfId="7955"/>
    <cellStyle name="Commentaire 3 40 3 2" xfId="14681"/>
    <cellStyle name="Commentaire 3 40 3 2 2" xfId="36017"/>
    <cellStyle name="Commentaire 3 40 3 3" xfId="19902"/>
    <cellStyle name="Commentaire 3 40 3 3 2" xfId="39628"/>
    <cellStyle name="Commentaire 3 40 3 4" xfId="29291"/>
    <cellStyle name="Commentaire 3 40 4" xfId="10195"/>
    <cellStyle name="Commentaire 3 40 4 2" xfId="31531"/>
    <cellStyle name="Commentaire 3 40 5" xfId="18413"/>
    <cellStyle name="Commentaire 3 40 5 2" xfId="38397"/>
    <cellStyle name="Commentaire 3 40 6" xfId="24805"/>
    <cellStyle name="Commentaire 3 41" xfId="3471"/>
    <cellStyle name="Commentaire 3 41 2" xfId="5712"/>
    <cellStyle name="Commentaire 3 41 2 2" xfId="12438"/>
    <cellStyle name="Commentaire 3 41 2 2 2" xfId="33774"/>
    <cellStyle name="Commentaire 3 41 2 3" xfId="18033"/>
    <cellStyle name="Commentaire 3 41 2 3 2" xfId="38082"/>
    <cellStyle name="Commentaire 3 41 2 4" xfId="27048"/>
    <cellStyle name="Commentaire 3 41 3" xfId="7956"/>
    <cellStyle name="Commentaire 3 41 3 2" xfId="14682"/>
    <cellStyle name="Commentaire 3 41 3 2 2" xfId="36018"/>
    <cellStyle name="Commentaire 3 41 3 3" xfId="22131"/>
    <cellStyle name="Commentaire 3 41 3 3 2" xfId="41472"/>
    <cellStyle name="Commentaire 3 41 3 4" xfId="29292"/>
    <cellStyle name="Commentaire 3 41 4" xfId="10196"/>
    <cellStyle name="Commentaire 3 41 4 2" xfId="31532"/>
    <cellStyle name="Commentaire 3 41 5" xfId="21759"/>
    <cellStyle name="Commentaire 3 41 5 2" xfId="41165"/>
    <cellStyle name="Commentaire 3 41 6" xfId="24806"/>
    <cellStyle name="Commentaire 3 42" xfId="3472"/>
    <cellStyle name="Commentaire 3 42 2" xfId="5713"/>
    <cellStyle name="Commentaire 3 42 2 2" xfId="12439"/>
    <cellStyle name="Commentaire 3 42 2 2 2" xfId="33775"/>
    <cellStyle name="Commentaire 3 42 2 3" xfId="21387"/>
    <cellStyle name="Commentaire 3 42 2 3 2" xfId="40857"/>
    <cellStyle name="Commentaire 3 42 2 4" xfId="27049"/>
    <cellStyle name="Commentaire 3 42 3" xfId="7957"/>
    <cellStyle name="Commentaire 3 42 3 2" xfId="14683"/>
    <cellStyle name="Commentaire 3 42 3 2 2" xfId="36019"/>
    <cellStyle name="Commentaire 3 42 3 3" xfId="18785"/>
    <cellStyle name="Commentaire 3 42 3 3 2" xfId="38704"/>
    <cellStyle name="Commentaire 3 42 3 4" xfId="29293"/>
    <cellStyle name="Commentaire 3 42 4" xfId="10197"/>
    <cellStyle name="Commentaire 3 42 4 2" xfId="31533"/>
    <cellStyle name="Commentaire 3 42 5" xfId="23989"/>
    <cellStyle name="Commentaire 3 42 5 2" xfId="43009"/>
    <cellStyle name="Commentaire 3 42 6" xfId="24807"/>
    <cellStyle name="Commentaire 3 43" xfId="3473"/>
    <cellStyle name="Commentaire 3 43 2" xfId="5714"/>
    <cellStyle name="Commentaire 3 43 2 2" xfId="12440"/>
    <cellStyle name="Commentaire 3 43 2 2 2" xfId="33776"/>
    <cellStyle name="Commentaire 3 43 2 3" xfId="23616"/>
    <cellStyle name="Commentaire 3 43 2 3 2" xfId="42700"/>
    <cellStyle name="Commentaire 3 43 2 4" xfId="27050"/>
    <cellStyle name="Commentaire 3 43 3" xfId="7958"/>
    <cellStyle name="Commentaire 3 43 3 2" xfId="14684"/>
    <cellStyle name="Commentaire 3 43 3 2 2" xfId="36020"/>
    <cellStyle name="Commentaire 3 43 3 3" xfId="17638"/>
    <cellStyle name="Commentaire 3 43 3 3 2" xfId="37752"/>
    <cellStyle name="Commentaire 3 43 3 4" xfId="29294"/>
    <cellStyle name="Commentaire 3 43 4" xfId="10198"/>
    <cellStyle name="Commentaire 3 43 4 2" xfId="31534"/>
    <cellStyle name="Commentaire 3 43 5" xfId="20642"/>
    <cellStyle name="Commentaire 3 43 5 2" xfId="40240"/>
    <cellStyle name="Commentaire 3 43 6" xfId="24808"/>
    <cellStyle name="Commentaire 3 44" xfId="3474"/>
    <cellStyle name="Commentaire 3 44 2" xfId="5715"/>
    <cellStyle name="Commentaire 3 44 2 2" xfId="12441"/>
    <cellStyle name="Commentaire 3 44 2 2 2" xfId="33777"/>
    <cellStyle name="Commentaire 3 44 2 3" xfId="20269"/>
    <cellStyle name="Commentaire 3 44 2 3 2" xfId="39931"/>
    <cellStyle name="Commentaire 3 44 2 4" xfId="27051"/>
    <cellStyle name="Commentaire 3 44 3" xfId="7959"/>
    <cellStyle name="Commentaire 3 44 3 2" xfId="14685"/>
    <cellStyle name="Commentaire 3 44 3 2 2" xfId="36021"/>
    <cellStyle name="Commentaire 3 44 3 3" xfId="21016"/>
    <cellStyle name="Commentaire 3 44 3 3 2" xfId="40550"/>
    <cellStyle name="Commentaire 3 44 3 4" xfId="29295"/>
    <cellStyle name="Commentaire 3 44 4" xfId="10199"/>
    <cellStyle name="Commentaire 3 44 4 2" xfId="31535"/>
    <cellStyle name="Commentaire 3 44 5" xfId="22873"/>
    <cellStyle name="Commentaire 3 44 5 2" xfId="42085"/>
    <cellStyle name="Commentaire 3 44 6" xfId="24809"/>
    <cellStyle name="Commentaire 3 45" xfId="3475"/>
    <cellStyle name="Commentaire 3 45 2" xfId="5716"/>
    <cellStyle name="Commentaire 3 45 2 2" xfId="12442"/>
    <cellStyle name="Commentaire 3 45 2 2 2" xfId="33778"/>
    <cellStyle name="Commentaire 3 45 2 3" xfId="22501"/>
    <cellStyle name="Commentaire 3 45 2 3 2" xfId="41777"/>
    <cellStyle name="Commentaire 3 45 2 4" xfId="27052"/>
    <cellStyle name="Commentaire 3 45 3" xfId="7960"/>
    <cellStyle name="Commentaire 3 45 3 2" xfId="14686"/>
    <cellStyle name="Commentaire 3 45 3 2 2" xfId="36022"/>
    <cellStyle name="Commentaire 3 45 3 3" xfId="23248"/>
    <cellStyle name="Commentaire 3 45 3 3 2" xfId="42396"/>
    <cellStyle name="Commentaire 3 45 3 4" xfId="29296"/>
    <cellStyle name="Commentaire 3 45 4" xfId="10200"/>
    <cellStyle name="Commentaire 3 45 4 2" xfId="31536"/>
    <cellStyle name="Commentaire 3 45 5" xfId="19528"/>
    <cellStyle name="Commentaire 3 45 5 2" xfId="39318"/>
    <cellStyle name="Commentaire 3 45 6" xfId="24810"/>
    <cellStyle name="Commentaire 3 46" xfId="3476"/>
    <cellStyle name="Commentaire 3 46 2" xfId="5717"/>
    <cellStyle name="Commentaire 3 46 2 2" xfId="12443"/>
    <cellStyle name="Commentaire 3 46 2 2 2" xfId="33779"/>
    <cellStyle name="Commentaire 3 46 2 3" xfId="19155"/>
    <cellStyle name="Commentaire 3 46 2 3 2" xfId="39010"/>
    <cellStyle name="Commentaire 3 46 2 4" xfId="27053"/>
    <cellStyle name="Commentaire 3 46 3" xfId="7961"/>
    <cellStyle name="Commentaire 3 46 3 2" xfId="14687"/>
    <cellStyle name="Commentaire 3 46 3 2 2" xfId="36023"/>
    <cellStyle name="Commentaire 3 46 3 3" xfId="19901"/>
    <cellStyle name="Commentaire 3 46 3 3 2" xfId="39627"/>
    <cellStyle name="Commentaire 3 46 3 4" xfId="29297"/>
    <cellStyle name="Commentaire 3 46 4" xfId="10201"/>
    <cellStyle name="Commentaire 3 46 4 2" xfId="31537"/>
    <cellStyle name="Commentaire 3 46 5" xfId="18412"/>
    <cellStyle name="Commentaire 3 46 5 2" xfId="38396"/>
    <cellStyle name="Commentaire 3 46 6" xfId="24811"/>
    <cellStyle name="Commentaire 3 47" xfId="3477"/>
    <cellStyle name="Commentaire 3 47 2" xfId="5718"/>
    <cellStyle name="Commentaire 3 47 2 2" xfId="12444"/>
    <cellStyle name="Commentaire 3 47 2 2 2" xfId="33780"/>
    <cellStyle name="Commentaire 3 47 2 3" xfId="18032"/>
    <cellStyle name="Commentaire 3 47 2 3 2" xfId="38081"/>
    <cellStyle name="Commentaire 3 47 2 4" xfId="27054"/>
    <cellStyle name="Commentaire 3 47 3" xfId="7962"/>
    <cellStyle name="Commentaire 3 47 3 2" xfId="14688"/>
    <cellStyle name="Commentaire 3 47 3 2 2" xfId="36024"/>
    <cellStyle name="Commentaire 3 47 3 3" xfId="22130"/>
    <cellStyle name="Commentaire 3 47 3 3 2" xfId="41471"/>
    <cellStyle name="Commentaire 3 47 3 4" xfId="29298"/>
    <cellStyle name="Commentaire 3 47 4" xfId="10202"/>
    <cellStyle name="Commentaire 3 47 4 2" xfId="31538"/>
    <cellStyle name="Commentaire 3 47 5" xfId="21758"/>
    <cellStyle name="Commentaire 3 47 5 2" xfId="41164"/>
    <cellStyle name="Commentaire 3 47 6" xfId="24812"/>
    <cellStyle name="Commentaire 3 48" xfId="3478"/>
    <cellStyle name="Commentaire 3 48 2" xfId="5719"/>
    <cellStyle name="Commentaire 3 48 2 2" xfId="12445"/>
    <cellStyle name="Commentaire 3 48 2 2 2" xfId="33781"/>
    <cellStyle name="Commentaire 3 48 2 3" xfId="21386"/>
    <cellStyle name="Commentaire 3 48 2 3 2" xfId="40856"/>
    <cellStyle name="Commentaire 3 48 2 4" xfId="27055"/>
    <cellStyle name="Commentaire 3 48 3" xfId="7963"/>
    <cellStyle name="Commentaire 3 48 3 2" xfId="14689"/>
    <cellStyle name="Commentaire 3 48 3 2 2" xfId="36025"/>
    <cellStyle name="Commentaire 3 48 3 3" xfId="18784"/>
    <cellStyle name="Commentaire 3 48 3 3 2" xfId="38703"/>
    <cellStyle name="Commentaire 3 48 3 4" xfId="29299"/>
    <cellStyle name="Commentaire 3 48 4" xfId="10203"/>
    <cellStyle name="Commentaire 3 48 4 2" xfId="31539"/>
    <cellStyle name="Commentaire 3 48 5" xfId="23988"/>
    <cellStyle name="Commentaire 3 48 5 2" xfId="43008"/>
    <cellStyle name="Commentaire 3 48 6" xfId="24813"/>
    <cellStyle name="Commentaire 3 49" xfId="3479"/>
    <cellStyle name="Commentaire 3 49 2" xfId="5720"/>
    <cellStyle name="Commentaire 3 49 2 2" xfId="12446"/>
    <cellStyle name="Commentaire 3 49 2 2 2" xfId="33782"/>
    <cellStyle name="Commentaire 3 49 2 3" xfId="23615"/>
    <cellStyle name="Commentaire 3 49 2 3 2" xfId="42699"/>
    <cellStyle name="Commentaire 3 49 2 4" xfId="27056"/>
    <cellStyle name="Commentaire 3 49 3" xfId="7964"/>
    <cellStyle name="Commentaire 3 49 3 2" xfId="14690"/>
    <cellStyle name="Commentaire 3 49 3 2 2" xfId="36026"/>
    <cellStyle name="Commentaire 3 49 3 3" xfId="17637"/>
    <cellStyle name="Commentaire 3 49 3 3 2" xfId="37751"/>
    <cellStyle name="Commentaire 3 49 3 4" xfId="29300"/>
    <cellStyle name="Commentaire 3 49 4" xfId="10204"/>
    <cellStyle name="Commentaire 3 49 4 2" xfId="31540"/>
    <cellStyle name="Commentaire 3 49 5" xfId="20641"/>
    <cellStyle name="Commentaire 3 49 5 2" xfId="40239"/>
    <cellStyle name="Commentaire 3 49 6" xfId="24814"/>
    <cellStyle name="Commentaire 3 5" xfId="3480"/>
    <cellStyle name="Commentaire 3 5 2" xfId="3481"/>
    <cellStyle name="Commentaire 3 5 2 2" xfId="5722"/>
    <cellStyle name="Commentaire 3 5 2 2 2" xfId="12448"/>
    <cellStyle name="Commentaire 3 5 2 2 2 2" xfId="33784"/>
    <cellStyle name="Commentaire 3 5 2 2 3" xfId="22500"/>
    <cellStyle name="Commentaire 3 5 2 2 3 2" xfId="41776"/>
    <cellStyle name="Commentaire 3 5 2 2 4" xfId="27058"/>
    <cellStyle name="Commentaire 3 5 2 3" xfId="7966"/>
    <cellStyle name="Commentaire 3 5 2 3 2" xfId="14692"/>
    <cellStyle name="Commentaire 3 5 2 3 2 2" xfId="36028"/>
    <cellStyle name="Commentaire 3 5 2 3 3" xfId="23247"/>
    <cellStyle name="Commentaire 3 5 2 3 3 2" xfId="42395"/>
    <cellStyle name="Commentaire 3 5 2 3 4" xfId="29302"/>
    <cellStyle name="Commentaire 3 5 2 4" xfId="10206"/>
    <cellStyle name="Commentaire 3 5 2 4 2" xfId="31542"/>
    <cellStyle name="Commentaire 3 5 2 5" xfId="19527"/>
    <cellStyle name="Commentaire 3 5 2 5 2" xfId="39317"/>
    <cellStyle name="Commentaire 3 5 2 6" xfId="24816"/>
    <cellStyle name="Commentaire 3 5 3" xfId="3482"/>
    <cellStyle name="Commentaire 3 5 3 2" xfId="5723"/>
    <cellStyle name="Commentaire 3 5 3 2 2" xfId="12449"/>
    <cellStyle name="Commentaire 3 5 3 2 2 2" xfId="33785"/>
    <cellStyle name="Commentaire 3 5 3 2 3" xfId="19154"/>
    <cellStyle name="Commentaire 3 5 3 2 3 2" xfId="39009"/>
    <cellStyle name="Commentaire 3 5 3 2 4" xfId="27059"/>
    <cellStyle name="Commentaire 3 5 3 3" xfId="7967"/>
    <cellStyle name="Commentaire 3 5 3 3 2" xfId="14693"/>
    <cellStyle name="Commentaire 3 5 3 3 2 2" xfId="36029"/>
    <cellStyle name="Commentaire 3 5 3 3 3" xfId="19900"/>
    <cellStyle name="Commentaire 3 5 3 3 3 2" xfId="39626"/>
    <cellStyle name="Commentaire 3 5 3 3 4" xfId="29303"/>
    <cellStyle name="Commentaire 3 5 3 4" xfId="10207"/>
    <cellStyle name="Commentaire 3 5 3 4 2" xfId="31543"/>
    <cellStyle name="Commentaire 3 5 3 5" xfId="18411"/>
    <cellStyle name="Commentaire 3 5 3 5 2" xfId="38395"/>
    <cellStyle name="Commentaire 3 5 3 6" xfId="24817"/>
    <cellStyle name="Commentaire 3 5 4" xfId="5721"/>
    <cellStyle name="Commentaire 3 5 4 2" xfId="12447"/>
    <cellStyle name="Commentaire 3 5 4 2 2" xfId="33783"/>
    <cellStyle name="Commentaire 3 5 4 3" xfId="20268"/>
    <cellStyle name="Commentaire 3 5 4 3 2" xfId="39930"/>
    <cellStyle name="Commentaire 3 5 4 4" xfId="27057"/>
    <cellStyle name="Commentaire 3 5 5" xfId="7965"/>
    <cellStyle name="Commentaire 3 5 5 2" xfId="14691"/>
    <cellStyle name="Commentaire 3 5 5 2 2" xfId="36027"/>
    <cellStyle name="Commentaire 3 5 5 3" xfId="21015"/>
    <cellStyle name="Commentaire 3 5 5 3 2" xfId="40549"/>
    <cellStyle name="Commentaire 3 5 5 4" xfId="29301"/>
    <cellStyle name="Commentaire 3 5 6" xfId="10205"/>
    <cellStyle name="Commentaire 3 5 6 2" xfId="31541"/>
    <cellStyle name="Commentaire 3 5 7" xfId="22872"/>
    <cellStyle name="Commentaire 3 5 7 2" xfId="42084"/>
    <cellStyle name="Commentaire 3 5 8" xfId="24815"/>
    <cellStyle name="Commentaire 3 50" xfId="3483"/>
    <cellStyle name="Commentaire 3 50 2" xfId="5724"/>
    <cellStyle name="Commentaire 3 50 2 2" xfId="12450"/>
    <cellStyle name="Commentaire 3 50 2 2 2" xfId="33786"/>
    <cellStyle name="Commentaire 3 50 2 3" xfId="18031"/>
    <cellStyle name="Commentaire 3 50 2 3 2" xfId="38080"/>
    <cellStyle name="Commentaire 3 50 2 4" xfId="27060"/>
    <cellStyle name="Commentaire 3 50 3" xfId="7968"/>
    <cellStyle name="Commentaire 3 50 3 2" xfId="14694"/>
    <cellStyle name="Commentaire 3 50 3 2 2" xfId="36030"/>
    <cellStyle name="Commentaire 3 50 3 3" xfId="22129"/>
    <cellStyle name="Commentaire 3 50 3 3 2" xfId="41470"/>
    <cellStyle name="Commentaire 3 50 3 4" xfId="29304"/>
    <cellStyle name="Commentaire 3 50 4" xfId="10208"/>
    <cellStyle name="Commentaire 3 50 4 2" xfId="31544"/>
    <cellStyle name="Commentaire 3 50 5" xfId="21757"/>
    <cellStyle name="Commentaire 3 50 5 2" xfId="41163"/>
    <cellStyle name="Commentaire 3 50 6" xfId="24818"/>
    <cellStyle name="Commentaire 3 51" xfId="3484"/>
    <cellStyle name="Commentaire 3 51 2" xfId="5725"/>
    <cellStyle name="Commentaire 3 51 2 2" xfId="12451"/>
    <cellStyle name="Commentaire 3 51 2 2 2" xfId="33787"/>
    <cellStyle name="Commentaire 3 51 2 3" xfId="21385"/>
    <cellStyle name="Commentaire 3 51 2 3 2" xfId="40855"/>
    <cellStyle name="Commentaire 3 51 2 4" xfId="27061"/>
    <cellStyle name="Commentaire 3 51 3" xfId="7969"/>
    <cellStyle name="Commentaire 3 51 3 2" xfId="14695"/>
    <cellStyle name="Commentaire 3 51 3 2 2" xfId="36031"/>
    <cellStyle name="Commentaire 3 51 3 3" xfId="18783"/>
    <cellStyle name="Commentaire 3 51 3 3 2" xfId="38702"/>
    <cellStyle name="Commentaire 3 51 3 4" xfId="29305"/>
    <cellStyle name="Commentaire 3 51 4" xfId="10209"/>
    <cellStyle name="Commentaire 3 51 4 2" xfId="31545"/>
    <cellStyle name="Commentaire 3 51 5" xfId="23987"/>
    <cellStyle name="Commentaire 3 51 5 2" xfId="43007"/>
    <cellStyle name="Commentaire 3 51 6" xfId="24819"/>
    <cellStyle name="Commentaire 3 52" xfId="3485"/>
    <cellStyle name="Commentaire 3 52 2" xfId="5726"/>
    <cellStyle name="Commentaire 3 52 2 2" xfId="12452"/>
    <cellStyle name="Commentaire 3 52 2 2 2" xfId="33788"/>
    <cellStyle name="Commentaire 3 52 2 3" xfId="23614"/>
    <cellStyle name="Commentaire 3 52 2 3 2" xfId="42698"/>
    <cellStyle name="Commentaire 3 52 2 4" xfId="27062"/>
    <cellStyle name="Commentaire 3 52 3" xfId="7970"/>
    <cellStyle name="Commentaire 3 52 3 2" xfId="14696"/>
    <cellStyle name="Commentaire 3 52 3 2 2" xfId="36032"/>
    <cellStyle name="Commentaire 3 52 3 3" xfId="17636"/>
    <cellStyle name="Commentaire 3 52 3 3 2" xfId="37750"/>
    <cellStyle name="Commentaire 3 52 3 4" xfId="29306"/>
    <cellStyle name="Commentaire 3 52 4" xfId="10210"/>
    <cellStyle name="Commentaire 3 52 4 2" xfId="31546"/>
    <cellStyle name="Commentaire 3 52 5" xfId="20640"/>
    <cellStyle name="Commentaire 3 52 5 2" xfId="40238"/>
    <cellStyle name="Commentaire 3 52 6" xfId="24820"/>
    <cellStyle name="Commentaire 3 53" xfId="3486"/>
    <cellStyle name="Commentaire 3 53 2" xfId="5727"/>
    <cellStyle name="Commentaire 3 53 2 2" xfId="12453"/>
    <cellStyle name="Commentaire 3 53 2 2 2" xfId="33789"/>
    <cellStyle name="Commentaire 3 53 2 3" xfId="20267"/>
    <cellStyle name="Commentaire 3 53 2 3 2" xfId="39929"/>
    <cellStyle name="Commentaire 3 53 2 4" xfId="27063"/>
    <cellStyle name="Commentaire 3 53 3" xfId="7971"/>
    <cellStyle name="Commentaire 3 53 3 2" xfId="14697"/>
    <cellStyle name="Commentaire 3 53 3 2 2" xfId="36033"/>
    <cellStyle name="Commentaire 3 53 3 3" xfId="21014"/>
    <cellStyle name="Commentaire 3 53 3 3 2" xfId="40548"/>
    <cellStyle name="Commentaire 3 53 3 4" xfId="29307"/>
    <cellStyle name="Commentaire 3 53 4" xfId="10211"/>
    <cellStyle name="Commentaire 3 53 4 2" xfId="31547"/>
    <cellStyle name="Commentaire 3 53 5" xfId="22871"/>
    <cellStyle name="Commentaire 3 53 5 2" xfId="42083"/>
    <cellStyle name="Commentaire 3 53 6" xfId="24821"/>
    <cellStyle name="Commentaire 3 54" xfId="3487"/>
    <cellStyle name="Commentaire 3 54 2" xfId="5728"/>
    <cellStyle name="Commentaire 3 54 2 2" xfId="12454"/>
    <cellStyle name="Commentaire 3 54 2 2 2" xfId="33790"/>
    <cellStyle name="Commentaire 3 54 2 3" xfId="22499"/>
    <cellStyle name="Commentaire 3 54 2 3 2" xfId="41775"/>
    <cellStyle name="Commentaire 3 54 2 4" xfId="27064"/>
    <cellStyle name="Commentaire 3 54 3" xfId="7972"/>
    <cellStyle name="Commentaire 3 54 3 2" xfId="14698"/>
    <cellStyle name="Commentaire 3 54 3 2 2" xfId="36034"/>
    <cellStyle name="Commentaire 3 54 3 3" xfId="23246"/>
    <cellStyle name="Commentaire 3 54 3 3 2" xfId="42394"/>
    <cellStyle name="Commentaire 3 54 3 4" xfId="29308"/>
    <cellStyle name="Commentaire 3 54 4" xfId="10212"/>
    <cellStyle name="Commentaire 3 54 4 2" xfId="31548"/>
    <cellStyle name="Commentaire 3 54 5" xfId="19526"/>
    <cellStyle name="Commentaire 3 54 5 2" xfId="39316"/>
    <cellStyle name="Commentaire 3 54 6" xfId="24822"/>
    <cellStyle name="Commentaire 3 55" xfId="3488"/>
    <cellStyle name="Commentaire 3 55 2" xfId="5729"/>
    <cellStyle name="Commentaire 3 55 2 2" xfId="12455"/>
    <cellStyle name="Commentaire 3 55 2 2 2" xfId="33791"/>
    <cellStyle name="Commentaire 3 55 2 3" xfId="19153"/>
    <cellStyle name="Commentaire 3 55 2 3 2" xfId="39008"/>
    <cellStyle name="Commentaire 3 55 2 4" xfId="27065"/>
    <cellStyle name="Commentaire 3 55 3" xfId="7973"/>
    <cellStyle name="Commentaire 3 55 3 2" xfId="14699"/>
    <cellStyle name="Commentaire 3 55 3 2 2" xfId="36035"/>
    <cellStyle name="Commentaire 3 55 3 3" xfId="19899"/>
    <cellStyle name="Commentaire 3 55 3 3 2" xfId="39625"/>
    <cellStyle name="Commentaire 3 55 3 4" xfId="29309"/>
    <cellStyle name="Commentaire 3 55 4" xfId="10213"/>
    <cellStyle name="Commentaire 3 55 4 2" xfId="31549"/>
    <cellStyle name="Commentaire 3 55 5" xfId="18410"/>
    <cellStyle name="Commentaire 3 55 5 2" xfId="38394"/>
    <cellStyle name="Commentaire 3 55 6" xfId="24823"/>
    <cellStyle name="Commentaire 3 56" xfId="3489"/>
    <cellStyle name="Commentaire 3 56 2" xfId="5730"/>
    <cellStyle name="Commentaire 3 56 2 2" xfId="12456"/>
    <cellStyle name="Commentaire 3 56 2 2 2" xfId="33792"/>
    <cellStyle name="Commentaire 3 56 2 3" xfId="18030"/>
    <cellStyle name="Commentaire 3 56 2 3 2" xfId="38079"/>
    <cellStyle name="Commentaire 3 56 2 4" xfId="27066"/>
    <cellStyle name="Commentaire 3 56 3" xfId="7974"/>
    <cellStyle name="Commentaire 3 56 3 2" xfId="14700"/>
    <cellStyle name="Commentaire 3 56 3 2 2" xfId="36036"/>
    <cellStyle name="Commentaire 3 56 3 3" xfId="22128"/>
    <cellStyle name="Commentaire 3 56 3 3 2" xfId="41469"/>
    <cellStyle name="Commentaire 3 56 3 4" xfId="29310"/>
    <cellStyle name="Commentaire 3 56 4" xfId="10214"/>
    <cellStyle name="Commentaire 3 56 4 2" xfId="31550"/>
    <cellStyle name="Commentaire 3 56 5" xfId="21756"/>
    <cellStyle name="Commentaire 3 56 5 2" xfId="41162"/>
    <cellStyle name="Commentaire 3 56 6" xfId="24824"/>
    <cellStyle name="Commentaire 3 57" xfId="3490"/>
    <cellStyle name="Commentaire 3 57 2" xfId="5731"/>
    <cellStyle name="Commentaire 3 57 2 2" xfId="12457"/>
    <cellStyle name="Commentaire 3 57 2 2 2" xfId="33793"/>
    <cellStyle name="Commentaire 3 57 2 3" xfId="21384"/>
    <cellStyle name="Commentaire 3 57 2 3 2" xfId="40854"/>
    <cellStyle name="Commentaire 3 57 2 4" xfId="27067"/>
    <cellStyle name="Commentaire 3 57 3" xfId="7975"/>
    <cellStyle name="Commentaire 3 57 3 2" xfId="14701"/>
    <cellStyle name="Commentaire 3 57 3 2 2" xfId="36037"/>
    <cellStyle name="Commentaire 3 57 3 3" xfId="18782"/>
    <cellStyle name="Commentaire 3 57 3 3 2" xfId="38701"/>
    <cellStyle name="Commentaire 3 57 3 4" xfId="29311"/>
    <cellStyle name="Commentaire 3 57 4" xfId="10215"/>
    <cellStyle name="Commentaire 3 57 4 2" xfId="31551"/>
    <cellStyle name="Commentaire 3 57 5" xfId="23986"/>
    <cellStyle name="Commentaire 3 57 5 2" xfId="43006"/>
    <cellStyle name="Commentaire 3 57 6" xfId="24825"/>
    <cellStyle name="Commentaire 3 58" xfId="3491"/>
    <cellStyle name="Commentaire 3 58 2" xfId="5732"/>
    <cellStyle name="Commentaire 3 58 2 2" xfId="12458"/>
    <cellStyle name="Commentaire 3 58 2 2 2" xfId="33794"/>
    <cellStyle name="Commentaire 3 58 2 3" xfId="23613"/>
    <cellStyle name="Commentaire 3 58 2 3 2" xfId="42697"/>
    <cellStyle name="Commentaire 3 58 2 4" xfId="27068"/>
    <cellStyle name="Commentaire 3 58 3" xfId="7976"/>
    <cellStyle name="Commentaire 3 58 3 2" xfId="14702"/>
    <cellStyle name="Commentaire 3 58 3 2 2" xfId="36038"/>
    <cellStyle name="Commentaire 3 58 3 3" xfId="17635"/>
    <cellStyle name="Commentaire 3 58 3 3 2" xfId="37749"/>
    <cellStyle name="Commentaire 3 58 3 4" xfId="29312"/>
    <cellStyle name="Commentaire 3 58 4" xfId="10216"/>
    <cellStyle name="Commentaire 3 58 4 2" xfId="31552"/>
    <cellStyle name="Commentaire 3 58 5" xfId="20639"/>
    <cellStyle name="Commentaire 3 58 5 2" xfId="40237"/>
    <cellStyle name="Commentaire 3 58 6" xfId="24826"/>
    <cellStyle name="Commentaire 3 59" xfId="3492"/>
    <cellStyle name="Commentaire 3 59 2" xfId="5733"/>
    <cellStyle name="Commentaire 3 59 2 2" xfId="12459"/>
    <cellStyle name="Commentaire 3 59 2 2 2" xfId="33795"/>
    <cellStyle name="Commentaire 3 59 2 3" xfId="20266"/>
    <cellStyle name="Commentaire 3 59 2 3 2" xfId="39928"/>
    <cellStyle name="Commentaire 3 59 2 4" xfId="27069"/>
    <cellStyle name="Commentaire 3 59 3" xfId="7977"/>
    <cellStyle name="Commentaire 3 59 3 2" xfId="14703"/>
    <cellStyle name="Commentaire 3 59 3 2 2" xfId="36039"/>
    <cellStyle name="Commentaire 3 59 3 3" xfId="21013"/>
    <cellStyle name="Commentaire 3 59 3 3 2" xfId="40547"/>
    <cellStyle name="Commentaire 3 59 3 4" xfId="29313"/>
    <cellStyle name="Commentaire 3 59 4" xfId="10217"/>
    <cellStyle name="Commentaire 3 59 4 2" xfId="31553"/>
    <cellStyle name="Commentaire 3 59 5" xfId="22870"/>
    <cellStyle name="Commentaire 3 59 5 2" xfId="42082"/>
    <cellStyle name="Commentaire 3 59 6" xfId="24827"/>
    <cellStyle name="Commentaire 3 6" xfId="3493"/>
    <cellStyle name="Commentaire 3 6 2" xfId="3494"/>
    <cellStyle name="Commentaire 3 6 2 2" xfId="5735"/>
    <cellStyle name="Commentaire 3 6 2 2 2" xfId="12461"/>
    <cellStyle name="Commentaire 3 6 2 2 2 2" xfId="33797"/>
    <cellStyle name="Commentaire 3 6 2 2 3" xfId="19152"/>
    <cellStyle name="Commentaire 3 6 2 2 3 2" xfId="39007"/>
    <cellStyle name="Commentaire 3 6 2 2 4" xfId="27071"/>
    <cellStyle name="Commentaire 3 6 2 3" xfId="7979"/>
    <cellStyle name="Commentaire 3 6 2 3 2" xfId="14705"/>
    <cellStyle name="Commentaire 3 6 2 3 2 2" xfId="36041"/>
    <cellStyle name="Commentaire 3 6 2 3 3" xfId="19898"/>
    <cellStyle name="Commentaire 3 6 2 3 3 2" xfId="39624"/>
    <cellStyle name="Commentaire 3 6 2 3 4" xfId="29315"/>
    <cellStyle name="Commentaire 3 6 2 4" xfId="10219"/>
    <cellStyle name="Commentaire 3 6 2 4 2" xfId="31555"/>
    <cellStyle name="Commentaire 3 6 2 5" xfId="18409"/>
    <cellStyle name="Commentaire 3 6 2 5 2" xfId="38393"/>
    <cellStyle name="Commentaire 3 6 2 6" xfId="24829"/>
    <cellStyle name="Commentaire 3 6 3" xfId="5734"/>
    <cellStyle name="Commentaire 3 6 3 2" xfId="12460"/>
    <cellStyle name="Commentaire 3 6 3 2 2" xfId="33796"/>
    <cellStyle name="Commentaire 3 6 3 3" xfId="22498"/>
    <cellStyle name="Commentaire 3 6 3 3 2" xfId="41774"/>
    <cellStyle name="Commentaire 3 6 3 4" xfId="27070"/>
    <cellStyle name="Commentaire 3 6 4" xfId="7978"/>
    <cellStyle name="Commentaire 3 6 4 2" xfId="14704"/>
    <cellStyle name="Commentaire 3 6 4 2 2" xfId="36040"/>
    <cellStyle name="Commentaire 3 6 4 3" xfId="23245"/>
    <cellStyle name="Commentaire 3 6 4 3 2" xfId="42393"/>
    <cellStyle name="Commentaire 3 6 4 4" xfId="29314"/>
    <cellStyle name="Commentaire 3 6 5" xfId="10218"/>
    <cellStyle name="Commentaire 3 6 5 2" xfId="31554"/>
    <cellStyle name="Commentaire 3 6 6" xfId="19525"/>
    <cellStyle name="Commentaire 3 6 6 2" xfId="39315"/>
    <cellStyle name="Commentaire 3 6 7" xfId="24828"/>
    <cellStyle name="Commentaire 3 60" xfId="3495"/>
    <cellStyle name="Commentaire 3 60 2" xfId="5736"/>
    <cellStyle name="Commentaire 3 60 2 2" xfId="12462"/>
    <cellStyle name="Commentaire 3 60 2 2 2" xfId="33798"/>
    <cellStyle name="Commentaire 3 60 2 3" xfId="18029"/>
    <cellStyle name="Commentaire 3 60 2 3 2" xfId="38078"/>
    <cellStyle name="Commentaire 3 60 2 4" xfId="27072"/>
    <cellStyle name="Commentaire 3 60 3" xfId="7980"/>
    <cellStyle name="Commentaire 3 60 3 2" xfId="14706"/>
    <cellStyle name="Commentaire 3 60 3 2 2" xfId="36042"/>
    <cellStyle name="Commentaire 3 60 3 3" xfId="22127"/>
    <cellStyle name="Commentaire 3 60 3 3 2" xfId="41468"/>
    <cellStyle name="Commentaire 3 60 3 4" xfId="29316"/>
    <cellStyle name="Commentaire 3 60 4" xfId="10220"/>
    <cellStyle name="Commentaire 3 60 4 2" xfId="31556"/>
    <cellStyle name="Commentaire 3 60 5" xfId="21755"/>
    <cellStyle name="Commentaire 3 60 5 2" xfId="41161"/>
    <cellStyle name="Commentaire 3 60 6" xfId="24830"/>
    <cellStyle name="Commentaire 3 61" xfId="3496"/>
    <cellStyle name="Commentaire 3 61 2" xfId="5737"/>
    <cellStyle name="Commentaire 3 61 2 2" xfId="12463"/>
    <cellStyle name="Commentaire 3 61 2 2 2" xfId="33799"/>
    <cellStyle name="Commentaire 3 61 2 3" xfId="21383"/>
    <cellStyle name="Commentaire 3 61 2 3 2" xfId="40853"/>
    <cellStyle name="Commentaire 3 61 2 4" xfId="27073"/>
    <cellStyle name="Commentaire 3 61 3" xfId="7981"/>
    <cellStyle name="Commentaire 3 61 3 2" xfId="14707"/>
    <cellStyle name="Commentaire 3 61 3 2 2" xfId="36043"/>
    <cellStyle name="Commentaire 3 61 3 3" xfId="18781"/>
    <cellStyle name="Commentaire 3 61 3 3 2" xfId="38700"/>
    <cellStyle name="Commentaire 3 61 3 4" xfId="29317"/>
    <cellStyle name="Commentaire 3 61 4" xfId="10221"/>
    <cellStyle name="Commentaire 3 61 4 2" xfId="31557"/>
    <cellStyle name="Commentaire 3 61 5" xfId="23985"/>
    <cellStyle name="Commentaire 3 61 5 2" xfId="43005"/>
    <cellStyle name="Commentaire 3 61 6" xfId="24831"/>
    <cellStyle name="Commentaire 3 62" xfId="3497"/>
    <cellStyle name="Commentaire 3 62 2" xfId="5738"/>
    <cellStyle name="Commentaire 3 62 2 2" xfId="12464"/>
    <cellStyle name="Commentaire 3 62 2 2 2" xfId="33800"/>
    <cellStyle name="Commentaire 3 62 2 3" xfId="23612"/>
    <cellStyle name="Commentaire 3 62 2 3 2" xfId="42696"/>
    <cellStyle name="Commentaire 3 62 2 4" xfId="27074"/>
    <cellStyle name="Commentaire 3 62 3" xfId="7982"/>
    <cellStyle name="Commentaire 3 62 3 2" xfId="14708"/>
    <cellStyle name="Commentaire 3 62 3 2 2" xfId="36044"/>
    <cellStyle name="Commentaire 3 62 3 3" xfId="17634"/>
    <cellStyle name="Commentaire 3 62 3 3 2" xfId="37748"/>
    <cellStyle name="Commentaire 3 62 3 4" xfId="29318"/>
    <cellStyle name="Commentaire 3 62 4" xfId="10222"/>
    <cellStyle name="Commentaire 3 62 4 2" xfId="31558"/>
    <cellStyle name="Commentaire 3 62 5" xfId="20638"/>
    <cellStyle name="Commentaire 3 62 5 2" xfId="40236"/>
    <cellStyle name="Commentaire 3 62 6" xfId="24832"/>
    <cellStyle name="Commentaire 3 63" xfId="3498"/>
    <cellStyle name="Commentaire 3 63 2" xfId="5739"/>
    <cellStyle name="Commentaire 3 63 2 2" xfId="12465"/>
    <cellStyle name="Commentaire 3 63 2 2 2" xfId="33801"/>
    <cellStyle name="Commentaire 3 63 2 3" xfId="20265"/>
    <cellStyle name="Commentaire 3 63 2 3 2" xfId="39927"/>
    <cellStyle name="Commentaire 3 63 2 4" xfId="27075"/>
    <cellStyle name="Commentaire 3 63 3" xfId="7983"/>
    <cellStyle name="Commentaire 3 63 3 2" xfId="14709"/>
    <cellStyle name="Commentaire 3 63 3 2 2" xfId="36045"/>
    <cellStyle name="Commentaire 3 63 3 3" xfId="21012"/>
    <cellStyle name="Commentaire 3 63 3 3 2" xfId="40546"/>
    <cellStyle name="Commentaire 3 63 3 4" xfId="29319"/>
    <cellStyle name="Commentaire 3 63 4" xfId="10223"/>
    <cellStyle name="Commentaire 3 63 4 2" xfId="31559"/>
    <cellStyle name="Commentaire 3 63 5" xfId="22869"/>
    <cellStyle name="Commentaire 3 63 5 2" xfId="42081"/>
    <cellStyle name="Commentaire 3 63 6" xfId="24833"/>
    <cellStyle name="Commentaire 3 64" xfId="3499"/>
    <cellStyle name="Commentaire 3 64 2" xfId="5740"/>
    <cellStyle name="Commentaire 3 64 2 2" xfId="12466"/>
    <cellStyle name="Commentaire 3 64 2 2 2" xfId="33802"/>
    <cellStyle name="Commentaire 3 64 2 3" xfId="22497"/>
    <cellStyle name="Commentaire 3 64 2 3 2" xfId="41773"/>
    <cellStyle name="Commentaire 3 64 2 4" xfId="27076"/>
    <cellStyle name="Commentaire 3 64 3" xfId="7984"/>
    <cellStyle name="Commentaire 3 64 3 2" xfId="14710"/>
    <cellStyle name="Commentaire 3 64 3 2 2" xfId="36046"/>
    <cellStyle name="Commentaire 3 64 3 3" xfId="23244"/>
    <cellStyle name="Commentaire 3 64 3 3 2" xfId="42392"/>
    <cellStyle name="Commentaire 3 64 3 4" xfId="29320"/>
    <cellStyle name="Commentaire 3 64 4" xfId="10224"/>
    <cellStyle name="Commentaire 3 64 4 2" xfId="31560"/>
    <cellStyle name="Commentaire 3 64 5" xfId="19524"/>
    <cellStyle name="Commentaire 3 64 5 2" xfId="39314"/>
    <cellStyle name="Commentaire 3 64 6" xfId="24834"/>
    <cellStyle name="Commentaire 3 65" xfId="3500"/>
    <cellStyle name="Commentaire 3 65 2" xfId="5741"/>
    <cellStyle name="Commentaire 3 65 2 2" xfId="12467"/>
    <cellStyle name="Commentaire 3 65 2 2 2" xfId="33803"/>
    <cellStyle name="Commentaire 3 65 2 3" xfId="19151"/>
    <cellStyle name="Commentaire 3 65 2 3 2" xfId="39006"/>
    <cellStyle name="Commentaire 3 65 2 4" xfId="27077"/>
    <cellStyle name="Commentaire 3 65 3" xfId="7985"/>
    <cellStyle name="Commentaire 3 65 3 2" xfId="14711"/>
    <cellStyle name="Commentaire 3 65 3 2 2" xfId="36047"/>
    <cellStyle name="Commentaire 3 65 3 3" xfId="19897"/>
    <cellStyle name="Commentaire 3 65 3 3 2" xfId="39623"/>
    <cellStyle name="Commentaire 3 65 3 4" xfId="29321"/>
    <cellStyle name="Commentaire 3 65 4" xfId="10225"/>
    <cellStyle name="Commentaire 3 65 4 2" xfId="31561"/>
    <cellStyle name="Commentaire 3 65 5" xfId="18408"/>
    <cellStyle name="Commentaire 3 65 5 2" xfId="38392"/>
    <cellStyle name="Commentaire 3 65 6" xfId="24835"/>
    <cellStyle name="Commentaire 3 66" xfId="3501"/>
    <cellStyle name="Commentaire 3 66 2" xfId="5742"/>
    <cellStyle name="Commentaire 3 66 2 2" xfId="12468"/>
    <cellStyle name="Commentaire 3 66 2 2 2" xfId="33804"/>
    <cellStyle name="Commentaire 3 66 2 3" xfId="18028"/>
    <cellStyle name="Commentaire 3 66 2 3 2" xfId="38077"/>
    <cellStyle name="Commentaire 3 66 2 4" xfId="27078"/>
    <cellStyle name="Commentaire 3 66 3" xfId="7986"/>
    <cellStyle name="Commentaire 3 66 3 2" xfId="14712"/>
    <cellStyle name="Commentaire 3 66 3 2 2" xfId="36048"/>
    <cellStyle name="Commentaire 3 66 3 3" xfId="22126"/>
    <cellStyle name="Commentaire 3 66 3 3 2" xfId="41467"/>
    <cellStyle name="Commentaire 3 66 3 4" xfId="29322"/>
    <cellStyle name="Commentaire 3 66 4" xfId="10226"/>
    <cellStyle name="Commentaire 3 66 4 2" xfId="31562"/>
    <cellStyle name="Commentaire 3 66 5" xfId="21754"/>
    <cellStyle name="Commentaire 3 66 5 2" xfId="41160"/>
    <cellStyle name="Commentaire 3 66 6" xfId="24836"/>
    <cellStyle name="Commentaire 3 67" xfId="3502"/>
    <cellStyle name="Commentaire 3 67 2" xfId="5743"/>
    <cellStyle name="Commentaire 3 67 2 2" xfId="12469"/>
    <cellStyle name="Commentaire 3 67 2 2 2" xfId="33805"/>
    <cellStyle name="Commentaire 3 67 2 3" xfId="21382"/>
    <cellStyle name="Commentaire 3 67 2 3 2" xfId="40852"/>
    <cellStyle name="Commentaire 3 67 2 4" xfId="27079"/>
    <cellStyle name="Commentaire 3 67 3" xfId="7987"/>
    <cellStyle name="Commentaire 3 67 3 2" xfId="14713"/>
    <cellStyle name="Commentaire 3 67 3 2 2" xfId="36049"/>
    <cellStyle name="Commentaire 3 67 3 3" xfId="18780"/>
    <cellStyle name="Commentaire 3 67 3 3 2" xfId="38699"/>
    <cellStyle name="Commentaire 3 67 3 4" xfId="29323"/>
    <cellStyle name="Commentaire 3 67 4" xfId="10227"/>
    <cellStyle name="Commentaire 3 67 4 2" xfId="31563"/>
    <cellStyle name="Commentaire 3 67 5" xfId="23984"/>
    <cellStyle name="Commentaire 3 67 5 2" xfId="43004"/>
    <cellStyle name="Commentaire 3 67 6" xfId="24837"/>
    <cellStyle name="Commentaire 3 68" xfId="3503"/>
    <cellStyle name="Commentaire 3 68 2" xfId="5744"/>
    <cellStyle name="Commentaire 3 68 2 2" xfId="12470"/>
    <cellStyle name="Commentaire 3 68 2 2 2" xfId="33806"/>
    <cellStyle name="Commentaire 3 68 2 3" xfId="23611"/>
    <cellStyle name="Commentaire 3 68 2 3 2" xfId="42695"/>
    <cellStyle name="Commentaire 3 68 2 4" xfId="27080"/>
    <cellStyle name="Commentaire 3 68 3" xfId="7988"/>
    <cellStyle name="Commentaire 3 68 3 2" xfId="14714"/>
    <cellStyle name="Commentaire 3 68 3 2 2" xfId="36050"/>
    <cellStyle name="Commentaire 3 68 3 3" xfId="17633"/>
    <cellStyle name="Commentaire 3 68 3 3 2" xfId="37747"/>
    <cellStyle name="Commentaire 3 68 3 4" xfId="29324"/>
    <cellStyle name="Commentaire 3 68 4" xfId="10228"/>
    <cellStyle name="Commentaire 3 68 4 2" xfId="31564"/>
    <cellStyle name="Commentaire 3 68 5" xfId="20637"/>
    <cellStyle name="Commentaire 3 68 5 2" xfId="40235"/>
    <cellStyle name="Commentaire 3 68 6" xfId="24838"/>
    <cellStyle name="Commentaire 3 69" xfId="3504"/>
    <cellStyle name="Commentaire 3 69 2" xfId="5745"/>
    <cellStyle name="Commentaire 3 69 2 2" xfId="12471"/>
    <cellStyle name="Commentaire 3 69 2 2 2" xfId="33807"/>
    <cellStyle name="Commentaire 3 69 2 3" xfId="20264"/>
    <cellStyle name="Commentaire 3 69 2 3 2" xfId="39926"/>
    <cellStyle name="Commentaire 3 69 2 4" xfId="27081"/>
    <cellStyle name="Commentaire 3 69 3" xfId="7989"/>
    <cellStyle name="Commentaire 3 69 3 2" xfId="14715"/>
    <cellStyle name="Commentaire 3 69 3 2 2" xfId="36051"/>
    <cellStyle name="Commentaire 3 69 3 3" xfId="21011"/>
    <cellStyle name="Commentaire 3 69 3 3 2" xfId="40545"/>
    <cellStyle name="Commentaire 3 69 3 4" xfId="29325"/>
    <cellStyle name="Commentaire 3 69 4" xfId="10229"/>
    <cellStyle name="Commentaire 3 69 4 2" xfId="31565"/>
    <cellStyle name="Commentaire 3 69 5" xfId="22868"/>
    <cellStyle name="Commentaire 3 69 5 2" xfId="42080"/>
    <cellStyle name="Commentaire 3 69 6" xfId="24839"/>
    <cellStyle name="Commentaire 3 7" xfId="3505"/>
    <cellStyle name="Commentaire 3 7 2" xfId="5746"/>
    <cellStyle name="Commentaire 3 7 2 2" xfId="12472"/>
    <cellStyle name="Commentaire 3 7 2 2 2" xfId="33808"/>
    <cellStyle name="Commentaire 3 7 2 3" xfId="22496"/>
    <cellStyle name="Commentaire 3 7 2 3 2" xfId="41772"/>
    <cellStyle name="Commentaire 3 7 2 4" xfId="27082"/>
    <cellStyle name="Commentaire 3 7 3" xfId="7990"/>
    <cellStyle name="Commentaire 3 7 3 2" xfId="14716"/>
    <cellStyle name="Commentaire 3 7 3 2 2" xfId="36052"/>
    <cellStyle name="Commentaire 3 7 3 3" xfId="23243"/>
    <cellStyle name="Commentaire 3 7 3 3 2" xfId="42391"/>
    <cellStyle name="Commentaire 3 7 3 4" xfId="29326"/>
    <cellStyle name="Commentaire 3 7 4" xfId="10230"/>
    <cellStyle name="Commentaire 3 7 4 2" xfId="31566"/>
    <cellStyle name="Commentaire 3 7 5" xfId="19523"/>
    <cellStyle name="Commentaire 3 7 5 2" xfId="39313"/>
    <cellStyle name="Commentaire 3 7 6" xfId="24840"/>
    <cellStyle name="Commentaire 3 70" xfId="3506"/>
    <cellStyle name="Commentaire 3 70 2" xfId="5747"/>
    <cellStyle name="Commentaire 3 70 2 2" xfId="12473"/>
    <cellStyle name="Commentaire 3 70 2 2 2" xfId="33809"/>
    <cellStyle name="Commentaire 3 70 2 3" xfId="19150"/>
    <cellStyle name="Commentaire 3 70 2 3 2" xfId="39005"/>
    <cellStyle name="Commentaire 3 70 2 4" xfId="27083"/>
    <cellStyle name="Commentaire 3 70 3" xfId="9444"/>
    <cellStyle name="Commentaire 3 70 3 2" xfId="16170"/>
    <cellStyle name="Commentaire 3 70 3 2 2" xfId="37506"/>
    <cellStyle name="Commentaire 3 70 3 3" xfId="21883"/>
    <cellStyle name="Commentaire 3 70 3 3 2" xfId="41289"/>
    <cellStyle name="Commentaire 3 70 3 4" xfId="30780"/>
    <cellStyle name="Commentaire 3 70 4" xfId="10231"/>
    <cellStyle name="Commentaire 3 70 4 2" xfId="31567"/>
    <cellStyle name="Commentaire 3 70 5" xfId="18407"/>
    <cellStyle name="Commentaire 3 70 5 2" xfId="38391"/>
    <cellStyle name="Commentaire 3 70 6" xfId="24841"/>
    <cellStyle name="Commentaire 3 71" xfId="3507"/>
    <cellStyle name="Commentaire 3 71 2" xfId="5748"/>
    <cellStyle name="Commentaire 3 71 2 2" xfId="12474"/>
    <cellStyle name="Commentaire 3 71 2 2 2" xfId="33810"/>
    <cellStyle name="Commentaire 3 71 2 3" xfId="18027"/>
    <cellStyle name="Commentaire 3 71 2 3 2" xfId="38076"/>
    <cellStyle name="Commentaire 3 71 2 4" xfId="27084"/>
    <cellStyle name="Commentaire 3 71 3" xfId="7991"/>
    <cellStyle name="Commentaire 3 71 3 2" xfId="14717"/>
    <cellStyle name="Commentaire 3 71 3 2 2" xfId="36053"/>
    <cellStyle name="Commentaire 3 71 3 3" xfId="19896"/>
    <cellStyle name="Commentaire 3 71 3 3 2" xfId="39622"/>
    <cellStyle name="Commentaire 3 71 3 4" xfId="29327"/>
    <cellStyle name="Commentaire 3 71 4" xfId="10232"/>
    <cellStyle name="Commentaire 3 71 4 2" xfId="31568"/>
    <cellStyle name="Commentaire 3 71 5" xfId="21753"/>
    <cellStyle name="Commentaire 3 71 5 2" xfId="41159"/>
    <cellStyle name="Commentaire 3 71 6" xfId="24842"/>
    <cellStyle name="Commentaire 3 72" xfId="3508"/>
    <cellStyle name="Commentaire 3 72 2" xfId="5749"/>
    <cellStyle name="Commentaire 3 72 2 2" xfId="12475"/>
    <cellStyle name="Commentaire 3 72 2 2 2" xfId="33811"/>
    <cellStyle name="Commentaire 3 72 2 3" xfId="21381"/>
    <cellStyle name="Commentaire 3 72 2 3 2" xfId="40851"/>
    <cellStyle name="Commentaire 3 72 2 4" xfId="27085"/>
    <cellStyle name="Commentaire 3 72 3" xfId="7992"/>
    <cellStyle name="Commentaire 3 72 3 2" xfId="14718"/>
    <cellStyle name="Commentaire 3 72 3 2 2" xfId="36054"/>
    <cellStyle name="Commentaire 3 72 3 3" xfId="22125"/>
    <cellStyle name="Commentaire 3 72 3 3 2" xfId="41466"/>
    <cellStyle name="Commentaire 3 72 3 4" xfId="29328"/>
    <cellStyle name="Commentaire 3 72 4" xfId="10233"/>
    <cellStyle name="Commentaire 3 72 4 2" xfId="31569"/>
    <cellStyle name="Commentaire 3 72 5" xfId="23983"/>
    <cellStyle name="Commentaire 3 72 5 2" xfId="43003"/>
    <cellStyle name="Commentaire 3 72 6" xfId="24843"/>
    <cellStyle name="Commentaire 3 73" xfId="3509"/>
    <cellStyle name="Commentaire 3 73 2" xfId="5750"/>
    <cellStyle name="Commentaire 3 73 2 2" xfId="12476"/>
    <cellStyle name="Commentaire 3 73 2 2 2" xfId="33812"/>
    <cellStyle name="Commentaire 3 73 2 3" xfId="23610"/>
    <cellStyle name="Commentaire 3 73 2 3 2" xfId="42694"/>
    <cellStyle name="Commentaire 3 73 2 4" xfId="27086"/>
    <cellStyle name="Commentaire 3 73 3" xfId="7993"/>
    <cellStyle name="Commentaire 3 73 3 2" xfId="14719"/>
    <cellStyle name="Commentaire 3 73 3 2 2" xfId="36055"/>
    <cellStyle name="Commentaire 3 73 3 3" xfId="18779"/>
    <cellStyle name="Commentaire 3 73 3 3 2" xfId="38698"/>
    <cellStyle name="Commentaire 3 73 3 4" xfId="29329"/>
    <cellStyle name="Commentaire 3 73 4" xfId="10234"/>
    <cellStyle name="Commentaire 3 73 4 2" xfId="31570"/>
    <cellStyle name="Commentaire 3 73 5" xfId="20636"/>
    <cellStyle name="Commentaire 3 73 5 2" xfId="40234"/>
    <cellStyle name="Commentaire 3 73 6" xfId="24844"/>
    <cellStyle name="Commentaire 3 74" xfId="3510"/>
    <cellStyle name="Commentaire 3 74 2" xfId="5751"/>
    <cellStyle name="Commentaire 3 74 2 2" xfId="12477"/>
    <cellStyle name="Commentaire 3 74 2 2 2" xfId="33813"/>
    <cellStyle name="Commentaire 3 74 2 3" xfId="20263"/>
    <cellStyle name="Commentaire 3 74 2 3 2" xfId="39925"/>
    <cellStyle name="Commentaire 3 74 2 4" xfId="27087"/>
    <cellStyle name="Commentaire 3 74 3" xfId="7994"/>
    <cellStyle name="Commentaire 3 74 3 2" xfId="14720"/>
    <cellStyle name="Commentaire 3 74 3 2 2" xfId="36056"/>
    <cellStyle name="Commentaire 3 74 3 3" xfId="17632"/>
    <cellStyle name="Commentaire 3 74 3 3 2" xfId="37746"/>
    <cellStyle name="Commentaire 3 74 3 4" xfId="29330"/>
    <cellStyle name="Commentaire 3 74 4" xfId="10235"/>
    <cellStyle name="Commentaire 3 74 4 2" xfId="31571"/>
    <cellStyle name="Commentaire 3 74 5" xfId="22867"/>
    <cellStyle name="Commentaire 3 74 5 2" xfId="42079"/>
    <cellStyle name="Commentaire 3 74 6" xfId="24845"/>
    <cellStyle name="Commentaire 3 75" xfId="3511"/>
    <cellStyle name="Commentaire 3 75 2" xfId="5752"/>
    <cellStyle name="Commentaire 3 75 2 2" xfId="12478"/>
    <cellStyle name="Commentaire 3 75 2 2 2" xfId="33814"/>
    <cellStyle name="Commentaire 3 75 2 3" xfId="22495"/>
    <cellStyle name="Commentaire 3 75 2 3 2" xfId="41771"/>
    <cellStyle name="Commentaire 3 75 2 4" xfId="27088"/>
    <cellStyle name="Commentaire 3 75 3" xfId="7995"/>
    <cellStyle name="Commentaire 3 75 3 2" xfId="14721"/>
    <cellStyle name="Commentaire 3 75 3 2 2" xfId="36057"/>
    <cellStyle name="Commentaire 3 75 3 3" xfId="21010"/>
    <cellStyle name="Commentaire 3 75 3 3 2" xfId="40544"/>
    <cellStyle name="Commentaire 3 75 3 4" xfId="29331"/>
    <cellStyle name="Commentaire 3 75 4" xfId="10236"/>
    <cellStyle name="Commentaire 3 75 4 2" xfId="31572"/>
    <cellStyle name="Commentaire 3 75 5" xfId="19522"/>
    <cellStyle name="Commentaire 3 75 5 2" xfId="39312"/>
    <cellStyle name="Commentaire 3 75 6" xfId="24846"/>
    <cellStyle name="Commentaire 3 76" xfId="3512"/>
    <cellStyle name="Commentaire 3 76 2" xfId="5753"/>
    <cellStyle name="Commentaire 3 76 2 2" xfId="12479"/>
    <cellStyle name="Commentaire 3 76 2 2 2" xfId="33815"/>
    <cellStyle name="Commentaire 3 76 2 3" xfId="19149"/>
    <cellStyle name="Commentaire 3 76 2 3 2" xfId="39004"/>
    <cellStyle name="Commentaire 3 76 2 4" xfId="27089"/>
    <cellStyle name="Commentaire 3 76 3" xfId="7996"/>
    <cellStyle name="Commentaire 3 76 3 2" xfId="14722"/>
    <cellStyle name="Commentaire 3 76 3 2 2" xfId="36058"/>
    <cellStyle name="Commentaire 3 76 3 3" xfId="23242"/>
    <cellStyle name="Commentaire 3 76 3 3 2" xfId="42390"/>
    <cellStyle name="Commentaire 3 76 3 4" xfId="29332"/>
    <cellStyle name="Commentaire 3 76 4" xfId="10237"/>
    <cellStyle name="Commentaire 3 76 4 2" xfId="31573"/>
    <cellStyle name="Commentaire 3 76 5" xfId="18406"/>
    <cellStyle name="Commentaire 3 76 5 2" xfId="38390"/>
    <cellStyle name="Commentaire 3 76 6" xfId="24847"/>
    <cellStyle name="Commentaire 3 77" xfId="3513"/>
    <cellStyle name="Commentaire 3 77 2" xfId="5754"/>
    <cellStyle name="Commentaire 3 77 2 2" xfId="12480"/>
    <cellStyle name="Commentaire 3 77 2 2 2" xfId="33816"/>
    <cellStyle name="Commentaire 3 77 2 3" xfId="18026"/>
    <cellStyle name="Commentaire 3 77 2 3 2" xfId="38075"/>
    <cellStyle name="Commentaire 3 77 2 4" xfId="27090"/>
    <cellStyle name="Commentaire 3 77 3" xfId="7997"/>
    <cellStyle name="Commentaire 3 77 3 2" xfId="14723"/>
    <cellStyle name="Commentaire 3 77 3 2 2" xfId="36059"/>
    <cellStyle name="Commentaire 3 77 3 3" xfId="19895"/>
    <cellStyle name="Commentaire 3 77 3 3 2" xfId="39621"/>
    <cellStyle name="Commentaire 3 77 3 4" xfId="29333"/>
    <cellStyle name="Commentaire 3 77 4" xfId="10238"/>
    <cellStyle name="Commentaire 3 77 4 2" xfId="31574"/>
    <cellStyle name="Commentaire 3 77 5" xfId="18405"/>
    <cellStyle name="Commentaire 3 77 5 2" xfId="38389"/>
    <cellStyle name="Commentaire 3 77 6" xfId="24848"/>
    <cellStyle name="Commentaire 3 78" xfId="3514"/>
    <cellStyle name="Commentaire 3 78 2" xfId="5755"/>
    <cellStyle name="Commentaire 3 78 2 2" xfId="12481"/>
    <cellStyle name="Commentaire 3 78 2 2 2" xfId="33817"/>
    <cellStyle name="Commentaire 3 78 2 3" xfId="21380"/>
    <cellStyle name="Commentaire 3 78 2 3 2" xfId="40850"/>
    <cellStyle name="Commentaire 3 78 2 4" xfId="27091"/>
    <cellStyle name="Commentaire 3 78 3" xfId="7998"/>
    <cellStyle name="Commentaire 3 78 3 2" xfId="14724"/>
    <cellStyle name="Commentaire 3 78 3 2 2" xfId="36060"/>
    <cellStyle name="Commentaire 3 78 3 3" xfId="22124"/>
    <cellStyle name="Commentaire 3 78 3 3 2" xfId="41465"/>
    <cellStyle name="Commentaire 3 78 3 4" xfId="29334"/>
    <cellStyle name="Commentaire 3 78 4" xfId="10239"/>
    <cellStyle name="Commentaire 3 78 4 2" xfId="31575"/>
    <cellStyle name="Commentaire 3 78 5" xfId="21751"/>
    <cellStyle name="Commentaire 3 78 5 2" xfId="41157"/>
    <cellStyle name="Commentaire 3 78 6" xfId="24849"/>
    <cellStyle name="Commentaire 3 79" xfId="3515"/>
    <cellStyle name="Commentaire 3 79 2" xfId="5756"/>
    <cellStyle name="Commentaire 3 79 2 2" xfId="12482"/>
    <cellStyle name="Commentaire 3 79 2 2 2" xfId="33818"/>
    <cellStyle name="Commentaire 3 79 2 3" xfId="23609"/>
    <cellStyle name="Commentaire 3 79 2 3 2" xfId="42693"/>
    <cellStyle name="Commentaire 3 79 2 4" xfId="27092"/>
    <cellStyle name="Commentaire 3 79 3" xfId="7999"/>
    <cellStyle name="Commentaire 3 79 3 2" xfId="14725"/>
    <cellStyle name="Commentaire 3 79 3 2 2" xfId="36061"/>
    <cellStyle name="Commentaire 3 79 3 3" xfId="18778"/>
    <cellStyle name="Commentaire 3 79 3 3 2" xfId="38697"/>
    <cellStyle name="Commentaire 3 79 3 4" xfId="29335"/>
    <cellStyle name="Commentaire 3 79 4" xfId="10240"/>
    <cellStyle name="Commentaire 3 79 4 2" xfId="31576"/>
    <cellStyle name="Commentaire 3 79 5" xfId="23981"/>
    <cellStyle name="Commentaire 3 79 5 2" xfId="43001"/>
    <cellStyle name="Commentaire 3 79 6" xfId="24850"/>
    <cellStyle name="Commentaire 3 8" xfId="3516"/>
    <cellStyle name="Commentaire 3 8 2" xfId="5757"/>
    <cellStyle name="Commentaire 3 8 2 2" xfId="12483"/>
    <cellStyle name="Commentaire 3 8 2 2 2" xfId="33819"/>
    <cellStyle name="Commentaire 3 8 2 3" xfId="20262"/>
    <cellStyle name="Commentaire 3 8 2 3 2" xfId="39924"/>
    <cellStyle name="Commentaire 3 8 2 4" xfId="27093"/>
    <cellStyle name="Commentaire 3 8 3" xfId="8000"/>
    <cellStyle name="Commentaire 3 8 3 2" xfId="14726"/>
    <cellStyle name="Commentaire 3 8 3 2 2" xfId="36062"/>
    <cellStyle name="Commentaire 3 8 3 3" xfId="17631"/>
    <cellStyle name="Commentaire 3 8 3 3 2" xfId="37745"/>
    <cellStyle name="Commentaire 3 8 3 4" xfId="29336"/>
    <cellStyle name="Commentaire 3 8 4" xfId="10241"/>
    <cellStyle name="Commentaire 3 8 4 2" xfId="31577"/>
    <cellStyle name="Commentaire 3 8 5" xfId="20634"/>
    <cellStyle name="Commentaire 3 8 5 2" xfId="40232"/>
    <cellStyle name="Commentaire 3 8 6" xfId="24851"/>
    <cellStyle name="Commentaire 3 80" xfId="3517"/>
    <cellStyle name="Commentaire 3 80 2" xfId="5758"/>
    <cellStyle name="Commentaire 3 80 2 2" xfId="12484"/>
    <cellStyle name="Commentaire 3 80 2 2 2" xfId="33820"/>
    <cellStyle name="Commentaire 3 80 2 3" xfId="22494"/>
    <cellStyle name="Commentaire 3 80 2 3 2" xfId="41770"/>
    <cellStyle name="Commentaire 3 80 2 4" xfId="27094"/>
    <cellStyle name="Commentaire 3 80 3" xfId="8001"/>
    <cellStyle name="Commentaire 3 80 3 2" xfId="14727"/>
    <cellStyle name="Commentaire 3 80 3 2 2" xfId="36063"/>
    <cellStyle name="Commentaire 3 80 3 3" xfId="21009"/>
    <cellStyle name="Commentaire 3 80 3 3 2" xfId="40543"/>
    <cellStyle name="Commentaire 3 80 3 4" xfId="29337"/>
    <cellStyle name="Commentaire 3 80 4" xfId="10242"/>
    <cellStyle name="Commentaire 3 80 4 2" xfId="31578"/>
    <cellStyle name="Commentaire 3 80 5" xfId="22865"/>
    <cellStyle name="Commentaire 3 80 5 2" xfId="42077"/>
    <cellStyle name="Commentaire 3 80 6" xfId="24852"/>
    <cellStyle name="Commentaire 3 81" xfId="3518"/>
    <cellStyle name="Commentaire 3 81 2" xfId="5759"/>
    <cellStyle name="Commentaire 3 81 2 2" xfId="12485"/>
    <cellStyle name="Commentaire 3 81 2 2 2" xfId="33821"/>
    <cellStyle name="Commentaire 3 81 2 3" xfId="19148"/>
    <cellStyle name="Commentaire 3 81 2 3 2" xfId="39003"/>
    <cellStyle name="Commentaire 3 81 2 4" xfId="27095"/>
    <cellStyle name="Commentaire 3 81 3" xfId="8002"/>
    <cellStyle name="Commentaire 3 81 3 2" xfId="14728"/>
    <cellStyle name="Commentaire 3 81 3 2 2" xfId="36064"/>
    <cellStyle name="Commentaire 3 81 3 3" xfId="23241"/>
    <cellStyle name="Commentaire 3 81 3 3 2" xfId="42389"/>
    <cellStyle name="Commentaire 3 81 3 4" xfId="29338"/>
    <cellStyle name="Commentaire 3 81 4" xfId="10243"/>
    <cellStyle name="Commentaire 3 81 4 2" xfId="31579"/>
    <cellStyle name="Commentaire 3 81 5" xfId="19520"/>
    <cellStyle name="Commentaire 3 81 5 2" xfId="39310"/>
    <cellStyle name="Commentaire 3 81 6" xfId="24853"/>
    <cellStyle name="Commentaire 3 82" xfId="3519"/>
    <cellStyle name="Commentaire 3 82 2" xfId="5760"/>
    <cellStyle name="Commentaire 3 82 2 2" xfId="12486"/>
    <cellStyle name="Commentaire 3 82 2 2 2" xfId="33822"/>
    <cellStyle name="Commentaire 3 82 2 3" xfId="18025"/>
    <cellStyle name="Commentaire 3 82 2 3 2" xfId="38074"/>
    <cellStyle name="Commentaire 3 82 2 4" xfId="27096"/>
    <cellStyle name="Commentaire 3 82 3" xfId="8003"/>
    <cellStyle name="Commentaire 3 82 3 2" xfId="14729"/>
    <cellStyle name="Commentaire 3 82 3 2 2" xfId="36065"/>
    <cellStyle name="Commentaire 3 82 3 3" xfId="19894"/>
    <cellStyle name="Commentaire 3 82 3 3 2" xfId="39620"/>
    <cellStyle name="Commentaire 3 82 3 4" xfId="29339"/>
    <cellStyle name="Commentaire 3 82 4" xfId="10244"/>
    <cellStyle name="Commentaire 3 82 4 2" xfId="31580"/>
    <cellStyle name="Commentaire 3 82 5" xfId="18404"/>
    <cellStyle name="Commentaire 3 82 5 2" xfId="38388"/>
    <cellStyle name="Commentaire 3 82 6" xfId="24854"/>
    <cellStyle name="Commentaire 3 83" xfId="3520"/>
    <cellStyle name="Commentaire 3 83 2" xfId="5761"/>
    <cellStyle name="Commentaire 3 83 2 2" xfId="12487"/>
    <cellStyle name="Commentaire 3 83 2 2 2" xfId="33823"/>
    <cellStyle name="Commentaire 3 83 2 3" xfId="21379"/>
    <cellStyle name="Commentaire 3 83 2 3 2" xfId="40849"/>
    <cellStyle name="Commentaire 3 83 2 4" xfId="27097"/>
    <cellStyle name="Commentaire 3 83 3" xfId="8004"/>
    <cellStyle name="Commentaire 3 83 3 2" xfId="14730"/>
    <cellStyle name="Commentaire 3 83 3 2 2" xfId="36066"/>
    <cellStyle name="Commentaire 3 83 3 3" xfId="22123"/>
    <cellStyle name="Commentaire 3 83 3 3 2" xfId="41464"/>
    <cellStyle name="Commentaire 3 83 3 4" xfId="29340"/>
    <cellStyle name="Commentaire 3 83 4" xfId="10245"/>
    <cellStyle name="Commentaire 3 83 4 2" xfId="31581"/>
    <cellStyle name="Commentaire 3 83 5" xfId="21750"/>
    <cellStyle name="Commentaire 3 83 5 2" xfId="41156"/>
    <cellStyle name="Commentaire 3 83 6" xfId="24855"/>
    <cellStyle name="Commentaire 3 84" xfId="3521"/>
    <cellStyle name="Commentaire 3 84 2" xfId="5762"/>
    <cellStyle name="Commentaire 3 84 2 2" xfId="12488"/>
    <cellStyle name="Commentaire 3 84 2 2 2" xfId="33824"/>
    <cellStyle name="Commentaire 3 84 2 3" xfId="23608"/>
    <cellStyle name="Commentaire 3 84 2 3 2" xfId="42692"/>
    <cellStyle name="Commentaire 3 84 2 4" xfId="27098"/>
    <cellStyle name="Commentaire 3 84 3" xfId="8005"/>
    <cellStyle name="Commentaire 3 84 3 2" xfId="14731"/>
    <cellStyle name="Commentaire 3 84 3 2 2" xfId="36067"/>
    <cellStyle name="Commentaire 3 84 3 3" xfId="18777"/>
    <cellStyle name="Commentaire 3 84 3 3 2" xfId="38696"/>
    <cellStyle name="Commentaire 3 84 3 4" xfId="29341"/>
    <cellStyle name="Commentaire 3 84 4" xfId="10246"/>
    <cellStyle name="Commentaire 3 84 4 2" xfId="31582"/>
    <cellStyle name="Commentaire 3 84 5" xfId="23980"/>
    <cellStyle name="Commentaire 3 84 5 2" xfId="43000"/>
    <cellStyle name="Commentaire 3 84 6" xfId="24856"/>
    <cellStyle name="Commentaire 3 85" xfId="3522"/>
    <cellStyle name="Commentaire 3 85 2" xfId="5763"/>
    <cellStyle name="Commentaire 3 85 2 2" xfId="12489"/>
    <cellStyle name="Commentaire 3 85 2 2 2" xfId="33825"/>
    <cellStyle name="Commentaire 3 85 2 3" xfId="20261"/>
    <cellStyle name="Commentaire 3 85 2 3 2" xfId="39923"/>
    <cellStyle name="Commentaire 3 85 2 4" xfId="27099"/>
    <cellStyle name="Commentaire 3 85 3" xfId="8006"/>
    <cellStyle name="Commentaire 3 85 3 2" xfId="14732"/>
    <cellStyle name="Commentaire 3 85 3 2 2" xfId="36068"/>
    <cellStyle name="Commentaire 3 85 3 3" xfId="17630"/>
    <cellStyle name="Commentaire 3 85 3 3 2" xfId="37744"/>
    <cellStyle name="Commentaire 3 85 3 4" xfId="29342"/>
    <cellStyle name="Commentaire 3 85 4" xfId="10247"/>
    <cellStyle name="Commentaire 3 85 4 2" xfId="31583"/>
    <cellStyle name="Commentaire 3 85 5" xfId="20633"/>
    <cellStyle name="Commentaire 3 85 5 2" xfId="40231"/>
    <cellStyle name="Commentaire 3 85 6" xfId="24857"/>
    <cellStyle name="Commentaire 3 86" xfId="3523"/>
    <cellStyle name="Commentaire 3 86 2" xfId="5764"/>
    <cellStyle name="Commentaire 3 86 2 2" xfId="12490"/>
    <cellStyle name="Commentaire 3 86 2 2 2" xfId="33826"/>
    <cellStyle name="Commentaire 3 86 2 3" xfId="22493"/>
    <cellStyle name="Commentaire 3 86 2 3 2" xfId="41769"/>
    <cellStyle name="Commentaire 3 86 2 4" xfId="27100"/>
    <cellStyle name="Commentaire 3 86 3" xfId="8007"/>
    <cellStyle name="Commentaire 3 86 3 2" xfId="14733"/>
    <cellStyle name="Commentaire 3 86 3 2 2" xfId="36069"/>
    <cellStyle name="Commentaire 3 86 3 3" xfId="21008"/>
    <cellStyle name="Commentaire 3 86 3 3 2" xfId="40542"/>
    <cellStyle name="Commentaire 3 86 3 4" xfId="29343"/>
    <cellStyle name="Commentaire 3 86 4" xfId="10248"/>
    <cellStyle name="Commentaire 3 86 4 2" xfId="31584"/>
    <cellStyle name="Commentaire 3 86 5" xfId="22864"/>
    <cellStyle name="Commentaire 3 86 5 2" xfId="42076"/>
    <cellStyle name="Commentaire 3 86 6" xfId="24858"/>
    <cellStyle name="Commentaire 3 87" xfId="3524"/>
    <cellStyle name="Commentaire 3 87 2" xfId="5765"/>
    <cellStyle name="Commentaire 3 87 2 2" xfId="12491"/>
    <cellStyle name="Commentaire 3 87 2 2 2" xfId="33827"/>
    <cellStyle name="Commentaire 3 87 2 3" xfId="19147"/>
    <cellStyle name="Commentaire 3 87 2 3 2" xfId="39002"/>
    <cellStyle name="Commentaire 3 87 2 4" xfId="27101"/>
    <cellStyle name="Commentaire 3 87 3" xfId="8008"/>
    <cellStyle name="Commentaire 3 87 3 2" xfId="14734"/>
    <cellStyle name="Commentaire 3 87 3 2 2" xfId="36070"/>
    <cellStyle name="Commentaire 3 87 3 3" xfId="23240"/>
    <cellStyle name="Commentaire 3 87 3 3 2" xfId="42388"/>
    <cellStyle name="Commentaire 3 87 3 4" xfId="29344"/>
    <cellStyle name="Commentaire 3 87 4" xfId="10249"/>
    <cellStyle name="Commentaire 3 87 4 2" xfId="31585"/>
    <cellStyle name="Commentaire 3 87 5" xfId="19519"/>
    <cellStyle name="Commentaire 3 87 5 2" xfId="39309"/>
    <cellStyle name="Commentaire 3 87 6" xfId="24859"/>
    <cellStyle name="Commentaire 3 88" xfId="3525"/>
    <cellStyle name="Commentaire 3 88 2" xfId="5766"/>
    <cellStyle name="Commentaire 3 88 2 2" xfId="12492"/>
    <cellStyle name="Commentaire 3 88 2 2 2" xfId="33828"/>
    <cellStyle name="Commentaire 3 88 2 3" xfId="18024"/>
    <cellStyle name="Commentaire 3 88 2 3 2" xfId="38073"/>
    <cellStyle name="Commentaire 3 88 2 4" xfId="27102"/>
    <cellStyle name="Commentaire 3 88 3" xfId="8009"/>
    <cellStyle name="Commentaire 3 88 3 2" xfId="14735"/>
    <cellStyle name="Commentaire 3 88 3 2 2" xfId="36071"/>
    <cellStyle name="Commentaire 3 88 3 3" xfId="19893"/>
    <cellStyle name="Commentaire 3 88 3 3 2" xfId="39619"/>
    <cellStyle name="Commentaire 3 88 3 4" xfId="29345"/>
    <cellStyle name="Commentaire 3 88 4" xfId="10250"/>
    <cellStyle name="Commentaire 3 88 4 2" xfId="31586"/>
    <cellStyle name="Commentaire 3 88 5" xfId="18403"/>
    <cellStyle name="Commentaire 3 88 5 2" xfId="38387"/>
    <cellStyle name="Commentaire 3 88 6" xfId="24860"/>
    <cellStyle name="Commentaire 3 89" xfId="3526"/>
    <cellStyle name="Commentaire 3 89 2" xfId="5767"/>
    <cellStyle name="Commentaire 3 89 2 2" xfId="12493"/>
    <cellStyle name="Commentaire 3 89 2 2 2" xfId="33829"/>
    <cellStyle name="Commentaire 3 89 2 3" xfId="21378"/>
    <cellStyle name="Commentaire 3 89 2 3 2" xfId="40848"/>
    <cellStyle name="Commentaire 3 89 2 4" xfId="27103"/>
    <cellStyle name="Commentaire 3 89 3" xfId="8010"/>
    <cellStyle name="Commentaire 3 89 3 2" xfId="14736"/>
    <cellStyle name="Commentaire 3 89 3 2 2" xfId="36072"/>
    <cellStyle name="Commentaire 3 89 3 3" xfId="22122"/>
    <cellStyle name="Commentaire 3 89 3 3 2" xfId="41463"/>
    <cellStyle name="Commentaire 3 89 3 4" xfId="29346"/>
    <cellStyle name="Commentaire 3 89 4" xfId="10251"/>
    <cellStyle name="Commentaire 3 89 4 2" xfId="31587"/>
    <cellStyle name="Commentaire 3 89 5" xfId="21749"/>
    <cellStyle name="Commentaire 3 89 5 2" xfId="41155"/>
    <cellStyle name="Commentaire 3 89 6" xfId="24861"/>
    <cellStyle name="Commentaire 3 9" xfId="3527"/>
    <cellStyle name="Commentaire 3 9 2" xfId="5768"/>
    <cellStyle name="Commentaire 3 9 2 2" xfId="12494"/>
    <cellStyle name="Commentaire 3 9 2 2 2" xfId="33830"/>
    <cellStyle name="Commentaire 3 9 2 3" xfId="23607"/>
    <cellStyle name="Commentaire 3 9 2 3 2" xfId="42691"/>
    <cellStyle name="Commentaire 3 9 2 4" xfId="27104"/>
    <cellStyle name="Commentaire 3 9 3" xfId="8011"/>
    <cellStyle name="Commentaire 3 9 3 2" xfId="14737"/>
    <cellStyle name="Commentaire 3 9 3 2 2" xfId="36073"/>
    <cellStyle name="Commentaire 3 9 3 3" xfId="18776"/>
    <cellStyle name="Commentaire 3 9 3 3 2" xfId="38695"/>
    <cellStyle name="Commentaire 3 9 3 4" xfId="29347"/>
    <cellStyle name="Commentaire 3 9 4" xfId="10252"/>
    <cellStyle name="Commentaire 3 9 4 2" xfId="31588"/>
    <cellStyle name="Commentaire 3 9 5" xfId="23979"/>
    <cellStyle name="Commentaire 3 9 5 2" xfId="42999"/>
    <cellStyle name="Commentaire 3 9 6" xfId="24862"/>
    <cellStyle name="Commentaire 3 90" xfId="3528"/>
    <cellStyle name="Commentaire 3 90 2" xfId="5769"/>
    <cellStyle name="Commentaire 3 90 2 2" xfId="12495"/>
    <cellStyle name="Commentaire 3 90 2 2 2" xfId="33831"/>
    <cellStyle name="Commentaire 3 90 2 3" xfId="20260"/>
    <cellStyle name="Commentaire 3 90 2 3 2" xfId="39922"/>
    <cellStyle name="Commentaire 3 90 2 4" xfId="27105"/>
    <cellStyle name="Commentaire 3 90 3" xfId="8012"/>
    <cellStyle name="Commentaire 3 90 3 2" xfId="14738"/>
    <cellStyle name="Commentaire 3 90 3 2 2" xfId="36074"/>
    <cellStyle name="Commentaire 3 90 3 3" xfId="17629"/>
    <cellStyle name="Commentaire 3 90 3 3 2" xfId="37743"/>
    <cellStyle name="Commentaire 3 90 3 4" xfId="29348"/>
    <cellStyle name="Commentaire 3 90 4" xfId="10253"/>
    <cellStyle name="Commentaire 3 90 4 2" xfId="31589"/>
    <cellStyle name="Commentaire 3 90 5" xfId="20632"/>
    <cellStyle name="Commentaire 3 90 5 2" xfId="40230"/>
    <cellStyle name="Commentaire 3 90 6" xfId="24863"/>
    <cellStyle name="Commentaire 3 91" xfId="3529"/>
    <cellStyle name="Commentaire 3 91 2" xfId="5770"/>
    <cellStyle name="Commentaire 3 91 2 2" xfId="12496"/>
    <cellStyle name="Commentaire 3 91 2 2 2" xfId="33832"/>
    <cellStyle name="Commentaire 3 91 2 3" xfId="22492"/>
    <cellStyle name="Commentaire 3 91 2 3 2" xfId="41768"/>
    <cellStyle name="Commentaire 3 91 2 4" xfId="27106"/>
    <cellStyle name="Commentaire 3 91 3" xfId="8013"/>
    <cellStyle name="Commentaire 3 91 3 2" xfId="14739"/>
    <cellStyle name="Commentaire 3 91 3 2 2" xfId="36075"/>
    <cellStyle name="Commentaire 3 91 3 3" xfId="20977"/>
    <cellStyle name="Commentaire 3 91 3 3 2" xfId="40511"/>
    <cellStyle name="Commentaire 3 91 3 4" xfId="29349"/>
    <cellStyle name="Commentaire 3 91 4" xfId="10254"/>
    <cellStyle name="Commentaire 3 91 4 2" xfId="31590"/>
    <cellStyle name="Commentaire 3 91 5" xfId="22863"/>
    <cellStyle name="Commentaire 3 91 5 2" xfId="42075"/>
    <cellStyle name="Commentaire 3 91 6" xfId="24864"/>
    <cellStyle name="Commentaire 3 92" xfId="3530"/>
    <cellStyle name="Commentaire 3 92 2" xfId="5771"/>
    <cellStyle name="Commentaire 3 92 2 2" xfId="12497"/>
    <cellStyle name="Commentaire 3 92 2 2 2" xfId="33833"/>
    <cellStyle name="Commentaire 3 92 2 3" xfId="19146"/>
    <cellStyle name="Commentaire 3 92 2 3 2" xfId="39001"/>
    <cellStyle name="Commentaire 3 92 2 4" xfId="27107"/>
    <cellStyle name="Commentaire 3 92 3" xfId="8014"/>
    <cellStyle name="Commentaire 3 92 3 2" xfId="14740"/>
    <cellStyle name="Commentaire 3 92 3 2 2" xfId="36076"/>
    <cellStyle name="Commentaire 3 92 3 3" xfId="23209"/>
    <cellStyle name="Commentaire 3 92 3 3 2" xfId="42357"/>
    <cellStyle name="Commentaire 3 92 3 4" xfId="29350"/>
    <cellStyle name="Commentaire 3 92 4" xfId="10255"/>
    <cellStyle name="Commentaire 3 92 4 2" xfId="31591"/>
    <cellStyle name="Commentaire 3 92 5" xfId="19518"/>
    <cellStyle name="Commentaire 3 92 5 2" xfId="39308"/>
    <cellStyle name="Commentaire 3 92 6" xfId="24865"/>
    <cellStyle name="Commentaire 3 93" xfId="3531"/>
    <cellStyle name="Commentaire 3 93 2" xfId="5772"/>
    <cellStyle name="Commentaire 3 93 2 2" xfId="12498"/>
    <cellStyle name="Commentaire 3 93 2 2 2" xfId="33834"/>
    <cellStyle name="Commentaire 3 93 2 3" xfId="18023"/>
    <cellStyle name="Commentaire 3 93 2 3 2" xfId="38072"/>
    <cellStyle name="Commentaire 3 93 2 4" xfId="27108"/>
    <cellStyle name="Commentaire 3 93 3" xfId="8015"/>
    <cellStyle name="Commentaire 3 93 3 2" xfId="14741"/>
    <cellStyle name="Commentaire 3 93 3 2 2" xfId="36077"/>
    <cellStyle name="Commentaire 3 93 3 3" xfId="19862"/>
    <cellStyle name="Commentaire 3 93 3 3 2" xfId="39588"/>
    <cellStyle name="Commentaire 3 93 3 4" xfId="29351"/>
    <cellStyle name="Commentaire 3 93 4" xfId="10256"/>
    <cellStyle name="Commentaire 3 93 4 2" xfId="31592"/>
    <cellStyle name="Commentaire 3 93 5" xfId="18402"/>
    <cellStyle name="Commentaire 3 93 5 2" xfId="38386"/>
    <cellStyle name="Commentaire 3 93 6" xfId="24866"/>
    <cellStyle name="Commentaire 3 94" xfId="3532"/>
    <cellStyle name="Commentaire 3 94 2" xfId="5773"/>
    <cellStyle name="Commentaire 3 94 2 2" xfId="12499"/>
    <cellStyle name="Commentaire 3 94 2 2 2" xfId="33835"/>
    <cellStyle name="Commentaire 3 94 2 3" xfId="21377"/>
    <cellStyle name="Commentaire 3 94 2 3 2" xfId="40847"/>
    <cellStyle name="Commentaire 3 94 2 4" xfId="27109"/>
    <cellStyle name="Commentaire 3 94 3" xfId="8016"/>
    <cellStyle name="Commentaire 3 94 3 2" xfId="14742"/>
    <cellStyle name="Commentaire 3 94 3 2 2" xfId="36078"/>
    <cellStyle name="Commentaire 3 94 3 3" xfId="22091"/>
    <cellStyle name="Commentaire 3 94 3 3 2" xfId="41432"/>
    <cellStyle name="Commentaire 3 94 3 4" xfId="29352"/>
    <cellStyle name="Commentaire 3 94 4" xfId="10257"/>
    <cellStyle name="Commentaire 3 94 4 2" xfId="31593"/>
    <cellStyle name="Commentaire 3 94 5" xfId="21748"/>
    <cellStyle name="Commentaire 3 94 5 2" xfId="41154"/>
    <cellStyle name="Commentaire 3 94 6" xfId="24867"/>
    <cellStyle name="Commentaire 3 95" xfId="3533"/>
    <cellStyle name="Commentaire 3 95 2" xfId="5774"/>
    <cellStyle name="Commentaire 3 95 2 2" xfId="12500"/>
    <cellStyle name="Commentaire 3 95 2 2 2" xfId="33836"/>
    <cellStyle name="Commentaire 3 95 2 3" xfId="23606"/>
    <cellStyle name="Commentaire 3 95 2 3 2" xfId="42690"/>
    <cellStyle name="Commentaire 3 95 2 4" xfId="27110"/>
    <cellStyle name="Commentaire 3 95 3" xfId="8017"/>
    <cellStyle name="Commentaire 3 95 3 2" xfId="14743"/>
    <cellStyle name="Commentaire 3 95 3 2 2" xfId="36079"/>
    <cellStyle name="Commentaire 3 95 3 3" xfId="18745"/>
    <cellStyle name="Commentaire 3 95 3 3 2" xfId="38664"/>
    <cellStyle name="Commentaire 3 95 3 4" xfId="29353"/>
    <cellStyle name="Commentaire 3 95 4" xfId="10258"/>
    <cellStyle name="Commentaire 3 95 4 2" xfId="31594"/>
    <cellStyle name="Commentaire 3 95 5" xfId="23978"/>
    <cellStyle name="Commentaire 3 95 5 2" xfId="42998"/>
    <cellStyle name="Commentaire 3 95 6" xfId="24868"/>
    <cellStyle name="Commentaire 3 96" xfId="3534"/>
    <cellStyle name="Commentaire 3 96 2" xfId="5775"/>
    <cellStyle name="Commentaire 3 96 2 2" xfId="12501"/>
    <cellStyle name="Commentaire 3 96 2 2 2" xfId="33837"/>
    <cellStyle name="Commentaire 3 96 2 3" xfId="20259"/>
    <cellStyle name="Commentaire 3 96 2 3 2" xfId="39921"/>
    <cellStyle name="Commentaire 3 96 2 4" xfId="27111"/>
    <cellStyle name="Commentaire 3 96 3" xfId="8018"/>
    <cellStyle name="Commentaire 3 96 3 2" xfId="14744"/>
    <cellStyle name="Commentaire 3 96 3 2 2" xfId="36080"/>
    <cellStyle name="Commentaire 3 96 3 3" xfId="21007"/>
    <cellStyle name="Commentaire 3 96 3 3 2" xfId="40541"/>
    <cellStyle name="Commentaire 3 96 3 4" xfId="29354"/>
    <cellStyle name="Commentaire 3 96 4" xfId="10259"/>
    <cellStyle name="Commentaire 3 96 4 2" xfId="31595"/>
    <cellStyle name="Commentaire 3 96 5" xfId="20631"/>
    <cellStyle name="Commentaire 3 96 5 2" xfId="40229"/>
    <cellStyle name="Commentaire 3 96 6" xfId="24869"/>
    <cellStyle name="Commentaire 3 97" xfId="3535"/>
    <cellStyle name="Commentaire 3 97 2" xfId="5776"/>
    <cellStyle name="Commentaire 3 97 2 2" xfId="12502"/>
    <cellStyle name="Commentaire 3 97 2 2 2" xfId="33838"/>
    <cellStyle name="Commentaire 3 97 2 3" xfId="22491"/>
    <cellStyle name="Commentaire 3 97 2 3 2" xfId="41767"/>
    <cellStyle name="Commentaire 3 97 2 4" xfId="27112"/>
    <cellStyle name="Commentaire 3 97 3" xfId="8019"/>
    <cellStyle name="Commentaire 3 97 3 2" xfId="14745"/>
    <cellStyle name="Commentaire 3 97 3 2 2" xfId="36081"/>
    <cellStyle name="Commentaire 3 97 3 3" xfId="23239"/>
    <cellStyle name="Commentaire 3 97 3 3 2" xfId="42387"/>
    <cellStyle name="Commentaire 3 97 3 4" xfId="29355"/>
    <cellStyle name="Commentaire 3 97 4" xfId="10260"/>
    <cellStyle name="Commentaire 3 97 4 2" xfId="31596"/>
    <cellStyle name="Commentaire 3 97 5" xfId="22862"/>
    <cellStyle name="Commentaire 3 97 5 2" xfId="42074"/>
    <cellStyle name="Commentaire 3 97 6" xfId="24870"/>
    <cellStyle name="Commentaire 3 98" xfId="3536"/>
    <cellStyle name="Commentaire 3 98 2" xfId="5777"/>
    <cellStyle name="Commentaire 3 98 2 2" xfId="12503"/>
    <cellStyle name="Commentaire 3 98 2 2 2" xfId="33839"/>
    <cellStyle name="Commentaire 3 98 2 3" xfId="19145"/>
    <cellStyle name="Commentaire 3 98 2 3 2" xfId="39000"/>
    <cellStyle name="Commentaire 3 98 2 4" xfId="27113"/>
    <cellStyle name="Commentaire 3 98 3" xfId="8020"/>
    <cellStyle name="Commentaire 3 98 3 2" xfId="14746"/>
    <cellStyle name="Commentaire 3 98 3 2 2" xfId="36082"/>
    <cellStyle name="Commentaire 3 98 3 3" xfId="19892"/>
    <cellStyle name="Commentaire 3 98 3 3 2" xfId="39618"/>
    <cellStyle name="Commentaire 3 98 3 4" xfId="29356"/>
    <cellStyle name="Commentaire 3 98 4" xfId="10261"/>
    <cellStyle name="Commentaire 3 98 4 2" xfId="31597"/>
    <cellStyle name="Commentaire 3 98 5" xfId="19517"/>
    <cellStyle name="Commentaire 3 98 5 2" xfId="39307"/>
    <cellStyle name="Commentaire 3 98 6" xfId="24871"/>
    <cellStyle name="Commentaire 3 99" xfId="3537"/>
    <cellStyle name="Commentaire 3 99 2" xfId="5778"/>
    <cellStyle name="Commentaire 3 99 2 2" xfId="12504"/>
    <cellStyle name="Commentaire 3 99 2 2 2" xfId="33840"/>
    <cellStyle name="Commentaire 3 99 2 3" xfId="18022"/>
    <cellStyle name="Commentaire 3 99 2 3 2" xfId="38071"/>
    <cellStyle name="Commentaire 3 99 2 4" xfId="27114"/>
    <cellStyle name="Commentaire 3 99 3" xfId="8021"/>
    <cellStyle name="Commentaire 3 99 3 2" xfId="14747"/>
    <cellStyle name="Commentaire 3 99 3 2 2" xfId="36083"/>
    <cellStyle name="Commentaire 3 99 3 3" xfId="22121"/>
    <cellStyle name="Commentaire 3 99 3 3 2" xfId="41462"/>
    <cellStyle name="Commentaire 3 99 3 4" xfId="29357"/>
    <cellStyle name="Commentaire 3 99 4" xfId="10262"/>
    <cellStyle name="Commentaire 3 99 4 2" xfId="31598"/>
    <cellStyle name="Commentaire 3 99 5" xfId="18401"/>
    <cellStyle name="Commentaire 3 99 5 2" xfId="38385"/>
    <cellStyle name="Commentaire 3 99 6" xfId="24872"/>
    <cellStyle name="Commentaire 30" xfId="2325"/>
    <cellStyle name="Commentaire 30 2" xfId="2326"/>
    <cellStyle name="Commentaire 30 3" xfId="2327"/>
    <cellStyle name="Commentaire 31" xfId="2328"/>
    <cellStyle name="Commentaire 31 2" xfId="2329"/>
    <cellStyle name="Commentaire 31 3" xfId="2330"/>
    <cellStyle name="Commentaire 32" xfId="2331"/>
    <cellStyle name="Commentaire 32 2" xfId="2332"/>
    <cellStyle name="Commentaire 32 3" xfId="2333"/>
    <cellStyle name="Commentaire 33" xfId="2334"/>
    <cellStyle name="Commentaire 33 2" xfId="2335"/>
    <cellStyle name="Commentaire 33 3" xfId="2336"/>
    <cellStyle name="Commentaire 34" xfId="2337"/>
    <cellStyle name="Commentaire 34 2" xfId="2338"/>
    <cellStyle name="Commentaire 34 3" xfId="2339"/>
    <cellStyle name="Commentaire 35" xfId="2340"/>
    <cellStyle name="Commentaire 35 2" xfId="2341"/>
    <cellStyle name="Commentaire 35 3" xfId="2342"/>
    <cellStyle name="Commentaire 36" xfId="2343"/>
    <cellStyle name="Commentaire 36 2" xfId="2344"/>
    <cellStyle name="Commentaire 36 3" xfId="2345"/>
    <cellStyle name="Commentaire 37" xfId="2346"/>
    <cellStyle name="Commentaire 37 2" xfId="2347"/>
    <cellStyle name="Commentaire 37 3" xfId="2348"/>
    <cellStyle name="Commentaire 38" xfId="2349"/>
    <cellStyle name="Commentaire 38 2" xfId="2350"/>
    <cellStyle name="Commentaire 38 3" xfId="2351"/>
    <cellStyle name="Commentaire 39" xfId="2352"/>
    <cellStyle name="Commentaire 39 2" xfId="2353"/>
    <cellStyle name="Commentaire 39 3" xfId="2354"/>
    <cellStyle name="Commentaire 4" xfId="2355"/>
    <cellStyle name="Commentaire 4 10" xfId="3538"/>
    <cellStyle name="Commentaire 4 10 2" xfId="5780"/>
    <cellStyle name="Commentaire 4 10 2 2" xfId="12506"/>
    <cellStyle name="Commentaire 4 10 2 2 2" xfId="33842"/>
    <cellStyle name="Commentaire 4 10 2 3" xfId="23605"/>
    <cellStyle name="Commentaire 4 10 2 3 2" xfId="42689"/>
    <cellStyle name="Commentaire 4 10 2 4" xfId="27116"/>
    <cellStyle name="Commentaire 4 10 3" xfId="8023"/>
    <cellStyle name="Commentaire 4 10 3 2" xfId="14749"/>
    <cellStyle name="Commentaire 4 10 3 2 2" xfId="36085"/>
    <cellStyle name="Commentaire 4 10 3 3" xfId="17628"/>
    <cellStyle name="Commentaire 4 10 3 3 2" xfId="37742"/>
    <cellStyle name="Commentaire 4 10 3 4" xfId="29359"/>
    <cellStyle name="Commentaire 4 10 4" xfId="10264"/>
    <cellStyle name="Commentaire 4 10 4 2" xfId="31600"/>
    <cellStyle name="Commentaire 4 10 5" xfId="23977"/>
    <cellStyle name="Commentaire 4 10 5 2" xfId="42997"/>
    <cellStyle name="Commentaire 4 10 6" xfId="24874"/>
    <cellStyle name="Commentaire 4 100" xfId="3539"/>
    <cellStyle name="Commentaire 4 100 2" xfId="5781"/>
    <cellStyle name="Commentaire 4 100 2 2" xfId="12507"/>
    <cellStyle name="Commentaire 4 100 2 2 2" xfId="33843"/>
    <cellStyle name="Commentaire 4 100 2 3" xfId="20258"/>
    <cellStyle name="Commentaire 4 100 2 3 2" xfId="39920"/>
    <cellStyle name="Commentaire 4 100 2 4" xfId="27117"/>
    <cellStyle name="Commentaire 4 100 3" xfId="8024"/>
    <cellStyle name="Commentaire 4 100 3 2" xfId="14750"/>
    <cellStyle name="Commentaire 4 100 3 2 2" xfId="36086"/>
    <cellStyle name="Commentaire 4 100 3 3" xfId="21006"/>
    <cellStyle name="Commentaire 4 100 3 3 2" xfId="40540"/>
    <cellStyle name="Commentaire 4 100 3 4" xfId="29360"/>
    <cellStyle name="Commentaire 4 100 4" xfId="10265"/>
    <cellStyle name="Commentaire 4 100 4 2" xfId="31601"/>
    <cellStyle name="Commentaire 4 100 5" xfId="20630"/>
    <cellStyle name="Commentaire 4 100 5 2" xfId="40228"/>
    <cellStyle name="Commentaire 4 100 6" xfId="24875"/>
    <cellStyle name="Commentaire 4 101" xfId="3540"/>
    <cellStyle name="Commentaire 4 101 2" xfId="5782"/>
    <cellStyle name="Commentaire 4 101 2 2" xfId="12508"/>
    <cellStyle name="Commentaire 4 101 2 2 2" xfId="33844"/>
    <cellStyle name="Commentaire 4 101 2 3" xfId="22490"/>
    <cellStyle name="Commentaire 4 101 2 3 2" xfId="41766"/>
    <cellStyle name="Commentaire 4 101 2 4" xfId="27118"/>
    <cellStyle name="Commentaire 4 101 3" xfId="8025"/>
    <cellStyle name="Commentaire 4 101 3 2" xfId="14751"/>
    <cellStyle name="Commentaire 4 101 3 2 2" xfId="36087"/>
    <cellStyle name="Commentaire 4 101 3 3" xfId="23238"/>
    <cellStyle name="Commentaire 4 101 3 3 2" xfId="42386"/>
    <cellStyle name="Commentaire 4 101 3 4" xfId="29361"/>
    <cellStyle name="Commentaire 4 101 4" xfId="10266"/>
    <cellStyle name="Commentaire 4 101 4 2" xfId="31602"/>
    <cellStyle name="Commentaire 4 101 5" xfId="22861"/>
    <cellStyle name="Commentaire 4 101 5 2" xfId="42073"/>
    <cellStyle name="Commentaire 4 101 6" xfId="24876"/>
    <cellStyle name="Commentaire 4 102" xfId="3541"/>
    <cellStyle name="Commentaire 4 102 2" xfId="5783"/>
    <cellStyle name="Commentaire 4 102 2 2" xfId="12509"/>
    <cellStyle name="Commentaire 4 102 2 2 2" xfId="33845"/>
    <cellStyle name="Commentaire 4 102 2 3" xfId="19144"/>
    <cellStyle name="Commentaire 4 102 2 3 2" xfId="38999"/>
    <cellStyle name="Commentaire 4 102 2 4" xfId="27119"/>
    <cellStyle name="Commentaire 4 102 3" xfId="8026"/>
    <cellStyle name="Commentaire 4 102 3 2" xfId="14752"/>
    <cellStyle name="Commentaire 4 102 3 2 2" xfId="36088"/>
    <cellStyle name="Commentaire 4 102 3 3" xfId="19891"/>
    <cellStyle name="Commentaire 4 102 3 3 2" xfId="39617"/>
    <cellStyle name="Commentaire 4 102 3 4" xfId="29362"/>
    <cellStyle name="Commentaire 4 102 4" xfId="10267"/>
    <cellStyle name="Commentaire 4 102 4 2" xfId="31603"/>
    <cellStyle name="Commentaire 4 102 5" xfId="19516"/>
    <cellStyle name="Commentaire 4 102 5 2" xfId="39306"/>
    <cellStyle name="Commentaire 4 102 6" xfId="24877"/>
    <cellStyle name="Commentaire 4 103" xfId="3542"/>
    <cellStyle name="Commentaire 4 103 2" xfId="5784"/>
    <cellStyle name="Commentaire 4 103 2 2" xfId="12510"/>
    <cellStyle name="Commentaire 4 103 2 2 2" xfId="33846"/>
    <cellStyle name="Commentaire 4 103 2 3" xfId="18021"/>
    <cellStyle name="Commentaire 4 103 2 3 2" xfId="38070"/>
    <cellStyle name="Commentaire 4 103 2 4" xfId="27120"/>
    <cellStyle name="Commentaire 4 103 3" xfId="8027"/>
    <cellStyle name="Commentaire 4 103 3 2" xfId="14753"/>
    <cellStyle name="Commentaire 4 103 3 2 2" xfId="36089"/>
    <cellStyle name="Commentaire 4 103 3 3" xfId="22120"/>
    <cellStyle name="Commentaire 4 103 3 3 2" xfId="41461"/>
    <cellStyle name="Commentaire 4 103 3 4" xfId="29363"/>
    <cellStyle name="Commentaire 4 103 4" xfId="10268"/>
    <cellStyle name="Commentaire 4 103 4 2" xfId="31604"/>
    <cellStyle name="Commentaire 4 103 5" xfId="18400"/>
    <cellStyle name="Commentaire 4 103 5 2" xfId="38384"/>
    <cellStyle name="Commentaire 4 103 6" xfId="24878"/>
    <cellStyle name="Commentaire 4 104" xfId="3543"/>
    <cellStyle name="Commentaire 4 104 2" xfId="5785"/>
    <cellStyle name="Commentaire 4 104 2 2" xfId="12511"/>
    <cellStyle name="Commentaire 4 104 2 2 2" xfId="33847"/>
    <cellStyle name="Commentaire 4 104 2 3" xfId="21375"/>
    <cellStyle name="Commentaire 4 104 2 3 2" xfId="40845"/>
    <cellStyle name="Commentaire 4 104 2 4" xfId="27121"/>
    <cellStyle name="Commentaire 4 104 3" xfId="8028"/>
    <cellStyle name="Commentaire 4 104 3 2" xfId="14754"/>
    <cellStyle name="Commentaire 4 104 3 2 2" xfId="36090"/>
    <cellStyle name="Commentaire 4 104 3 3" xfId="18774"/>
    <cellStyle name="Commentaire 4 104 3 3 2" xfId="38693"/>
    <cellStyle name="Commentaire 4 104 3 4" xfId="29364"/>
    <cellStyle name="Commentaire 4 104 4" xfId="10269"/>
    <cellStyle name="Commentaire 4 104 4 2" xfId="31605"/>
    <cellStyle name="Commentaire 4 104 5" xfId="21746"/>
    <cellStyle name="Commentaire 4 104 5 2" xfId="41152"/>
    <cellStyle name="Commentaire 4 104 6" xfId="24879"/>
    <cellStyle name="Commentaire 4 105" xfId="3544"/>
    <cellStyle name="Commentaire 4 105 2" xfId="5786"/>
    <cellStyle name="Commentaire 4 105 2 2" xfId="12512"/>
    <cellStyle name="Commentaire 4 105 2 2 2" xfId="33848"/>
    <cellStyle name="Commentaire 4 105 2 3" xfId="23604"/>
    <cellStyle name="Commentaire 4 105 2 3 2" xfId="42688"/>
    <cellStyle name="Commentaire 4 105 2 4" xfId="27122"/>
    <cellStyle name="Commentaire 4 105 3" xfId="8029"/>
    <cellStyle name="Commentaire 4 105 3 2" xfId="14755"/>
    <cellStyle name="Commentaire 4 105 3 2 2" xfId="36091"/>
    <cellStyle name="Commentaire 4 105 3 3" xfId="17627"/>
    <cellStyle name="Commentaire 4 105 3 3 2" xfId="37741"/>
    <cellStyle name="Commentaire 4 105 3 4" xfId="29365"/>
    <cellStyle name="Commentaire 4 105 4" xfId="10270"/>
    <cellStyle name="Commentaire 4 105 4 2" xfId="31606"/>
    <cellStyle name="Commentaire 4 105 5" xfId="23976"/>
    <cellStyle name="Commentaire 4 105 5 2" xfId="42996"/>
    <cellStyle name="Commentaire 4 105 6" xfId="24880"/>
    <cellStyle name="Commentaire 4 106" xfId="3545"/>
    <cellStyle name="Commentaire 4 106 2" xfId="5787"/>
    <cellStyle name="Commentaire 4 106 2 2" xfId="12513"/>
    <cellStyle name="Commentaire 4 106 2 2 2" xfId="33849"/>
    <cellStyle name="Commentaire 4 106 2 3" xfId="20257"/>
    <cellStyle name="Commentaire 4 106 2 3 2" xfId="39919"/>
    <cellStyle name="Commentaire 4 106 2 4" xfId="27123"/>
    <cellStyle name="Commentaire 4 106 3" xfId="8030"/>
    <cellStyle name="Commentaire 4 106 3 2" xfId="14756"/>
    <cellStyle name="Commentaire 4 106 3 2 2" xfId="36092"/>
    <cellStyle name="Commentaire 4 106 3 3" xfId="21005"/>
    <cellStyle name="Commentaire 4 106 3 3 2" xfId="40539"/>
    <cellStyle name="Commentaire 4 106 3 4" xfId="29366"/>
    <cellStyle name="Commentaire 4 106 4" xfId="10271"/>
    <cellStyle name="Commentaire 4 106 4 2" xfId="31607"/>
    <cellStyle name="Commentaire 4 106 5" xfId="20629"/>
    <cellStyle name="Commentaire 4 106 5 2" xfId="40227"/>
    <cellStyle name="Commentaire 4 106 6" xfId="24881"/>
    <cellStyle name="Commentaire 4 107" xfId="3546"/>
    <cellStyle name="Commentaire 4 107 2" xfId="5788"/>
    <cellStyle name="Commentaire 4 107 2 2" xfId="12514"/>
    <cellStyle name="Commentaire 4 107 2 2 2" xfId="33850"/>
    <cellStyle name="Commentaire 4 107 2 3" xfId="22489"/>
    <cellStyle name="Commentaire 4 107 2 3 2" xfId="41765"/>
    <cellStyle name="Commentaire 4 107 2 4" xfId="27124"/>
    <cellStyle name="Commentaire 4 107 3" xfId="8031"/>
    <cellStyle name="Commentaire 4 107 3 2" xfId="14757"/>
    <cellStyle name="Commentaire 4 107 3 2 2" xfId="36093"/>
    <cellStyle name="Commentaire 4 107 3 3" xfId="23237"/>
    <cellStyle name="Commentaire 4 107 3 3 2" xfId="42385"/>
    <cellStyle name="Commentaire 4 107 3 4" xfId="29367"/>
    <cellStyle name="Commentaire 4 107 4" xfId="10272"/>
    <cellStyle name="Commentaire 4 107 4 2" xfId="31608"/>
    <cellStyle name="Commentaire 4 107 5" xfId="22860"/>
    <cellStyle name="Commentaire 4 107 5 2" xfId="42072"/>
    <cellStyle name="Commentaire 4 107 6" xfId="24882"/>
    <cellStyle name="Commentaire 4 108" xfId="3547"/>
    <cellStyle name="Commentaire 4 108 2" xfId="5789"/>
    <cellStyle name="Commentaire 4 108 2 2" xfId="12515"/>
    <cellStyle name="Commentaire 4 108 2 2 2" xfId="33851"/>
    <cellStyle name="Commentaire 4 108 2 3" xfId="19143"/>
    <cellStyle name="Commentaire 4 108 2 3 2" xfId="38998"/>
    <cellStyle name="Commentaire 4 108 2 4" xfId="27125"/>
    <cellStyle name="Commentaire 4 108 3" xfId="8032"/>
    <cellStyle name="Commentaire 4 108 3 2" xfId="14758"/>
    <cellStyle name="Commentaire 4 108 3 2 2" xfId="36094"/>
    <cellStyle name="Commentaire 4 108 3 3" xfId="19890"/>
    <cellStyle name="Commentaire 4 108 3 3 2" xfId="39616"/>
    <cellStyle name="Commentaire 4 108 3 4" xfId="29368"/>
    <cellStyle name="Commentaire 4 108 4" xfId="10273"/>
    <cellStyle name="Commentaire 4 108 4 2" xfId="31609"/>
    <cellStyle name="Commentaire 4 108 5" xfId="19515"/>
    <cellStyle name="Commentaire 4 108 5 2" xfId="39305"/>
    <cellStyle name="Commentaire 4 108 6" xfId="24883"/>
    <cellStyle name="Commentaire 4 109" xfId="3548"/>
    <cellStyle name="Commentaire 4 109 2" xfId="5790"/>
    <cellStyle name="Commentaire 4 109 2 2" xfId="12516"/>
    <cellStyle name="Commentaire 4 109 2 2 2" xfId="33852"/>
    <cellStyle name="Commentaire 4 109 2 3" xfId="18020"/>
    <cellStyle name="Commentaire 4 109 2 3 2" xfId="38069"/>
    <cellStyle name="Commentaire 4 109 2 4" xfId="27126"/>
    <cellStyle name="Commentaire 4 109 3" xfId="8033"/>
    <cellStyle name="Commentaire 4 109 3 2" xfId="14759"/>
    <cellStyle name="Commentaire 4 109 3 2 2" xfId="36095"/>
    <cellStyle name="Commentaire 4 109 3 3" xfId="22119"/>
    <cellStyle name="Commentaire 4 109 3 3 2" xfId="41460"/>
    <cellStyle name="Commentaire 4 109 3 4" xfId="29369"/>
    <cellStyle name="Commentaire 4 109 4" xfId="10274"/>
    <cellStyle name="Commentaire 4 109 4 2" xfId="31610"/>
    <cellStyle name="Commentaire 4 109 5" xfId="18399"/>
    <cellStyle name="Commentaire 4 109 5 2" xfId="38383"/>
    <cellStyle name="Commentaire 4 109 6" xfId="24884"/>
    <cellStyle name="Commentaire 4 11" xfId="3549"/>
    <cellStyle name="Commentaire 4 11 2" xfId="5791"/>
    <cellStyle name="Commentaire 4 11 2 2" xfId="12517"/>
    <cellStyle name="Commentaire 4 11 2 2 2" xfId="33853"/>
    <cellStyle name="Commentaire 4 11 2 3" xfId="21374"/>
    <cellStyle name="Commentaire 4 11 2 3 2" xfId="40844"/>
    <cellStyle name="Commentaire 4 11 2 4" xfId="27127"/>
    <cellStyle name="Commentaire 4 11 3" xfId="8034"/>
    <cellStyle name="Commentaire 4 11 3 2" xfId="14760"/>
    <cellStyle name="Commentaire 4 11 3 2 2" xfId="36096"/>
    <cellStyle name="Commentaire 4 11 3 3" xfId="18773"/>
    <cellStyle name="Commentaire 4 11 3 3 2" xfId="38692"/>
    <cellStyle name="Commentaire 4 11 3 4" xfId="29370"/>
    <cellStyle name="Commentaire 4 11 4" xfId="10275"/>
    <cellStyle name="Commentaire 4 11 4 2" xfId="31611"/>
    <cellStyle name="Commentaire 4 11 5" xfId="21745"/>
    <cellStyle name="Commentaire 4 11 5 2" xfId="41151"/>
    <cellStyle name="Commentaire 4 11 6" xfId="24885"/>
    <cellStyle name="Commentaire 4 110" xfId="3550"/>
    <cellStyle name="Commentaire 4 110 2" xfId="5792"/>
    <cellStyle name="Commentaire 4 110 2 2" xfId="12518"/>
    <cellStyle name="Commentaire 4 110 2 2 2" xfId="33854"/>
    <cellStyle name="Commentaire 4 110 2 3" xfId="23603"/>
    <cellStyle name="Commentaire 4 110 2 3 2" xfId="42687"/>
    <cellStyle name="Commentaire 4 110 2 4" xfId="27128"/>
    <cellStyle name="Commentaire 4 110 3" xfId="8035"/>
    <cellStyle name="Commentaire 4 110 3 2" xfId="14761"/>
    <cellStyle name="Commentaire 4 110 3 2 2" xfId="36097"/>
    <cellStyle name="Commentaire 4 110 3 3" xfId="17626"/>
    <cellStyle name="Commentaire 4 110 3 3 2" xfId="37740"/>
    <cellStyle name="Commentaire 4 110 3 4" xfId="29371"/>
    <cellStyle name="Commentaire 4 110 4" xfId="10276"/>
    <cellStyle name="Commentaire 4 110 4 2" xfId="31612"/>
    <cellStyle name="Commentaire 4 110 5" xfId="23975"/>
    <cellStyle name="Commentaire 4 110 5 2" xfId="42995"/>
    <cellStyle name="Commentaire 4 110 6" xfId="24886"/>
    <cellStyle name="Commentaire 4 111" xfId="3551"/>
    <cellStyle name="Commentaire 4 111 2" xfId="5793"/>
    <cellStyle name="Commentaire 4 111 2 2" xfId="12519"/>
    <cellStyle name="Commentaire 4 111 2 2 2" xfId="33855"/>
    <cellStyle name="Commentaire 4 111 2 3" xfId="20256"/>
    <cellStyle name="Commentaire 4 111 2 3 2" xfId="39918"/>
    <cellStyle name="Commentaire 4 111 2 4" xfId="27129"/>
    <cellStyle name="Commentaire 4 111 3" xfId="8036"/>
    <cellStyle name="Commentaire 4 111 3 2" xfId="14762"/>
    <cellStyle name="Commentaire 4 111 3 2 2" xfId="36098"/>
    <cellStyle name="Commentaire 4 111 3 3" xfId="21004"/>
    <cellStyle name="Commentaire 4 111 3 3 2" xfId="40538"/>
    <cellStyle name="Commentaire 4 111 3 4" xfId="29372"/>
    <cellStyle name="Commentaire 4 111 4" xfId="10277"/>
    <cellStyle name="Commentaire 4 111 4 2" xfId="31613"/>
    <cellStyle name="Commentaire 4 111 5" xfId="20628"/>
    <cellStyle name="Commentaire 4 111 5 2" xfId="40226"/>
    <cellStyle name="Commentaire 4 111 6" xfId="24887"/>
    <cellStyle name="Commentaire 4 112" xfId="3552"/>
    <cellStyle name="Commentaire 4 112 2" xfId="5794"/>
    <cellStyle name="Commentaire 4 112 2 2" xfId="12520"/>
    <cellStyle name="Commentaire 4 112 2 2 2" xfId="33856"/>
    <cellStyle name="Commentaire 4 112 2 3" xfId="22488"/>
    <cellStyle name="Commentaire 4 112 2 3 2" xfId="41764"/>
    <cellStyle name="Commentaire 4 112 2 4" xfId="27130"/>
    <cellStyle name="Commentaire 4 112 3" xfId="8037"/>
    <cellStyle name="Commentaire 4 112 3 2" xfId="14763"/>
    <cellStyle name="Commentaire 4 112 3 2 2" xfId="36099"/>
    <cellStyle name="Commentaire 4 112 3 3" xfId="23236"/>
    <cellStyle name="Commentaire 4 112 3 3 2" xfId="42384"/>
    <cellStyle name="Commentaire 4 112 3 4" xfId="29373"/>
    <cellStyle name="Commentaire 4 112 4" xfId="10278"/>
    <cellStyle name="Commentaire 4 112 4 2" xfId="31614"/>
    <cellStyle name="Commentaire 4 112 5" xfId="22859"/>
    <cellStyle name="Commentaire 4 112 5 2" xfId="42071"/>
    <cellStyle name="Commentaire 4 112 6" xfId="24888"/>
    <cellStyle name="Commentaire 4 113" xfId="3553"/>
    <cellStyle name="Commentaire 4 113 2" xfId="5795"/>
    <cellStyle name="Commentaire 4 113 2 2" xfId="12521"/>
    <cellStyle name="Commentaire 4 113 2 2 2" xfId="33857"/>
    <cellStyle name="Commentaire 4 113 2 3" xfId="19142"/>
    <cellStyle name="Commentaire 4 113 2 3 2" xfId="38997"/>
    <cellStyle name="Commentaire 4 113 2 4" xfId="27131"/>
    <cellStyle name="Commentaire 4 113 3" xfId="8038"/>
    <cellStyle name="Commentaire 4 113 3 2" xfId="14764"/>
    <cellStyle name="Commentaire 4 113 3 2 2" xfId="36100"/>
    <cellStyle name="Commentaire 4 113 3 3" xfId="19889"/>
    <cellStyle name="Commentaire 4 113 3 3 2" xfId="39615"/>
    <cellStyle name="Commentaire 4 113 3 4" xfId="29374"/>
    <cellStyle name="Commentaire 4 113 4" xfId="10279"/>
    <cellStyle name="Commentaire 4 113 4 2" xfId="31615"/>
    <cellStyle name="Commentaire 4 113 5" xfId="19514"/>
    <cellStyle name="Commentaire 4 113 5 2" xfId="39304"/>
    <cellStyle name="Commentaire 4 113 6" xfId="24889"/>
    <cellStyle name="Commentaire 4 114" xfId="3554"/>
    <cellStyle name="Commentaire 4 114 2" xfId="5796"/>
    <cellStyle name="Commentaire 4 114 2 2" xfId="12522"/>
    <cellStyle name="Commentaire 4 114 2 2 2" xfId="33858"/>
    <cellStyle name="Commentaire 4 114 2 3" xfId="18019"/>
    <cellStyle name="Commentaire 4 114 2 3 2" xfId="38068"/>
    <cellStyle name="Commentaire 4 114 2 4" xfId="27132"/>
    <cellStyle name="Commentaire 4 114 3" xfId="8039"/>
    <cellStyle name="Commentaire 4 114 3 2" xfId="14765"/>
    <cellStyle name="Commentaire 4 114 3 2 2" xfId="36101"/>
    <cellStyle name="Commentaire 4 114 3 3" xfId="22118"/>
    <cellStyle name="Commentaire 4 114 3 3 2" xfId="41459"/>
    <cellStyle name="Commentaire 4 114 3 4" xfId="29375"/>
    <cellStyle name="Commentaire 4 114 4" xfId="10280"/>
    <cellStyle name="Commentaire 4 114 4 2" xfId="31616"/>
    <cellStyle name="Commentaire 4 114 5" xfId="18398"/>
    <cellStyle name="Commentaire 4 114 5 2" xfId="38382"/>
    <cellStyle name="Commentaire 4 114 6" xfId="24890"/>
    <cellStyle name="Commentaire 4 115" xfId="3555"/>
    <cellStyle name="Commentaire 4 115 2" xfId="5797"/>
    <cellStyle name="Commentaire 4 115 2 2" xfId="12523"/>
    <cellStyle name="Commentaire 4 115 2 2 2" xfId="33859"/>
    <cellStyle name="Commentaire 4 115 2 3" xfId="21373"/>
    <cellStyle name="Commentaire 4 115 2 3 2" xfId="40843"/>
    <cellStyle name="Commentaire 4 115 2 4" xfId="27133"/>
    <cellStyle name="Commentaire 4 115 3" xfId="8040"/>
    <cellStyle name="Commentaire 4 115 3 2" xfId="14766"/>
    <cellStyle name="Commentaire 4 115 3 2 2" xfId="36102"/>
    <cellStyle name="Commentaire 4 115 3 3" xfId="18772"/>
    <cellStyle name="Commentaire 4 115 3 3 2" xfId="38691"/>
    <cellStyle name="Commentaire 4 115 3 4" xfId="29376"/>
    <cellStyle name="Commentaire 4 115 4" xfId="10281"/>
    <cellStyle name="Commentaire 4 115 4 2" xfId="31617"/>
    <cellStyle name="Commentaire 4 115 5" xfId="21744"/>
    <cellStyle name="Commentaire 4 115 5 2" xfId="41150"/>
    <cellStyle name="Commentaire 4 115 6" xfId="24891"/>
    <cellStyle name="Commentaire 4 116" xfId="3556"/>
    <cellStyle name="Commentaire 4 116 2" xfId="5798"/>
    <cellStyle name="Commentaire 4 116 2 2" xfId="12524"/>
    <cellStyle name="Commentaire 4 116 2 2 2" xfId="33860"/>
    <cellStyle name="Commentaire 4 116 2 3" xfId="23602"/>
    <cellStyle name="Commentaire 4 116 2 3 2" xfId="42686"/>
    <cellStyle name="Commentaire 4 116 2 4" xfId="27134"/>
    <cellStyle name="Commentaire 4 116 3" xfId="8041"/>
    <cellStyle name="Commentaire 4 116 3 2" xfId="14767"/>
    <cellStyle name="Commentaire 4 116 3 2 2" xfId="36103"/>
    <cellStyle name="Commentaire 4 116 3 3" xfId="17625"/>
    <cellStyle name="Commentaire 4 116 3 3 2" xfId="37739"/>
    <cellStyle name="Commentaire 4 116 3 4" xfId="29377"/>
    <cellStyle name="Commentaire 4 116 4" xfId="10282"/>
    <cellStyle name="Commentaire 4 116 4 2" xfId="31618"/>
    <cellStyle name="Commentaire 4 116 5" xfId="23974"/>
    <cellStyle name="Commentaire 4 116 5 2" xfId="42994"/>
    <cellStyle name="Commentaire 4 116 6" xfId="24892"/>
    <cellStyle name="Commentaire 4 117" xfId="3557"/>
    <cellStyle name="Commentaire 4 117 2" xfId="5799"/>
    <cellStyle name="Commentaire 4 117 2 2" xfId="12525"/>
    <cellStyle name="Commentaire 4 117 2 2 2" xfId="33861"/>
    <cellStyle name="Commentaire 4 117 2 3" xfId="20255"/>
    <cellStyle name="Commentaire 4 117 2 3 2" xfId="39917"/>
    <cellStyle name="Commentaire 4 117 2 4" xfId="27135"/>
    <cellStyle name="Commentaire 4 117 3" xfId="8042"/>
    <cellStyle name="Commentaire 4 117 3 2" xfId="14768"/>
    <cellStyle name="Commentaire 4 117 3 2 2" xfId="36104"/>
    <cellStyle name="Commentaire 4 117 3 3" xfId="21003"/>
    <cellStyle name="Commentaire 4 117 3 3 2" xfId="40537"/>
    <cellStyle name="Commentaire 4 117 3 4" xfId="29378"/>
    <cellStyle name="Commentaire 4 117 4" xfId="10283"/>
    <cellStyle name="Commentaire 4 117 4 2" xfId="31619"/>
    <cellStyle name="Commentaire 4 117 5" xfId="20627"/>
    <cellStyle name="Commentaire 4 117 5 2" xfId="40225"/>
    <cellStyle name="Commentaire 4 117 6" xfId="24893"/>
    <cellStyle name="Commentaire 4 118" xfId="3558"/>
    <cellStyle name="Commentaire 4 118 2" xfId="5800"/>
    <cellStyle name="Commentaire 4 118 2 2" xfId="12526"/>
    <cellStyle name="Commentaire 4 118 2 2 2" xfId="33862"/>
    <cellStyle name="Commentaire 4 118 2 3" xfId="22487"/>
    <cellStyle name="Commentaire 4 118 2 3 2" xfId="41763"/>
    <cellStyle name="Commentaire 4 118 2 4" xfId="27136"/>
    <cellStyle name="Commentaire 4 118 3" xfId="8043"/>
    <cellStyle name="Commentaire 4 118 3 2" xfId="14769"/>
    <cellStyle name="Commentaire 4 118 3 2 2" xfId="36105"/>
    <cellStyle name="Commentaire 4 118 3 3" xfId="23235"/>
    <cellStyle name="Commentaire 4 118 3 3 2" xfId="42383"/>
    <cellStyle name="Commentaire 4 118 3 4" xfId="29379"/>
    <cellStyle name="Commentaire 4 118 4" xfId="10284"/>
    <cellStyle name="Commentaire 4 118 4 2" xfId="31620"/>
    <cellStyle name="Commentaire 4 118 5" xfId="22858"/>
    <cellStyle name="Commentaire 4 118 5 2" xfId="42070"/>
    <cellStyle name="Commentaire 4 118 6" xfId="24894"/>
    <cellStyle name="Commentaire 4 119" xfId="3559"/>
    <cellStyle name="Commentaire 4 119 2" xfId="5801"/>
    <cellStyle name="Commentaire 4 119 2 2" xfId="12527"/>
    <cellStyle name="Commentaire 4 119 2 2 2" xfId="33863"/>
    <cellStyle name="Commentaire 4 119 2 3" xfId="19141"/>
    <cellStyle name="Commentaire 4 119 2 3 2" xfId="38996"/>
    <cellStyle name="Commentaire 4 119 2 4" xfId="27137"/>
    <cellStyle name="Commentaire 4 119 3" xfId="8044"/>
    <cellStyle name="Commentaire 4 119 3 2" xfId="14770"/>
    <cellStyle name="Commentaire 4 119 3 2 2" xfId="36106"/>
    <cellStyle name="Commentaire 4 119 3 3" xfId="19888"/>
    <cellStyle name="Commentaire 4 119 3 3 2" xfId="39614"/>
    <cellStyle name="Commentaire 4 119 3 4" xfId="29380"/>
    <cellStyle name="Commentaire 4 119 4" xfId="10285"/>
    <cellStyle name="Commentaire 4 119 4 2" xfId="31621"/>
    <cellStyle name="Commentaire 4 119 5" xfId="19513"/>
    <cellStyle name="Commentaire 4 119 5 2" xfId="39303"/>
    <cellStyle name="Commentaire 4 119 6" xfId="24895"/>
    <cellStyle name="Commentaire 4 12" xfId="3560"/>
    <cellStyle name="Commentaire 4 12 2" xfId="5802"/>
    <cellStyle name="Commentaire 4 12 2 2" xfId="12528"/>
    <cellStyle name="Commentaire 4 12 2 2 2" xfId="33864"/>
    <cellStyle name="Commentaire 4 12 2 3" xfId="18018"/>
    <cellStyle name="Commentaire 4 12 2 3 2" xfId="38067"/>
    <cellStyle name="Commentaire 4 12 2 4" xfId="27138"/>
    <cellStyle name="Commentaire 4 12 3" xfId="8045"/>
    <cellStyle name="Commentaire 4 12 3 2" xfId="14771"/>
    <cellStyle name="Commentaire 4 12 3 2 2" xfId="36107"/>
    <cellStyle name="Commentaire 4 12 3 3" xfId="22117"/>
    <cellStyle name="Commentaire 4 12 3 3 2" xfId="41458"/>
    <cellStyle name="Commentaire 4 12 3 4" xfId="29381"/>
    <cellStyle name="Commentaire 4 12 4" xfId="10286"/>
    <cellStyle name="Commentaire 4 12 4 2" xfId="31622"/>
    <cellStyle name="Commentaire 4 12 5" xfId="18397"/>
    <cellStyle name="Commentaire 4 12 5 2" xfId="38381"/>
    <cellStyle name="Commentaire 4 12 6" xfId="24896"/>
    <cellStyle name="Commentaire 4 120" xfId="3561"/>
    <cellStyle name="Commentaire 4 120 2" xfId="5803"/>
    <cellStyle name="Commentaire 4 120 2 2" xfId="12529"/>
    <cellStyle name="Commentaire 4 120 2 2 2" xfId="33865"/>
    <cellStyle name="Commentaire 4 120 2 3" xfId="21372"/>
    <cellStyle name="Commentaire 4 120 2 3 2" xfId="40842"/>
    <cellStyle name="Commentaire 4 120 2 4" xfId="27139"/>
    <cellStyle name="Commentaire 4 120 3" xfId="8046"/>
    <cellStyle name="Commentaire 4 120 3 2" xfId="14772"/>
    <cellStyle name="Commentaire 4 120 3 2 2" xfId="36108"/>
    <cellStyle name="Commentaire 4 120 3 3" xfId="18771"/>
    <cellStyle name="Commentaire 4 120 3 3 2" xfId="38690"/>
    <cellStyle name="Commentaire 4 120 3 4" xfId="29382"/>
    <cellStyle name="Commentaire 4 120 4" xfId="10287"/>
    <cellStyle name="Commentaire 4 120 4 2" xfId="31623"/>
    <cellStyle name="Commentaire 4 120 5" xfId="21743"/>
    <cellStyle name="Commentaire 4 120 5 2" xfId="41149"/>
    <cellStyle name="Commentaire 4 120 6" xfId="24897"/>
    <cellStyle name="Commentaire 4 121" xfId="3562"/>
    <cellStyle name="Commentaire 4 121 2" xfId="5804"/>
    <cellStyle name="Commentaire 4 121 2 2" xfId="12530"/>
    <cellStyle name="Commentaire 4 121 2 2 2" xfId="33866"/>
    <cellStyle name="Commentaire 4 121 2 3" xfId="23601"/>
    <cellStyle name="Commentaire 4 121 2 3 2" xfId="42685"/>
    <cellStyle name="Commentaire 4 121 2 4" xfId="27140"/>
    <cellStyle name="Commentaire 4 121 3" xfId="8047"/>
    <cellStyle name="Commentaire 4 121 3 2" xfId="14773"/>
    <cellStyle name="Commentaire 4 121 3 2 2" xfId="36109"/>
    <cellStyle name="Commentaire 4 121 3 3" xfId="17624"/>
    <cellStyle name="Commentaire 4 121 3 3 2" xfId="37738"/>
    <cellStyle name="Commentaire 4 121 3 4" xfId="29383"/>
    <cellStyle name="Commentaire 4 121 4" xfId="10288"/>
    <cellStyle name="Commentaire 4 121 4 2" xfId="31624"/>
    <cellStyle name="Commentaire 4 121 5" xfId="23973"/>
    <cellStyle name="Commentaire 4 121 5 2" xfId="42993"/>
    <cellStyle name="Commentaire 4 121 6" xfId="24898"/>
    <cellStyle name="Commentaire 4 122" xfId="3563"/>
    <cellStyle name="Commentaire 4 122 2" xfId="5805"/>
    <cellStyle name="Commentaire 4 122 2 2" xfId="12531"/>
    <cellStyle name="Commentaire 4 122 2 2 2" xfId="33867"/>
    <cellStyle name="Commentaire 4 122 2 3" xfId="20254"/>
    <cellStyle name="Commentaire 4 122 2 3 2" xfId="39916"/>
    <cellStyle name="Commentaire 4 122 2 4" xfId="27141"/>
    <cellStyle name="Commentaire 4 122 3" xfId="8048"/>
    <cellStyle name="Commentaire 4 122 3 2" xfId="14774"/>
    <cellStyle name="Commentaire 4 122 3 2 2" xfId="36110"/>
    <cellStyle name="Commentaire 4 122 3 3" xfId="21002"/>
    <cellStyle name="Commentaire 4 122 3 3 2" xfId="40536"/>
    <cellStyle name="Commentaire 4 122 3 4" xfId="29384"/>
    <cellStyle name="Commentaire 4 122 4" xfId="10289"/>
    <cellStyle name="Commentaire 4 122 4 2" xfId="31625"/>
    <cellStyle name="Commentaire 4 122 5" xfId="20626"/>
    <cellStyle name="Commentaire 4 122 5 2" xfId="40224"/>
    <cellStyle name="Commentaire 4 122 6" xfId="24899"/>
    <cellStyle name="Commentaire 4 123" xfId="3564"/>
    <cellStyle name="Commentaire 4 123 2" xfId="5806"/>
    <cellStyle name="Commentaire 4 123 2 2" xfId="12532"/>
    <cellStyle name="Commentaire 4 123 2 2 2" xfId="33868"/>
    <cellStyle name="Commentaire 4 123 2 3" xfId="22486"/>
    <cellStyle name="Commentaire 4 123 2 3 2" xfId="41762"/>
    <cellStyle name="Commentaire 4 123 2 4" xfId="27142"/>
    <cellStyle name="Commentaire 4 123 3" xfId="8049"/>
    <cellStyle name="Commentaire 4 123 3 2" xfId="14775"/>
    <cellStyle name="Commentaire 4 123 3 2 2" xfId="36111"/>
    <cellStyle name="Commentaire 4 123 3 3" xfId="23234"/>
    <cellStyle name="Commentaire 4 123 3 3 2" xfId="42382"/>
    <cellStyle name="Commentaire 4 123 3 4" xfId="29385"/>
    <cellStyle name="Commentaire 4 123 4" xfId="10290"/>
    <cellStyle name="Commentaire 4 123 4 2" xfId="31626"/>
    <cellStyle name="Commentaire 4 123 5" xfId="22857"/>
    <cellStyle name="Commentaire 4 123 5 2" xfId="42069"/>
    <cellStyle name="Commentaire 4 123 6" xfId="24900"/>
    <cellStyle name="Commentaire 4 124" xfId="3565"/>
    <cellStyle name="Commentaire 4 124 2" xfId="5807"/>
    <cellStyle name="Commentaire 4 124 2 2" xfId="12533"/>
    <cellStyle name="Commentaire 4 124 2 2 2" xfId="33869"/>
    <cellStyle name="Commentaire 4 124 2 3" xfId="19140"/>
    <cellStyle name="Commentaire 4 124 2 3 2" xfId="38995"/>
    <cellStyle name="Commentaire 4 124 2 4" xfId="27143"/>
    <cellStyle name="Commentaire 4 124 3" xfId="8050"/>
    <cellStyle name="Commentaire 4 124 3 2" xfId="14776"/>
    <cellStyle name="Commentaire 4 124 3 2 2" xfId="36112"/>
    <cellStyle name="Commentaire 4 124 3 3" xfId="19887"/>
    <cellStyle name="Commentaire 4 124 3 3 2" xfId="39613"/>
    <cellStyle name="Commentaire 4 124 3 4" xfId="29386"/>
    <cellStyle name="Commentaire 4 124 4" xfId="10291"/>
    <cellStyle name="Commentaire 4 124 4 2" xfId="31627"/>
    <cellStyle name="Commentaire 4 124 5" xfId="19512"/>
    <cellStyle name="Commentaire 4 124 5 2" xfId="39302"/>
    <cellStyle name="Commentaire 4 124 6" xfId="24901"/>
    <cellStyle name="Commentaire 4 125" xfId="3566"/>
    <cellStyle name="Commentaire 4 125 2" xfId="5808"/>
    <cellStyle name="Commentaire 4 125 2 2" xfId="12534"/>
    <cellStyle name="Commentaire 4 125 2 2 2" xfId="33870"/>
    <cellStyle name="Commentaire 4 125 2 3" xfId="18017"/>
    <cellStyle name="Commentaire 4 125 2 3 2" xfId="38066"/>
    <cellStyle name="Commentaire 4 125 2 4" xfId="27144"/>
    <cellStyle name="Commentaire 4 125 3" xfId="8051"/>
    <cellStyle name="Commentaire 4 125 3 2" xfId="14777"/>
    <cellStyle name="Commentaire 4 125 3 2 2" xfId="36113"/>
    <cellStyle name="Commentaire 4 125 3 3" xfId="22116"/>
    <cellStyle name="Commentaire 4 125 3 3 2" xfId="41457"/>
    <cellStyle name="Commentaire 4 125 3 4" xfId="29387"/>
    <cellStyle name="Commentaire 4 125 4" xfId="10292"/>
    <cellStyle name="Commentaire 4 125 4 2" xfId="31628"/>
    <cellStyle name="Commentaire 4 125 5" xfId="18396"/>
    <cellStyle name="Commentaire 4 125 5 2" xfId="38380"/>
    <cellStyle name="Commentaire 4 125 6" xfId="24902"/>
    <cellStyle name="Commentaire 4 126" xfId="3567"/>
    <cellStyle name="Commentaire 4 126 2" xfId="5809"/>
    <cellStyle name="Commentaire 4 126 2 2" xfId="12535"/>
    <cellStyle name="Commentaire 4 126 2 2 2" xfId="33871"/>
    <cellStyle name="Commentaire 4 126 2 3" xfId="21371"/>
    <cellStyle name="Commentaire 4 126 2 3 2" xfId="40841"/>
    <cellStyle name="Commentaire 4 126 2 4" xfId="27145"/>
    <cellStyle name="Commentaire 4 126 3" xfId="8052"/>
    <cellStyle name="Commentaire 4 126 3 2" xfId="14778"/>
    <cellStyle name="Commentaire 4 126 3 2 2" xfId="36114"/>
    <cellStyle name="Commentaire 4 126 3 3" xfId="18770"/>
    <cellStyle name="Commentaire 4 126 3 3 2" xfId="38689"/>
    <cellStyle name="Commentaire 4 126 3 4" xfId="29388"/>
    <cellStyle name="Commentaire 4 126 4" xfId="10293"/>
    <cellStyle name="Commentaire 4 126 4 2" xfId="31629"/>
    <cellStyle name="Commentaire 4 126 5" xfId="21742"/>
    <cellStyle name="Commentaire 4 126 5 2" xfId="41148"/>
    <cellStyle name="Commentaire 4 126 6" xfId="24903"/>
    <cellStyle name="Commentaire 4 127" xfId="3568"/>
    <cellStyle name="Commentaire 4 127 2" xfId="5810"/>
    <cellStyle name="Commentaire 4 127 2 2" xfId="12536"/>
    <cellStyle name="Commentaire 4 127 2 2 2" xfId="33872"/>
    <cellStyle name="Commentaire 4 127 2 3" xfId="23600"/>
    <cellStyle name="Commentaire 4 127 2 3 2" xfId="42684"/>
    <cellStyle name="Commentaire 4 127 2 4" xfId="27146"/>
    <cellStyle name="Commentaire 4 127 3" xfId="8053"/>
    <cellStyle name="Commentaire 4 127 3 2" xfId="14779"/>
    <cellStyle name="Commentaire 4 127 3 2 2" xfId="36115"/>
    <cellStyle name="Commentaire 4 127 3 3" xfId="17623"/>
    <cellStyle name="Commentaire 4 127 3 3 2" xfId="37737"/>
    <cellStyle name="Commentaire 4 127 3 4" xfId="29389"/>
    <cellStyle name="Commentaire 4 127 4" xfId="10294"/>
    <cellStyle name="Commentaire 4 127 4 2" xfId="31630"/>
    <cellStyle name="Commentaire 4 127 5" xfId="23972"/>
    <cellStyle name="Commentaire 4 127 5 2" xfId="42992"/>
    <cellStyle name="Commentaire 4 127 6" xfId="24904"/>
    <cellStyle name="Commentaire 4 128" xfId="3569"/>
    <cellStyle name="Commentaire 4 128 2" xfId="5811"/>
    <cellStyle name="Commentaire 4 128 2 2" xfId="12537"/>
    <cellStyle name="Commentaire 4 128 2 2 2" xfId="33873"/>
    <cellStyle name="Commentaire 4 128 2 3" xfId="20253"/>
    <cellStyle name="Commentaire 4 128 2 3 2" xfId="39915"/>
    <cellStyle name="Commentaire 4 128 2 4" xfId="27147"/>
    <cellStyle name="Commentaire 4 128 3" xfId="8054"/>
    <cellStyle name="Commentaire 4 128 3 2" xfId="14780"/>
    <cellStyle name="Commentaire 4 128 3 2 2" xfId="36116"/>
    <cellStyle name="Commentaire 4 128 3 3" xfId="21001"/>
    <cellStyle name="Commentaire 4 128 3 3 2" xfId="40535"/>
    <cellStyle name="Commentaire 4 128 3 4" xfId="29390"/>
    <cellStyle name="Commentaire 4 128 4" xfId="10295"/>
    <cellStyle name="Commentaire 4 128 4 2" xfId="31631"/>
    <cellStyle name="Commentaire 4 128 5" xfId="20625"/>
    <cellStyle name="Commentaire 4 128 5 2" xfId="40223"/>
    <cellStyle name="Commentaire 4 128 6" xfId="24905"/>
    <cellStyle name="Commentaire 4 129" xfId="3570"/>
    <cellStyle name="Commentaire 4 129 2" xfId="5812"/>
    <cellStyle name="Commentaire 4 129 2 2" xfId="12538"/>
    <cellStyle name="Commentaire 4 129 2 2 2" xfId="33874"/>
    <cellStyle name="Commentaire 4 129 2 3" xfId="22485"/>
    <cellStyle name="Commentaire 4 129 2 3 2" xfId="41761"/>
    <cellStyle name="Commentaire 4 129 2 4" xfId="27148"/>
    <cellStyle name="Commentaire 4 129 3" xfId="8055"/>
    <cellStyle name="Commentaire 4 129 3 2" xfId="14781"/>
    <cellStyle name="Commentaire 4 129 3 2 2" xfId="36117"/>
    <cellStyle name="Commentaire 4 129 3 3" xfId="23233"/>
    <cellStyle name="Commentaire 4 129 3 3 2" xfId="42381"/>
    <cellStyle name="Commentaire 4 129 3 4" xfId="29391"/>
    <cellStyle name="Commentaire 4 129 4" xfId="10296"/>
    <cellStyle name="Commentaire 4 129 4 2" xfId="31632"/>
    <cellStyle name="Commentaire 4 129 5" xfId="22856"/>
    <cellStyle name="Commentaire 4 129 5 2" xfId="42068"/>
    <cellStyle name="Commentaire 4 129 6" xfId="24906"/>
    <cellStyle name="Commentaire 4 13" xfId="3571"/>
    <cellStyle name="Commentaire 4 13 2" xfId="5813"/>
    <cellStyle name="Commentaire 4 13 2 2" xfId="12539"/>
    <cellStyle name="Commentaire 4 13 2 2 2" xfId="33875"/>
    <cellStyle name="Commentaire 4 13 2 3" xfId="19139"/>
    <cellStyle name="Commentaire 4 13 2 3 2" xfId="38994"/>
    <cellStyle name="Commentaire 4 13 2 4" xfId="27149"/>
    <cellStyle name="Commentaire 4 13 3" xfId="8056"/>
    <cellStyle name="Commentaire 4 13 3 2" xfId="14782"/>
    <cellStyle name="Commentaire 4 13 3 2 2" xfId="36118"/>
    <cellStyle name="Commentaire 4 13 3 3" xfId="19886"/>
    <cellStyle name="Commentaire 4 13 3 3 2" xfId="39612"/>
    <cellStyle name="Commentaire 4 13 3 4" xfId="29392"/>
    <cellStyle name="Commentaire 4 13 4" xfId="10297"/>
    <cellStyle name="Commentaire 4 13 4 2" xfId="31633"/>
    <cellStyle name="Commentaire 4 13 5" xfId="19511"/>
    <cellStyle name="Commentaire 4 13 5 2" xfId="39301"/>
    <cellStyle name="Commentaire 4 13 6" xfId="24907"/>
    <cellStyle name="Commentaire 4 130" xfId="3572"/>
    <cellStyle name="Commentaire 4 130 2" xfId="5814"/>
    <cellStyle name="Commentaire 4 130 2 2" xfId="12540"/>
    <cellStyle name="Commentaire 4 130 2 2 2" xfId="33876"/>
    <cellStyle name="Commentaire 4 130 2 3" xfId="18016"/>
    <cellStyle name="Commentaire 4 130 2 3 2" xfId="38065"/>
    <cellStyle name="Commentaire 4 130 2 4" xfId="27150"/>
    <cellStyle name="Commentaire 4 130 3" xfId="8057"/>
    <cellStyle name="Commentaire 4 130 3 2" xfId="14783"/>
    <cellStyle name="Commentaire 4 130 3 2 2" xfId="36119"/>
    <cellStyle name="Commentaire 4 130 3 3" xfId="22115"/>
    <cellStyle name="Commentaire 4 130 3 3 2" xfId="41456"/>
    <cellStyle name="Commentaire 4 130 3 4" xfId="29393"/>
    <cellStyle name="Commentaire 4 130 4" xfId="10298"/>
    <cellStyle name="Commentaire 4 130 4 2" xfId="31634"/>
    <cellStyle name="Commentaire 4 130 5" xfId="18395"/>
    <cellStyle name="Commentaire 4 130 5 2" xfId="38379"/>
    <cellStyle name="Commentaire 4 130 6" xfId="24908"/>
    <cellStyle name="Commentaire 4 131" xfId="3573"/>
    <cellStyle name="Commentaire 4 131 2" xfId="5815"/>
    <cellStyle name="Commentaire 4 131 2 2" xfId="12541"/>
    <cellStyle name="Commentaire 4 131 2 2 2" xfId="33877"/>
    <cellStyle name="Commentaire 4 131 2 3" xfId="21370"/>
    <cellStyle name="Commentaire 4 131 2 3 2" xfId="40840"/>
    <cellStyle name="Commentaire 4 131 2 4" xfId="27151"/>
    <cellStyle name="Commentaire 4 131 3" xfId="8058"/>
    <cellStyle name="Commentaire 4 131 3 2" xfId="14784"/>
    <cellStyle name="Commentaire 4 131 3 2 2" xfId="36120"/>
    <cellStyle name="Commentaire 4 131 3 3" xfId="18769"/>
    <cellStyle name="Commentaire 4 131 3 3 2" xfId="38688"/>
    <cellStyle name="Commentaire 4 131 3 4" xfId="29394"/>
    <cellStyle name="Commentaire 4 131 4" xfId="10299"/>
    <cellStyle name="Commentaire 4 131 4 2" xfId="31635"/>
    <cellStyle name="Commentaire 4 131 5" xfId="21741"/>
    <cellStyle name="Commentaire 4 131 5 2" xfId="41147"/>
    <cellStyle name="Commentaire 4 131 6" xfId="24909"/>
    <cellStyle name="Commentaire 4 132" xfId="3574"/>
    <cellStyle name="Commentaire 4 132 2" xfId="5816"/>
    <cellStyle name="Commentaire 4 132 2 2" xfId="12542"/>
    <cellStyle name="Commentaire 4 132 2 2 2" xfId="33878"/>
    <cellStyle name="Commentaire 4 132 2 3" xfId="23599"/>
    <cellStyle name="Commentaire 4 132 2 3 2" xfId="42683"/>
    <cellStyle name="Commentaire 4 132 2 4" xfId="27152"/>
    <cellStyle name="Commentaire 4 132 3" xfId="8059"/>
    <cellStyle name="Commentaire 4 132 3 2" xfId="14785"/>
    <cellStyle name="Commentaire 4 132 3 2 2" xfId="36121"/>
    <cellStyle name="Commentaire 4 132 3 3" xfId="17622"/>
    <cellStyle name="Commentaire 4 132 3 3 2" xfId="37736"/>
    <cellStyle name="Commentaire 4 132 3 4" xfId="29395"/>
    <cellStyle name="Commentaire 4 132 4" xfId="10300"/>
    <cellStyle name="Commentaire 4 132 4 2" xfId="31636"/>
    <cellStyle name="Commentaire 4 132 5" xfId="23971"/>
    <cellStyle name="Commentaire 4 132 5 2" xfId="42991"/>
    <cellStyle name="Commentaire 4 132 6" xfId="24910"/>
    <cellStyle name="Commentaire 4 133" xfId="3575"/>
    <cellStyle name="Commentaire 4 133 2" xfId="5817"/>
    <cellStyle name="Commentaire 4 133 2 2" xfId="12543"/>
    <cellStyle name="Commentaire 4 133 2 2 2" xfId="33879"/>
    <cellStyle name="Commentaire 4 133 2 3" xfId="20252"/>
    <cellStyle name="Commentaire 4 133 2 3 2" xfId="39914"/>
    <cellStyle name="Commentaire 4 133 2 4" xfId="27153"/>
    <cellStyle name="Commentaire 4 133 3" xfId="8060"/>
    <cellStyle name="Commentaire 4 133 3 2" xfId="14786"/>
    <cellStyle name="Commentaire 4 133 3 2 2" xfId="36122"/>
    <cellStyle name="Commentaire 4 133 3 3" xfId="21000"/>
    <cellStyle name="Commentaire 4 133 3 3 2" xfId="40534"/>
    <cellStyle name="Commentaire 4 133 3 4" xfId="29396"/>
    <cellStyle name="Commentaire 4 133 4" xfId="10301"/>
    <cellStyle name="Commentaire 4 133 4 2" xfId="31637"/>
    <cellStyle name="Commentaire 4 133 5" xfId="20624"/>
    <cellStyle name="Commentaire 4 133 5 2" xfId="40222"/>
    <cellStyle name="Commentaire 4 133 6" xfId="24911"/>
    <cellStyle name="Commentaire 4 134" xfId="3576"/>
    <cellStyle name="Commentaire 4 134 2" xfId="5818"/>
    <cellStyle name="Commentaire 4 134 2 2" xfId="12544"/>
    <cellStyle name="Commentaire 4 134 2 2 2" xfId="33880"/>
    <cellStyle name="Commentaire 4 134 2 3" xfId="22484"/>
    <cellStyle name="Commentaire 4 134 2 3 2" xfId="41760"/>
    <cellStyle name="Commentaire 4 134 2 4" xfId="27154"/>
    <cellStyle name="Commentaire 4 134 3" xfId="8061"/>
    <cellStyle name="Commentaire 4 134 3 2" xfId="14787"/>
    <cellStyle name="Commentaire 4 134 3 2 2" xfId="36123"/>
    <cellStyle name="Commentaire 4 134 3 3" xfId="23232"/>
    <cellStyle name="Commentaire 4 134 3 3 2" xfId="42380"/>
    <cellStyle name="Commentaire 4 134 3 4" xfId="29397"/>
    <cellStyle name="Commentaire 4 134 4" xfId="10302"/>
    <cellStyle name="Commentaire 4 134 4 2" xfId="31638"/>
    <cellStyle name="Commentaire 4 134 5" xfId="22855"/>
    <cellStyle name="Commentaire 4 134 5 2" xfId="42067"/>
    <cellStyle name="Commentaire 4 134 6" xfId="24912"/>
    <cellStyle name="Commentaire 4 135" xfId="3577"/>
    <cellStyle name="Commentaire 4 135 2" xfId="5819"/>
    <cellStyle name="Commentaire 4 135 2 2" xfId="12545"/>
    <cellStyle name="Commentaire 4 135 2 2 2" xfId="33881"/>
    <cellStyle name="Commentaire 4 135 2 3" xfId="19138"/>
    <cellStyle name="Commentaire 4 135 2 3 2" xfId="38993"/>
    <cellStyle name="Commentaire 4 135 2 4" xfId="27155"/>
    <cellStyle name="Commentaire 4 135 3" xfId="8062"/>
    <cellStyle name="Commentaire 4 135 3 2" xfId="14788"/>
    <cellStyle name="Commentaire 4 135 3 2 2" xfId="36124"/>
    <cellStyle name="Commentaire 4 135 3 3" xfId="19885"/>
    <cellStyle name="Commentaire 4 135 3 3 2" xfId="39611"/>
    <cellStyle name="Commentaire 4 135 3 4" xfId="29398"/>
    <cellStyle name="Commentaire 4 135 4" xfId="10303"/>
    <cellStyle name="Commentaire 4 135 4 2" xfId="31639"/>
    <cellStyle name="Commentaire 4 135 5" xfId="19510"/>
    <cellStyle name="Commentaire 4 135 5 2" xfId="39300"/>
    <cellStyle name="Commentaire 4 135 6" xfId="24913"/>
    <cellStyle name="Commentaire 4 136" xfId="3578"/>
    <cellStyle name="Commentaire 4 136 2" xfId="5820"/>
    <cellStyle name="Commentaire 4 136 2 2" xfId="12546"/>
    <cellStyle name="Commentaire 4 136 2 2 2" xfId="33882"/>
    <cellStyle name="Commentaire 4 136 2 3" xfId="18015"/>
    <cellStyle name="Commentaire 4 136 2 3 2" xfId="38064"/>
    <cellStyle name="Commentaire 4 136 2 4" xfId="27156"/>
    <cellStyle name="Commentaire 4 136 3" xfId="8063"/>
    <cellStyle name="Commentaire 4 136 3 2" xfId="14789"/>
    <cellStyle name="Commentaire 4 136 3 2 2" xfId="36125"/>
    <cellStyle name="Commentaire 4 136 3 3" xfId="22114"/>
    <cellStyle name="Commentaire 4 136 3 3 2" xfId="41455"/>
    <cellStyle name="Commentaire 4 136 3 4" xfId="29399"/>
    <cellStyle name="Commentaire 4 136 4" xfId="10304"/>
    <cellStyle name="Commentaire 4 136 4 2" xfId="31640"/>
    <cellStyle name="Commentaire 4 136 5" xfId="18394"/>
    <cellStyle name="Commentaire 4 136 5 2" xfId="38378"/>
    <cellStyle name="Commentaire 4 136 6" xfId="24914"/>
    <cellStyle name="Commentaire 4 137" xfId="3579"/>
    <cellStyle name="Commentaire 4 137 2" xfId="5821"/>
    <cellStyle name="Commentaire 4 137 2 2" xfId="12547"/>
    <cellStyle name="Commentaire 4 137 2 2 2" xfId="33883"/>
    <cellStyle name="Commentaire 4 137 2 3" xfId="21369"/>
    <cellStyle name="Commentaire 4 137 2 3 2" xfId="40839"/>
    <cellStyle name="Commentaire 4 137 2 4" xfId="27157"/>
    <cellStyle name="Commentaire 4 137 3" xfId="8064"/>
    <cellStyle name="Commentaire 4 137 3 2" xfId="14790"/>
    <cellStyle name="Commentaire 4 137 3 2 2" xfId="36126"/>
    <cellStyle name="Commentaire 4 137 3 3" xfId="18768"/>
    <cellStyle name="Commentaire 4 137 3 3 2" xfId="38687"/>
    <cellStyle name="Commentaire 4 137 3 4" xfId="29400"/>
    <cellStyle name="Commentaire 4 137 4" xfId="10305"/>
    <cellStyle name="Commentaire 4 137 4 2" xfId="31641"/>
    <cellStyle name="Commentaire 4 137 5" xfId="21740"/>
    <cellStyle name="Commentaire 4 137 5 2" xfId="41146"/>
    <cellStyle name="Commentaire 4 137 6" xfId="24915"/>
    <cellStyle name="Commentaire 4 138" xfId="3580"/>
    <cellStyle name="Commentaire 4 138 2" xfId="5822"/>
    <cellStyle name="Commentaire 4 138 2 2" xfId="12548"/>
    <cellStyle name="Commentaire 4 138 2 2 2" xfId="33884"/>
    <cellStyle name="Commentaire 4 138 2 3" xfId="23598"/>
    <cellStyle name="Commentaire 4 138 2 3 2" xfId="42682"/>
    <cellStyle name="Commentaire 4 138 2 4" xfId="27158"/>
    <cellStyle name="Commentaire 4 138 3" xfId="8065"/>
    <cellStyle name="Commentaire 4 138 3 2" xfId="14791"/>
    <cellStyle name="Commentaire 4 138 3 2 2" xfId="36127"/>
    <cellStyle name="Commentaire 4 138 3 3" xfId="17621"/>
    <cellStyle name="Commentaire 4 138 3 3 2" xfId="37735"/>
    <cellStyle name="Commentaire 4 138 3 4" xfId="29401"/>
    <cellStyle name="Commentaire 4 138 4" xfId="10306"/>
    <cellStyle name="Commentaire 4 138 4 2" xfId="31642"/>
    <cellStyle name="Commentaire 4 138 5" xfId="23970"/>
    <cellStyle name="Commentaire 4 138 5 2" xfId="42990"/>
    <cellStyle name="Commentaire 4 138 6" xfId="24916"/>
    <cellStyle name="Commentaire 4 139" xfId="3581"/>
    <cellStyle name="Commentaire 4 139 2" xfId="5823"/>
    <cellStyle name="Commentaire 4 139 2 2" xfId="12549"/>
    <cellStyle name="Commentaire 4 139 2 2 2" xfId="33885"/>
    <cellStyle name="Commentaire 4 139 2 3" xfId="20251"/>
    <cellStyle name="Commentaire 4 139 2 3 2" xfId="39913"/>
    <cellStyle name="Commentaire 4 139 2 4" xfId="27159"/>
    <cellStyle name="Commentaire 4 139 3" xfId="8066"/>
    <cellStyle name="Commentaire 4 139 3 2" xfId="14792"/>
    <cellStyle name="Commentaire 4 139 3 2 2" xfId="36128"/>
    <cellStyle name="Commentaire 4 139 3 3" xfId="20999"/>
    <cellStyle name="Commentaire 4 139 3 3 2" xfId="40533"/>
    <cellStyle name="Commentaire 4 139 3 4" xfId="29402"/>
    <cellStyle name="Commentaire 4 139 4" xfId="10307"/>
    <cellStyle name="Commentaire 4 139 4 2" xfId="31643"/>
    <cellStyle name="Commentaire 4 139 5" xfId="20623"/>
    <cellStyle name="Commentaire 4 139 5 2" xfId="40221"/>
    <cellStyle name="Commentaire 4 139 6" xfId="24917"/>
    <cellStyle name="Commentaire 4 14" xfId="3582"/>
    <cellStyle name="Commentaire 4 14 2" xfId="5824"/>
    <cellStyle name="Commentaire 4 14 2 2" xfId="12550"/>
    <cellStyle name="Commentaire 4 14 2 2 2" xfId="33886"/>
    <cellStyle name="Commentaire 4 14 2 3" xfId="22483"/>
    <cellStyle name="Commentaire 4 14 2 3 2" xfId="41759"/>
    <cellStyle name="Commentaire 4 14 2 4" xfId="27160"/>
    <cellStyle name="Commentaire 4 14 3" xfId="8067"/>
    <cellStyle name="Commentaire 4 14 3 2" xfId="14793"/>
    <cellStyle name="Commentaire 4 14 3 2 2" xfId="36129"/>
    <cellStyle name="Commentaire 4 14 3 3" xfId="23231"/>
    <cellStyle name="Commentaire 4 14 3 3 2" xfId="42379"/>
    <cellStyle name="Commentaire 4 14 3 4" xfId="29403"/>
    <cellStyle name="Commentaire 4 14 4" xfId="10308"/>
    <cellStyle name="Commentaire 4 14 4 2" xfId="31644"/>
    <cellStyle name="Commentaire 4 14 5" xfId="22854"/>
    <cellStyle name="Commentaire 4 14 5 2" xfId="42066"/>
    <cellStyle name="Commentaire 4 14 6" xfId="24918"/>
    <cellStyle name="Commentaire 4 140" xfId="5779"/>
    <cellStyle name="Commentaire 4 140 2" xfId="12505"/>
    <cellStyle name="Commentaire 4 140 2 2" xfId="33841"/>
    <cellStyle name="Commentaire 4 140 3" xfId="21376"/>
    <cellStyle name="Commentaire 4 140 3 2" xfId="40846"/>
    <cellStyle name="Commentaire 4 140 4" xfId="27115"/>
    <cellStyle name="Commentaire 4 141" xfId="8022"/>
    <cellStyle name="Commentaire 4 141 2" xfId="14748"/>
    <cellStyle name="Commentaire 4 141 2 2" xfId="36084"/>
    <cellStyle name="Commentaire 4 141 3" xfId="18775"/>
    <cellStyle name="Commentaire 4 141 3 2" xfId="38694"/>
    <cellStyle name="Commentaire 4 141 4" xfId="29358"/>
    <cellStyle name="Commentaire 4 142" xfId="10263"/>
    <cellStyle name="Commentaire 4 142 2" xfId="31599"/>
    <cellStyle name="Commentaire 4 143" xfId="21747"/>
    <cellStyle name="Commentaire 4 143 2" xfId="41153"/>
    <cellStyle name="Commentaire 4 144" xfId="24873"/>
    <cellStyle name="Commentaire 4 15" xfId="3583"/>
    <cellStyle name="Commentaire 4 15 2" xfId="5825"/>
    <cellStyle name="Commentaire 4 15 2 2" xfId="12551"/>
    <cellStyle name="Commentaire 4 15 2 2 2" xfId="33887"/>
    <cellStyle name="Commentaire 4 15 2 3" xfId="19137"/>
    <cellStyle name="Commentaire 4 15 2 3 2" xfId="38992"/>
    <cellStyle name="Commentaire 4 15 2 4" xfId="27161"/>
    <cellStyle name="Commentaire 4 15 3" xfId="8068"/>
    <cellStyle name="Commentaire 4 15 3 2" xfId="14794"/>
    <cellStyle name="Commentaire 4 15 3 2 2" xfId="36130"/>
    <cellStyle name="Commentaire 4 15 3 3" xfId="19884"/>
    <cellStyle name="Commentaire 4 15 3 3 2" xfId="39610"/>
    <cellStyle name="Commentaire 4 15 3 4" xfId="29404"/>
    <cellStyle name="Commentaire 4 15 4" xfId="10309"/>
    <cellStyle name="Commentaire 4 15 4 2" xfId="31645"/>
    <cellStyle name="Commentaire 4 15 5" xfId="19509"/>
    <cellStyle name="Commentaire 4 15 5 2" xfId="39299"/>
    <cellStyle name="Commentaire 4 15 6" xfId="24919"/>
    <cellStyle name="Commentaire 4 16" xfId="3584"/>
    <cellStyle name="Commentaire 4 16 2" xfId="5826"/>
    <cellStyle name="Commentaire 4 16 2 2" xfId="12552"/>
    <cellStyle name="Commentaire 4 16 2 2 2" xfId="33888"/>
    <cellStyle name="Commentaire 4 16 2 3" xfId="18014"/>
    <cellStyle name="Commentaire 4 16 2 3 2" xfId="38063"/>
    <cellStyle name="Commentaire 4 16 2 4" xfId="27162"/>
    <cellStyle name="Commentaire 4 16 3" xfId="8069"/>
    <cellStyle name="Commentaire 4 16 3 2" xfId="14795"/>
    <cellStyle name="Commentaire 4 16 3 2 2" xfId="36131"/>
    <cellStyle name="Commentaire 4 16 3 3" xfId="22113"/>
    <cellStyle name="Commentaire 4 16 3 3 2" xfId="41454"/>
    <cellStyle name="Commentaire 4 16 3 4" xfId="29405"/>
    <cellStyle name="Commentaire 4 16 4" xfId="10310"/>
    <cellStyle name="Commentaire 4 16 4 2" xfId="31646"/>
    <cellStyle name="Commentaire 4 16 5" xfId="18393"/>
    <cellStyle name="Commentaire 4 16 5 2" xfId="38377"/>
    <cellStyle name="Commentaire 4 16 6" xfId="24920"/>
    <cellStyle name="Commentaire 4 17" xfId="3585"/>
    <cellStyle name="Commentaire 4 17 2" xfId="5827"/>
    <cellStyle name="Commentaire 4 17 2 2" xfId="12553"/>
    <cellStyle name="Commentaire 4 17 2 2 2" xfId="33889"/>
    <cellStyle name="Commentaire 4 17 2 3" xfId="21368"/>
    <cellStyle name="Commentaire 4 17 2 3 2" xfId="40838"/>
    <cellStyle name="Commentaire 4 17 2 4" xfId="27163"/>
    <cellStyle name="Commentaire 4 17 3" xfId="8070"/>
    <cellStyle name="Commentaire 4 17 3 2" xfId="14796"/>
    <cellStyle name="Commentaire 4 17 3 2 2" xfId="36132"/>
    <cellStyle name="Commentaire 4 17 3 3" xfId="18767"/>
    <cellStyle name="Commentaire 4 17 3 3 2" xfId="38686"/>
    <cellStyle name="Commentaire 4 17 3 4" xfId="29406"/>
    <cellStyle name="Commentaire 4 17 4" xfId="10311"/>
    <cellStyle name="Commentaire 4 17 4 2" xfId="31647"/>
    <cellStyle name="Commentaire 4 17 5" xfId="21739"/>
    <cellStyle name="Commentaire 4 17 5 2" xfId="41145"/>
    <cellStyle name="Commentaire 4 17 6" xfId="24921"/>
    <cellStyle name="Commentaire 4 18" xfId="3586"/>
    <cellStyle name="Commentaire 4 18 2" xfId="5828"/>
    <cellStyle name="Commentaire 4 18 2 2" xfId="12554"/>
    <cellStyle name="Commentaire 4 18 2 2 2" xfId="33890"/>
    <cellStyle name="Commentaire 4 18 2 3" xfId="23597"/>
    <cellStyle name="Commentaire 4 18 2 3 2" xfId="42681"/>
    <cellStyle name="Commentaire 4 18 2 4" xfId="27164"/>
    <cellStyle name="Commentaire 4 18 3" xfId="8071"/>
    <cellStyle name="Commentaire 4 18 3 2" xfId="14797"/>
    <cellStyle name="Commentaire 4 18 3 2 2" xfId="36133"/>
    <cellStyle name="Commentaire 4 18 3 3" xfId="17620"/>
    <cellStyle name="Commentaire 4 18 3 3 2" xfId="37734"/>
    <cellStyle name="Commentaire 4 18 3 4" xfId="29407"/>
    <cellStyle name="Commentaire 4 18 4" xfId="10312"/>
    <cellStyle name="Commentaire 4 18 4 2" xfId="31648"/>
    <cellStyle name="Commentaire 4 18 5" xfId="23969"/>
    <cellStyle name="Commentaire 4 18 5 2" xfId="42989"/>
    <cellStyle name="Commentaire 4 18 6" xfId="24922"/>
    <cellStyle name="Commentaire 4 19" xfId="3587"/>
    <cellStyle name="Commentaire 4 19 2" xfId="5829"/>
    <cellStyle name="Commentaire 4 19 2 2" xfId="12555"/>
    <cellStyle name="Commentaire 4 19 2 2 2" xfId="33891"/>
    <cellStyle name="Commentaire 4 19 2 3" xfId="20250"/>
    <cellStyle name="Commentaire 4 19 2 3 2" xfId="39912"/>
    <cellStyle name="Commentaire 4 19 2 4" xfId="27165"/>
    <cellStyle name="Commentaire 4 19 3" xfId="8072"/>
    <cellStyle name="Commentaire 4 19 3 2" xfId="14798"/>
    <cellStyle name="Commentaire 4 19 3 2 2" xfId="36134"/>
    <cellStyle name="Commentaire 4 19 3 3" xfId="20998"/>
    <cellStyle name="Commentaire 4 19 3 3 2" xfId="40532"/>
    <cellStyle name="Commentaire 4 19 3 4" xfId="29408"/>
    <cellStyle name="Commentaire 4 19 4" xfId="10313"/>
    <cellStyle name="Commentaire 4 19 4 2" xfId="31649"/>
    <cellStyle name="Commentaire 4 19 5" xfId="20622"/>
    <cellStyle name="Commentaire 4 19 5 2" xfId="40220"/>
    <cellStyle name="Commentaire 4 19 6" xfId="24923"/>
    <cellStyle name="Commentaire 4 2" xfId="2356"/>
    <cellStyle name="Commentaire 4 2 2" xfId="2357"/>
    <cellStyle name="Commentaire 4 2 2 2" xfId="5831"/>
    <cellStyle name="Commentaire 4 2 2 2 2" xfId="12557"/>
    <cellStyle name="Commentaire 4 2 2 2 2 2" xfId="33893"/>
    <cellStyle name="Commentaire 4 2 2 2 3" xfId="19136"/>
    <cellStyle name="Commentaire 4 2 2 2 3 2" xfId="38991"/>
    <cellStyle name="Commentaire 4 2 2 2 4" xfId="27167"/>
    <cellStyle name="Commentaire 4 2 2 3" xfId="8074"/>
    <cellStyle name="Commentaire 4 2 2 3 2" xfId="14800"/>
    <cellStyle name="Commentaire 4 2 2 3 2 2" xfId="36136"/>
    <cellStyle name="Commentaire 4 2 2 3 3" xfId="19883"/>
    <cellStyle name="Commentaire 4 2 2 3 3 2" xfId="39609"/>
    <cellStyle name="Commentaire 4 2 2 3 4" xfId="29410"/>
    <cellStyle name="Commentaire 4 2 2 4" xfId="10315"/>
    <cellStyle name="Commentaire 4 2 2 4 2" xfId="31651"/>
    <cellStyle name="Commentaire 4 2 2 5" xfId="19508"/>
    <cellStyle name="Commentaire 4 2 2 5 2" xfId="39298"/>
    <cellStyle name="Commentaire 4 2 2 6" xfId="24925"/>
    <cellStyle name="Commentaire 4 2 3" xfId="3588"/>
    <cellStyle name="Commentaire 4 2 3 2" xfId="5832"/>
    <cellStyle name="Commentaire 4 2 3 2 2" xfId="12558"/>
    <cellStyle name="Commentaire 4 2 3 2 2 2" xfId="33894"/>
    <cellStyle name="Commentaire 4 2 3 2 3" xfId="18013"/>
    <cellStyle name="Commentaire 4 2 3 2 3 2" xfId="38062"/>
    <cellStyle name="Commentaire 4 2 3 2 4" xfId="27168"/>
    <cellStyle name="Commentaire 4 2 3 3" xfId="8075"/>
    <cellStyle name="Commentaire 4 2 3 3 2" xfId="14801"/>
    <cellStyle name="Commentaire 4 2 3 3 2 2" xfId="36137"/>
    <cellStyle name="Commentaire 4 2 3 3 3" xfId="22112"/>
    <cellStyle name="Commentaire 4 2 3 3 3 2" xfId="41453"/>
    <cellStyle name="Commentaire 4 2 3 3 4" xfId="29411"/>
    <cellStyle name="Commentaire 4 2 3 4" xfId="10316"/>
    <cellStyle name="Commentaire 4 2 3 4 2" xfId="31652"/>
    <cellStyle name="Commentaire 4 2 3 5" xfId="18392"/>
    <cellStyle name="Commentaire 4 2 3 5 2" xfId="38376"/>
    <cellStyle name="Commentaire 4 2 3 6" xfId="24926"/>
    <cellStyle name="Commentaire 4 2 4" xfId="5830"/>
    <cellStyle name="Commentaire 4 2 4 2" xfId="12556"/>
    <cellStyle name="Commentaire 4 2 4 2 2" xfId="33892"/>
    <cellStyle name="Commentaire 4 2 4 3" xfId="22482"/>
    <cellStyle name="Commentaire 4 2 4 3 2" xfId="41758"/>
    <cellStyle name="Commentaire 4 2 4 4" xfId="27166"/>
    <cellStyle name="Commentaire 4 2 5" xfId="8073"/>
    <cellStyle name="Commentaire 4 2 5 2" xfId="14799"/>
    <cellStyle name="Commentaire 4 2 5 2 2" xfId="36135"/>
    <cellStyle name="Commentaire 4 2 5 3" xfId="23230"/>
    <cellStyle name="Commentaire 4 2 5 3 2" xfId="42378"/>
    <cellStyle name="Commentaire 4 2 5 4" xfId="29409"/>
    <cellStyle name="Commentaire 4 2 6" xfId="10314"/>
    <cellStyle name="Commentaire 4 2 6 2" xfId="31650"/>
    <cellStyle name="Commentaire 4 2 7" xfId="22853"/>
    <cellStyle name="Commentaire 4 2 7 2" xfId="42065"/>
    <cellStyle name="Commentaire 4 2 8" xfId="24924"/>
    <cellStyle name="Commentaire 4 20" xfId="3589"/>
    <cellStyle name="Commentaire 4 20 2" xfId="5833"/>
    <cellStyle name="Commentaire 4 20 2 2" xfId="12559"/>
    <cellStyle name="Commentaire 4 20 2 2 2" xfId="33895"/>
    <cellStyle name="Commentaire 4 20 2 3" xfId="18012"/>
    <cellStyle name="Commentaire 4 20 2 3 2" xfId="38061"/>
    <cellStyle name="Commentaire 4 20 2 4" xfId="27169"/>
    <cellStyle name="Commentaire 4 20 3" xfId="8076"/>
    <cellStyle name="Commentaire 4 20 3 2" xfId="14802"/>
    <cellStyle name="Commentaire 4 20 3 2 2" xfId="36138"/>
    <cellStyle name="Commentaire 4 20 3 3" xfId="18766"/>
    <cellStyle name="Commentaire 4 20 3 3 2" xfId="38685"/>
    <cellStyle name="Commentaire 4 20 3 4" xfId="29412"/>
    <cellStyle name="Commentaire 4 20 4" xfId="10317"/>
    <cellStyle name="Commentaire 4 20 4 2" xfId="31653"/>
    <cellStyle name="Commentaire 4 20 5" xfId="21738"/>
    <cellStyle name="Commentaire 4 20 5 2" xfId="41144"/>
    <cellStyle name="Commentaire 4 20 6" xfId="24927"/>
    <cellStyle name="Commentaire 4 21" xfId="3590"/>
    <cellStyle name="Commentaire 4 21 2" xfId="5834"/>
    <cellStyle name="Commentaire 4 21 2 2" xfId="12560"/>
    <cellStyle name="Commentaire 4 21 2 2 2" xfId="33896"/>
    <cellStyle name="Commentaire 4 21 2 3" xfId="21366"/>
    <cellStyle name="Commentaire 4 21 2 3 2" xfId="40836"/>
    <cellStyle name="Commentaire 4 21 2 4" xfId="27170"/>
    <cellStyle name="Commentaire 4 21 3" xfId="8077"/>
    <cellStyle name="Commentaire 4 21 3 2" xfId="14803"/>
    <cellStyle name="Commentaire 4 21 3 2 2" xfId="36139"/>
    <cellStyle name="Commentaire 4 21 3 3" xfId="17619"/>
    <cellStyle name="Commentaire 4 21 3 3 2" xfId="37733"/>
    <cellStyle name="Commentaire 4 21 3 4" xfId="29413"/>
    <cellStyle name="Commentaire 4 21 4" xfId="10318"/>
    <cellStyle name="Commentaire 4 21 4 2" xfId="31654"/>
    <cellStyle name="Commentaire 4 21 5" xfId="23968"/>
    <cellStyle name="Commentaire 4 21 5 2" xfId="42988"/>
    <cellStyle name="Commentaire 4 21 6" xfId="24928"/>
    <cellStyle name="Commentaire 4 22" xfId="3591"/>
    <cellStyle name="Commentaire 4 22 2" xfId="5835"/>
    <cellStyle name="Commentaire 4 22 2 2" xfId="12561"/>
    <cellStyle name="Commentaire 4 22 2 2 2" xfId="33897"/>
    <cellStyle name="Commentaire 4 22 2 3" xfId="23595"/>
    <cellStyle name="Commentaire 4 22 2 3 2" xfId="42679"/>
    <cellStyle name="Commentaire 4 22 2 4" xfId="27171"/>
    <cellStyle name="Commentaire 4 22 3" xfId="8078"/>
    <cellStyle name="Commentaire 4 22 3 2" xfId="14804"/>
    <cellStyle name="Commentaire 4 22 3 2 2" xfId="36140"/>
    <cellStyle name="Commentaire 4 22 3 3" xfId="20997"/>
    <cellStyle name="Commentaire 4 22 3 3 2" xfId="40531"/>
    <cellStyle name="Commentaire 4 22 3 4" xfId="29414"/>
    <cellStyle name="Commentaire 4 22 4" xfId="10319"/>
    <cellStyle name="Commentaire 4 22 4 2" xfId="31655"/>
    <cellStyle name="Commentaire 4 22 5" xfId="20621"/>
    <cellStyle name="Commentaire 4 22 5 2" xfId="40219"/>
    <cellStyle name="Commentaire 4 22 6" xfId="24929"/>
    <cellStyle name="Commentaire 4 23" xfId="3592"/>
    <cellStyle name="Commentaire 4 23 2" xfId="5836"/>
    <cellStyle name="Commentaire 4 23 2 2" xfId="12562"/>
    <cellStyle name="Commentaire 4 23 2 2 2" xfId="33898"/>
    <cellStyle name="Commentaire 4 23 2 3" xfId="20248"/>
    <cellStyle name="Commentaire 4 23 2 3 2" xfId="39910"/>
    <cellStyle name="Commentaire 4 23 2 4" xfId="27172"/>
    <cellStyle name="Commentaire 4 23 3" xfId="8079"/>
    <cellStyle name="Commentaire 4 23 3 2" xfId="14805"/>
    <cellStyle name="Commentaire 4 23 3 2 2" xfId="36141"/>
    <cellStyle name="Commentaire 4 23 3 3" xfId="23229"/>
    <cellStyle name="Commentaire 4 23 3 3 2" xfId="42377"/>
    <cellStyle name="Commentaire 4 23 3 4" xfId="29415"/>
    <cellStyle name="Commentaire 4 23 4" xfId="10320"/>
    <cellStyle name="Commentaire 4 23 4 2" xfId="31656"/>
    <cellStyle name="Commentaire 4 23 5" xfId="22852"/>
    <cellStyle name="Commentaire 4 23 5 2" xfId="42064"/>
    <cellStyle name="Commentaire 4 23 6" xfId="24930"/>
    <cellStyle name="Commentaire 4 24" xfId="3593"/>
    <cellStyle name="Commentaire 4 24 2" xfId="5837"/>
    <cellStyle name="Commentaire 4 24 2 2" xfId="12563"/>
    <cellStyle name="Commentaire 4 24 2 2 2" xfId="33899"/>
    <cellStyle name="Commentaire 4 24 2 3" xfId="22480"/>
    <cellStyle name="Commentaire 4 24 2 3 2" xfId="41756"/>
    <cellStyle name="Commentaire 4 24 2 4" xfId="27173"/>
    <cellStyle name="Commentaire 4 24 3" xfId="8080"/>
    <cellStyle name="Commentaire 4 24 3 2" xfId="14806"/>
    <cellStyle name="Commentaire 4 24 3 2 2" xfId="36142"/>
    <cellStyle name="Commentaire 4 24 3 3" xfId="19882"/>
    <cellStyle name="Commentaire 4 24 3 3 2" xfId="39608"/>
    <cellStyle name="Commentaire 4 24 3 4" xfId="29416"/>
    <cellStyle name="Commentaire 4 24 4" xfId="10321"/>
    <cellStyle name="Commentaire 4 24 4 2" xfId="31657"/>
    <cellStyle name="Commentaire 4 24 5" xfId="19507"/>
    <cellStyle name="Commentaire 4 24 5 2" xfId="39297"/>
    <cellStyle name="Commentaire 4 24 6" xfId="24931"/>
    <cellStyle name="Commentaire 4 25" xfId="3594"/>
    <cellStyle name="Commentaire 4 25 2" xfId="5838"/>
    <cellStyle name="Commentaire 4 25 2 2" xfId="12564"/>
    <cellStyle name="Commentaire 4 25 2 2 2" xfId="33900"/>
    <cellStyle name="Commentaire 4 25 2 3" xfId="19134"/>
    <cellStyle name="Commentaire 4 25 2 3 2" xfId="38989"/>
    <cellStyle name="Commentaire 4 25 2 4" xfId="27174"/>
    <cellStyle name="Commentaire 4 25 3" xfId="8081"/>
    <cellStyle name="Commentaire 4 25 3 2" xfId="14807"/>
    <cellStyle name="Commentaire 4 25 3 2 2" xfId="36143"/>
    <cellStyle name="Commentaire 4 25 3 3" xfId="22111"/>
    <cellStyle name="Commentaire 4 25 3 3 2" xfId="41452"/>
    <cellStyle name="Commentaire 4 25 3 4" xfId="29417"/>
    <cellStyle name="Commentaire 4 25 4" xfId="10322"/>
    <cellStyle name="Commentaire 4 25 4 2" xfId="31658"/>
    <cellStyle name="Commentaire 4 25 5" xfId="18391"/>
    <cellStyle name="Commentaire 4 25 5 2" xfId="38375"/>
    <cellStyle name="Commentaire 4 25 6" xfId="24932"/>
    <cellStyle name="Commentaire 4 26" xfId="3595"/>
    <cellStyle name="Commentaire 4 26 2" xfId="5839"/>
    <cellStyle name="Commentaire 4 26 2 2" xfId="12565"/>
    <cellStyle name="Commentaire 4 26 2 2 2" xfId="33901"/>
    <cellStyle name="Commentaire 4 26 2 3" xfId="18011"/>
    <cellStyle name="Commentaire 4 26 2 3 2" xfId="38060"/>
    <cellStyle name="Commentaire 4 26 2 4" xfId="27175"/>
    <cellStyle name="Commentaire 4 26 3" xfId="8082"/>
    <cellStyle name="Commentaire 4 26 3 2" xfId="14808"/>
    <cellStyle name="Commentaire 4 26 3 2 2" xfId="36144"/>
    <cellStyle name="Commentaire 4 26 3 3" xfId="18765"/>
    <cellStyle name="Commentaire 4 26 3 3 2" xfId="38684"/>
    <cellStyle name="Commentaire 4 26 3 4" xfId="29418"/>
    <cellStyle name="Commentaire 4 26 4" xfId="10323"/>
    <cellStyle name="Commentaire 4 26 4 2" xfId="31659"/>
    <cellStyle name="Commentaire 4 26 5" xfId="21737"/>
    <cellStyle name="Commentaire 4 26 5 2" xfId="41143"/>
    <cellStyle name="Commentaire 4 26 6" xfId="24933"/>
    <cellStyle name="Commentaire 4 27" xfId="3596"/>
    <cellStyle name="Commentaire 4 27 2" xfId="5840"/>
    <cellStyle name="Commentaire 4 27 2 2" xfId="12566"/>
    <cellStyle name="Commentaire 4 27 2 2 2" xfId="33902"/>
    <cellStyle name="Commentaire 4 27 2 3" xfId="21365"/>
    <cellStyle name="Commentaire 4 27 2 3 2" xfId="40835"/>
    <cellStyle name="Commentaire 4 27 2 4" xfId="27176"/>
    <cellStyle name="Commentaire 4 27 3" xfId="8083"/>
    <cellStyle name="Commentaire 4 27 3 2" xfId="14809"/>
    <cellStyle name="Commentaire 4 27 3 2 2" xfId="36145"/>
    <cellStyle name="Commentaire 4 27 3 3" xfId="17618"/>
    <cellStyle name="Commentaire 4 27 3 3 2" xfId="37732"/>
    <cellStyle name="Commentaire 4 27 3 4" xfId="29419"/>
    <cellStyle name="Commentaire 4 27 4" xfId="10324"/>
    <cellStyle name="Commentaire 4 27 4 2" xfId="31660"/>
    <cellStyle name="Commentaire 4 27 5" xfId="23967"/>
    <cellStyle name="Commentaire 4 27 5 2" xfId="42987"/>
    <cellStyle name="Commentaire 4 27 6" xfId="24934"/>
    <cellStyle name="Commentaire 4 28" xfId="3597"/>
    <cellStyle name="Commentaire 4 28 2" xfId="5841"/>
    <cellStyle name="Commentaire 4 28 2 2" xfId="12567"/>
    <cellStyle name="Commentaire 4 28 2 2 2" xfId="33903"/>
    <cellStyle name="Commentaire 4 28 2 3" xfId="23594"/>
    <cellStyle name="Commentaire 4 28 2 3 2" xfId="42678"/>
    <cellStyle name="Commentaire 4 28 2 4" xfId="27177"/>
    <cellStyle name="Commentaire 4 28 3" xfId="8084"/>
    <cellStyle name="Commentaire 4 28 3 2" xfId="14810"/>
    <cellStyle name="Commentaire 4 28 3 2 2" xfId="36146"/>
    <cellStyle name="Commentaire 4 28 3 3" xfId="20996"/>
    <cellStyle name="Commentaire 4 28 3 3 2" xfId="40530"/>
    <cellStyle name="Commentaire 4 28 3 4" xfId="29420"/>
    <cellStyle name="Commentaire 4 28 4" xfId="10325"/>
    <cellStyle name="Commentaire 4 28 4 2" xfId="31661"/>
    <cellStyle name="Commentaire 4 28 5" xfId="20620"/>
    <cellStyle name="Commentaire 4 28 5 2" xfId="40218"/>
    <cellStyle name="Commentaire 4 28 6" xfId="24935"/>
    <cellStyle name="Commentaire 4 29" xfId="3598"/>
    <cellStyle name="Commentaire 4 29 2" xfId="5842"/>
    <cellStyle name="Commentaire 4 29 2 2" xfId="12568"/>
    <cellStyle name="Commentaire 4 29 2 2 2" xfId="33904"/>
    <cellStyle name="Commentaire 4 29 2 3" xfId="20247"/>
    <cellStyle name="Commentaire 4 29 2 3 2" xfId="39909"/>
    <cellStyle name="Commentaire 4 29 2 4" xfId="27178"/>
    <cellStyle name="Commentaire 4 29 3" xfId="8085"/>
    <cellStyle name="Commentaire 4 29 3 2" xfId="14811"/>
    <cellStyle name="Commentaire 4 29 3 2 2" xfId="36147"/>
    <cellStyle name="Commentaire 4 29 3 3" xfId="23228"/>
    <cellStyle name="Commentaire 4 29 3 3 2" xfId="42376"/>
    <cellStyle name="Commentaire 4 29 3 4" xfId="29421"/>
    <cellStyle name="Commentaire 4 29 4" xfId="10326"/>
    <cellStyle name="Commentaire 4 29 4 2" xfId="31662"/>
    <cellStyle name="Commentaire 4 29 5" xfId="22851"/>
    <cellStyle name="Commentaire 4 29 5 2" xfId="42063"/>
    <cellStyle name="Commentaire 4 29 6" xfId="24936"/>
    <cellStyle name="Commentaire 4 3" xfId="2358"/>
    <cellStyle name="Commentaire 4 3 2" xfId="3599"/>
    <cellStyle name="Commentaire 4 3 2 2" xfId="5844"/>
    <cellStyle name="Commentaire 4 3 2 2 2" xfId="12570"/>
    <cellStyle name="Commentaire 4 3 2 2 2 2" xfId="33906"/>
    <cellStyle name="Commentaire 4 3 2 2 3" xfId="19133"/>
    <cellStyle name="Commentaire 4 3 2 2 3 2" xfId="38988"/>
    <cellStyle name="Commentaire 4 3 2 2 4" xfId="27180"/>
    <cellStyle name="Commentaire 4 3 2 3" xfId="8087"/>
    <cellStyle name="Commentaire 4 3 2 3 2" xfId="14813"/>
    <cellStyle name="Commentaire 4 3 2 3 2 2" xfId="36149"/>
    <cellStyle name="Commentaire 4 3 2 3 3" xfId="22110"/>
    <cellStyle name="Commentaire 4 3 2 3 3 2" xfId="41451"/>
    <cellStyle name="Commentaire 4 3 2 3 4" xfId="29423"/>
    <cellStyle name="Commentaire 4 3 2 4" xfId="10328"/>
    <cellStyle name="Commentaire 4 3 2 4 2" xfId="31664"/>
    <cellStyle name="Commentaire 4 3 2 5" xfId="18390"/>
    <cellStyle name="Commentaire 4 3 2 5 2" xfId="38374"/>
    <cellStyle name="Commentaire 4 3 2 6" xfId="24938"/>
    <cellStyle name="Commentaire 4 3 3" xfId="3600"/>
    <cellStyle name="Commentaire 4 3 3 2" xfId="5845"/>
    <cellStyle name="Commentaire 4 3 3 2 2" xfId="12571"/>
    <cellStyle name="Commentaire 4 3 3 2 2 2" xfId="33907"/>
    <cellStyle name="Commentaire 4 3 3 2 3" xfId="18010"/>
    <cellStyle name="Commentaire 4 3 3 2 3 2" xfId="38059"/>
    <cellStyle name="Commentaire 4 3 3 2 4" xfId="27181"/>
    <cellStyle name="Commentaire 4 3 3 3" xfId="8088"/>
    <cellStyle name="Commentaire 4 3 3 3 2" xfId="14814"/>
    <cellStyle name="Commentaire 4 3 3 3 2 2" xfId="36150"/>
    <cellStyle name="Commentaire 4 3 3 3 3" xfId="18764"/>
    <cellStyle name="Commentaire 4 3 3 3 3 2" xfId="38683"/>
    <cellStyle name="Commentaire 4 3 3 3 4" xfId="29424"/>
    <cellStyle name="Commentaire 4 3 3 4" xfId="10329"/>
    <cellStyle name="Commentaire 4 3 3 4 2" xfId="31665"/>
    <cellStyle name="Commentaire 4 3 3 5" xfId="21736"/>
    <cellStyle name="Commentaire 4 3 3 5 2" xfId="41142"/>
    <cellStyle name="Commentaire 4 3 3 6" xfId="24939"/>
    <cellStyle name="Commentaire 4 3 4" xfId="5843"/>
    <cellStyle name="Commentaire 4 3 4 2" xfId="12569"/>
    <cellStyle name="Commentaire 4 3 4 2 2" xfId="33905"/>
    <cellStyle name="Commentaire 4 3 4 3" xfId="22479"/>
    <cellStyle name="Commentaire 4 3 4 3 2" xfId="41755"/>
    <cellStyle name="Commentaire 4 3 4 4" xfId="27179"/>
    <cellStyle name="Commentaire 4 3 5" xfId="8086"/>
    <cellStyle name="Commentaire 4 3 5 2" xfId="14812"/>
    <cellStyle name="Commentaire 4 3 5 2 2" xfId="36148"/>
    <cellStyle name="Commentaire 4 3 5 3" xfId="19881"/>
    <cellStyle name="Commentaire 4 3 5 3 2" xfId="39607"/>
    <cellStyle name="Commentaire 4 3 5 4" xfId="29422"/>
    <cellStyle name="Commentaire 4 3 6" xfId="10327"/>
    <cellStyle name="Commentaire 4 3 6 2" xfId="31663"/>
    <cellStyle name="Commentaire 4 3 7" xfId="19506"/>
    <cellStyle name="Commentaire 4 3 7 2" xfId="39296"/>
    <cellStyle name="Commentaire 4 3 8" xfId="24937"/>
    <cellStyle name="Commentaire 4 30" xfId="3601"/>
    <cellStyle name="Commentaire 4 30 2" xfId="5846"/>
    <cellStyle name="Commentaire 4 30 2 2" xfId="12572"/>
    <cellStyle name="Commentaire 4 30 2 2 2" xfId="33908"/>
    <cellStyle name="Commentaire 4 30 2 3" xfId="21364"/>
    <cellStyle name="Commentaire 4 30 2 3 2" xfId="40834"/>
    <cellStyle name="Commentaire 4 30 2 4" xfId="27182"/>
    <cellStyle name="Commentaire 4 30 3" xfId="8089"/>
    <cellStyle name="Commentaire 4 30 3 2" xfId="14815"/>
    <cellStyle name="Commentaire 4 30 3 2 2" xfId="36151"/>
    <cellStyle name="Commentaire 4 30 3 3" xfId="17617"/>
    <cellStyle name="Commentaire 4 30 3 3 2" xfId="37731"/>
    <cellStyle name="Commentaire 4 30 3 4" xfId="29425"/>
    <cellStyle name="Commentaire 4 30 4" xfId="10330"/>
    <cellStyle name="Commentaire 4 30 4 2" xfId="31666"/>
    <cellStyle name="Commentaire 4 30 5" xfId="23966"/>
    <cellStyle name="Commentaire 4 30 5 2" xfId="42986"/>
    <cellStyle name="Commentaire 4 30 6" xfId="24940"/>
    <cellStyle name="Commentaire 4 31" xfId="3602"/>
    <cellStyle name="Commentaire 4 31 2" xfId="5847"/>
    <cellStyle name="Commentaire 4 31 2 2" xfId="12573"/>
    <cellStyle name="Commentaire 4 31 2 2 2" xfId="33909"/>
    <cellStyle name="Commentaire 4 31 2 3" xfId="23593"/>
    <cellStyle name="Commentaire 4 31 2 3 2" xfId="42677"/>
    <cellStyle name="Commentaire 4 31 2 4" xfId="27183"/>
    <cellStyle name="Commentaire 4 31 3" xfId="8090"/>
    <cellStyle name="Commentaire 4 31 3 2" xfId="14816"/>
    <cellStyle name="Commentaire 4 31 3 2 2" xfId="36152"/>
    <cellStyle name="Commentaire 4 31 3 3" xfId="20995"/>
    <cellStyle name="Commentaire 4 31 3 3 2" xfId="40529"/>
    <cellStyle name="Commentaire 4 31 3 4" xfId="29426"/>
    <cellStyle name="Commentaire 4 31 4" xfId="10331"/>
    <cellStyle name="Commentaire 4 31 4 2" xfId="31667"/>
    <cellStyle name="Commentaire 4 31 5" xfId="20619"/>
    <cellStyle name="Commentaire 4 31 5 2" xfId="40217"/>
    <cellStyle name="Commentaire 4 31 6" xfId="24941"/>
    <cellStyle name="Commentaire 4 32" xfId="3603"/>
    <cellStyle name="Commentaire 4 32 2" xfId="5848"/>
    <cellStyle name="Commentaire 4 32 2 2" xfId="12574"/>
    <cellStyle name="Commentaire 4 32 2 2 2" xfId="33910"/>
    <cellStyle name="Commentaire 4 32 2 3" xfId="20246"/>
    <cellStyle name="Commentaire 4 32 2 3 2" xfId="39908"/>
    <cellStyle name="Commentaire 4 32 2 4" xfId="27184"/>
    <cellStyle name="Commentaire 4 32 3" xfId="8091"/>
    <cellStyle name="Commentaire 4 32 3 2" xfId="14817"/>
    <cellStyle name="Commentaire 4 32 3 2 2" xfId="36153"/>
    <cellStyle name="Commentaire 4 32 3 3" xfId="23227"/>
    <cellStyle name="Commentaire 4 32 3 3 2" xfId="42375"/>
    <cellStyle name="Commentaire 4 32 3 4" xfId="29427"/>
    <cellStyle name="Commentaire 4 32 4" xfId="10332"/>
    <cellStyle name="Commentaire 4 32 4 2" xfId="31668"/>
    <cellStyle name="Commentaire 4 32 5" xfId="22850"/>
    <cellStyle name="Commentaire 4 32 5 2" xfId="42062"/>
    <cellStyle name="Commentaire 4 32 6" xfId="24942"/>
    <cellStyle name="Commentaire 4 33" xfId="3604"/>
    <cellStyle name="Commentaire 4 33 2" xfId="5849"/>
    <cellStyle name="Commentaire 4 33 2 2" xfId="12575"/>
    <cellStyle name="Commentaire 4 33 2 2 2" xfId="33911"/>
    <cellStyle name="Commentaire 4 33 2 3" xfId="22478"/>
    <cellStyle name="Commentaire 4 33 2 3 2" xfId="41754"/>
    <cellStyle name="Commentaire 4 33 2 4" xfId="27185"/>
    <cellStyle name="Commentaire 4 33 3" xfId="8092"/>
    <cellStyle name="Commentaire 4 33 3 2" xfId="14818"/>
    <cellStyle name="Commentaire 4 33 3 2 2" xfId="36154"/>
    <cellStyle name="Commentaire 4 33 3 3" xfId="19880"/>
    <cellStyle name="Commentaire 4 33 3 3 2" xfId="39606"/>
    <cellStyle name="Commentaire 4 33 3 4" xfId="29428"/>
    <cellStyle name="Commentaire 4 33 4" xfId="10333"/>
    <cellStyle name="Commentaire 4 33 4 2" xfId="31669"/>
    <cellStyle name="Commentaire 4 33 5" xfId="19505"/>
    <cellStyle name="Commentaire 4 33 5 2" xfId="39295"/>
    <cellStyle name="Commentaire 4 33 6" xfId="24943"/>
    <cellStyle name="Commentaire 4 34" xfId="3605"/>
    <cellStyle name="Commentaire 4 34 2" xfId="5850"/>
    <cellStyle name="Commentaire 4 34 2 2" xfId="12576"/>
    <cellStyle name="Commentaire 4 34 2 2 2" xfId="33912"/>
    <cellStyle name="Commentaire 4 34 2 3" xfId="19132"/>
    <cellStyle name="Commentaire 4 34 2 3 2" xfId="38987"/>
    <cellStyle name="Commentaire 4 34 2 4" xfId="27186"/>
    <cellStyle name="Commentaire 4 34 3" xfId="8093"/>
    <cellStyle name="Commentaire 4 34 3 2" xfId="14819"/>
    <cellStyle name="Commentaire 4 34 3 2 2" xfId="36155"/>
    <cellStyle name="Commentaire 4 34 3 3" xfId="22109"/>
    <cellStyle name="Commentaire 4 34 3 3 2" xfId="41450"/>
    <cellStyle name="Commentaire 4 34 3 4" xfId="29429"/>
    <cellStyle name="Commentaire 4 34 4" xfId="10334"/>
    <cellStyle name="Commentaire 4 34 4 2" xfId="31670"/>
    <cellStyle name="Commentaire 4 34 5" xfId="18389"/>
    <cellStyle name="Commentaire 4 34 5 2" xfId="38373"/>
    <cellStyle name="Commentaire 4 34 6" xfId="24944"/>
    <cellStyle name="Commentaire 4 35" xfId="3606"/>
    <cellStyle name="Commentaire 4 35 2" xfId="5851"/>
    <cellStyle name="Commentaire 4 35 2 2" xfId="12577"/>
    <cellStyle name="Commentaire 4 35 2 2 2" xfId="33913"/>
    <cellStyle name="Commentaire 4 35 2 3" xfId="18009"/>
    <cellStyle name="Commentaire 4 35 2 3 2" xfId="38058"/>
    <cellStyle name="Commentaire 4 35 2 4" xfId="27187"/>
    <cellStyle name="Commentaire 4 35 3" xfId="8094"/>
    <cellStyle name="Commentaire 4 35 3 2" xfId="14820"/>
    <cellStyle name="Commentaire 4 35 3 2 2" xfId="36156"/>
    <cellStyle name="Commentaire 4 35 3 3" xfId="18763"/>
    <cellStyle name="Commentaire 4 35 3 3 2" xfId="38682"/>
    <cellStyle name="Commentaire 4 35 3 4" xfId="29430"/>
    <cellStyle name="Commentaire 4 35 4" xfId="10335"/>
    <cellStyle name="Commentaire 4 35 4 2" xfId="31671"/>
    <cellStyle name="Commentaire 4 35 5" xfId="21735"/>
    <cellStyle name="Commentaire 4 35 5 2" xfId="41141"/>
    <cellStyle name="Commentaire 4 35 6" xfId="24945"/>
    <cellStyle name="Commentaire 4 36" xfId="3607"/>
    <cellStyle name="Commentaire 4 36 2" xfId="5852"/>
    <cellStyle name="Commentaire 4 36 2 2" xfId="12578"/>
    <cellStyle name="Commentaire 4 36 2 2 2" xfId="33914"/>
    <cellStyle name="Commentaire 4 36 2 3" xfId="21363"/>
    <cellStyle name="Commentaire 4 36 2 3 2" xfId="40833"/>
    <cellStyle name="Commentaire 4 36 2 4" xfId="27188"/>
    <cellStyle name="Commentaire 4 36 3" xfId="8095"/>
    <cellStyle name="Commentaire 4 36 3 2" xfId="14821"/>
    <cellStyle name="Commentaire 4 36 3 2 2" xfId="36157"/>
    <cellStyle name="Commentaire 4 36 3 3" xfId="17616"/>
    <cellStyle name="Commentaire 4 36 3 3 2" xfId="37730"/>
    <cellStyle name="Commentaire 4 36 3 4" xfId="29431"/>
    <cellStyle name="Commentaire 4 36 4" xfId="10336"/>
    <cellStyle name="Commentaire 4 36 4 2" xfId="31672"/>
    <cellStyle name="Commentaire 4 36 5" xfId="23965"/>
    <cellStyle name="Commentaire 4 36 5 2" xfId="42985"/>
    <cellStyle name="Commentaire 4 36 6" xfId="24946"/>
    <cellStyle name="Commentaire 4 37" xfId="3608"/>
    <cellStyle name="Commentaire 4 37 2" xfId="5853"/>
    <cellStyle name="Commentaire 4 37 2 2" xfId="12579"/>
    <cellStyle name="Commentaire 4 37 2 2 2" xfId="33915"/>
    <cellStyle name="Commentaire 4 37 2 3" xfId="23592"/>
    <cellStyle name="Commentaire 4 37 2 3 2" xfId="42676"/>
    <cellStyle name="Commentaire 4 37 2 4" xfId="27189"/>
    <cellStyle name="Commentaire 4 37 3" xfId="8096"/>
    <cellStyle name="Commentaire 4 37 3 2" xfId="14822"/>
    <cellStyle name="Commentaire 4 37 3 2 2" xfId="36158"/>
    <cellStyle name="Commentaire 4 37 3 3" xfId="20994"/>
    <cellStyle name="Commentaire 4 37 3 3 2" xfId="40528"/>
    <cellStyle name="Commentaire 4 37 3 4" xfId="29432"/>
    <cellStyle name="Commentaire 4 37 4" xfId="10337"/>
    <cellStyle name="Commentaire 4 37 4 2" xfId="31673"/>
    <cellStyle name="Commentaire 4 37 5" xfId="20618"/>
    <cellStyle name="Commentaire 4 37 5 2" xfId="40216"/>
    <cellStyle name="Commentaire 4 37 6" xfId="24947"/>
    <cellStyle name="Commentaire 4 38" xfId="3609"/>
    <cellStyle name="Commentaire 4 38 2" xfId="5854"/>
    <cellStyle name="Commentaire 4 38 2 2" xfId="12580"/>
    <cellStyle name="Commentaire 4 38 2 2 2" xfId="33916"/>
    <cellStyle name="Commentaire 4 38 2 3" xfId="20245"/>
    <cellStyle name="Commentaire 4 38 2 3 2" xfId="39907"/>
    <cellStyle name="Commentaire 4 38 2 4" xfId="27190"/>
    <cellStyle name="Commentaire 4 38 3" xfId="8097"/>
    <cellStyle name="Commentaire 4 38 3 2" xfId="14823"/>
    <cellStyle name="Commentaire 4 38 3 2 2" xfId="36159"/>
    <cellStyle name="Commentaire 4 38 3 3" xfId="23226"/>
    <cellStyle name="Commentaire 4 38 3 3 2" xfId="42374"/>
    <cellStyle name="Commentaire 4 38 3 4" xfId="29433"/>
    <cellStyle name="Commentaire 4 38 4" xfId="10338"/>
    <cellStyle name="Commentaire 4 38 4 2" xfId="31674"/>
    <cellStyle name="Commentaire 4 38 5" xfId="22849"/>
    <cellStyle name="Commentaire 4 38 5 2" xfId="42061"/>
    <cellStyle name="Commentaire 4 38 6" xfId="24948"/>
    <cellStyle name="Commentaire 4 39" xfId="3610"/>
    <cellStyle name="Commentaire 4 39 2" xfId="5855"/>
    <cellStyle name="Commentaire 4 39 2 2" xfId="12581"/>
    <cellStyle name="Commentaire 4 39 2 2 2" xfId="33917"/>
    <cellStyle name="Commentaire 4 39 2 3" xfId="22477"/>
    <cellStyle name="Commentaire 4 39 2 3 2" xfId="41753"/>
    <cellStyle name="Commentaire 4 39 2 4" xfId="27191"/>
    <cellStyle name="Commentaire 4 39 3" xfId="8098"/>
    <cellStyle name="Commentaire 4 39 3 2" xfId="14824"/>
    <cellStyle name="Commentaire 4 39 3 2 2" xfId="36160"/>
    <cellStyle name="Commentaire 4 39 3 3" xfId="19879"/>
    <cellStyle name="Commentaire 4 39 3 3 2" xfId="39605"/>
    <cellStyle name="Commentaire 4 39 3 4" xfId="29434"/>
    <cellStyle name="Commentaire 4 39 4" xfId="10339"/>
    <cellStyle name="Commentaire 4 39 4 2" xfId="31675"/>
    <cellStyle name="Commentaire 4 39 5" xfId="19504"/>
    <cellStyle name="Commentaire 4 39 5 2" xfId="39294"/>
    <cellStyle name="Commentaire 4 39 6" xfId="24949"/>
    <cellStyle name="Commentaire 4 4" xfId="2359"/>
    <cellStyle name="Commentaire 4 4 2" xfId="3612"/>
    <cellStyle name="Commentaire 4 4 2 2" xfId="5857"/>
    <cellStyle name="Commentaire 4 4 2 2 2" xfId="12583"/>
    <cellStyle name="Commentaire 4 4 2 2 2 2" xfId="33919"/>
    <cellStyle name="Commentaire 4 4 2 2 3" xfId="18008"/>
    <cellStyle name="Commentaire 4 4 2 2 3 2" xfId="38057"/>
    <cellStyle name="Commentaire 4 4 2 2 4" xfId="27193"/>
    <cellStyle name="Commentaire 4 4 2 3" xfId="8100"/>
    <cellStyle name="Commentaire 4 4 2 3 2" xfId="14826"/>
    <cellStyle name="Commentaire 4 4 2 3 2 2" xfId="36162"/>
    <cellStyle name="Commentaire 4 4 2 3 3" xfId="18762"/>
    <cellStyle name="Commentaire 4 4 2 3 3 2" xfId="38681"/>
    <cellStyle name="Commentaire 4 4 2 3 4" xfId="29436"/>
    <cellStyle name="Commentaire 4 4 2 4" xfId="10341"/>
    <cellStyle name="Commentaire 4 4 2 4 2" xfId="31677"/>
    <cellStyle name="Commentaire 4 4 2 5" xfId="21734"/>
    <cellStyle name="Commentaire 4 4 2 5 2" xfId="41140"/>
    <cellStyle name="Commentaire 4 4 2 6" xfId="24951"/>
    <cellStyle name="Commentaire 4 4 3" xfId="3613"/>
    <cellStyle name="Commentaire 4 4 3 2" xfId="5858"/>
    <cellStyle name="Commentaire 4 4 3 2 2" xfId="12584"/>
    <cellStyle name="Commentaire 4 4 3 2 2 2" xfId="33920"/>
    <cellStyle name="Commentaire 4 4 3 2 3" xfId="21362"/>
    <cellStyle name="Commentaire 4 4 3 2 3 2" xfId="40832"/>
    <cellStyle name="Commentaire 4 4 3 2 4" xfId="27194"/>
    <cellStyle name="Commentaire 4 4 3 3" xfId="8101"/>
    <cellStyle name="Commentaire 4 4 3 3 2" xfId="14827"/>
    <cellStyle name="Commentaire 4 4 3 3 2 2" xfId="36163"/>
    <cellStyle name="Commentaire 4 4 3 3 3" xfId="17615"/>
    <cellStyle name="Commentaire 4 4 3 3 3 2" xfId="37729"/>
    <cellStyle name="Commentaire 4 4 3 3 4" xfId="29437"/>
    <cellStyle name="Commentaire 4 4 3 4" xfId="10342"/>
    <cellStyle name="Commentaire 4 4 3 4 2" xfId="31678"/>
    <cellStyle name="Commentaire 4 4 3 5" xfId="23964"/>
    <cellStyle name="Commentaire 4 4 3 5 2" xfId="42984"/>
    <cellStyle name="Commentaire 4 4 3 6" xfId="24952"/>
    <cellStyle name="Commentaire 4 4 4" xfId="5856"/>
    <cellStyle name="Commentaire 4 4 4 2" xfId="12582"/>
    <cellStyle name="Commentaire 4 4 4 2 2" xfId="33918"/>
    <cellStyle name="Commentaire 4 4 4 3" xfId="19131"/>
    <cellStyle name="Commentaire 4 4 4 3 2" xfId="38986"/>
    <cellStyle name="Commentaire 4 4 4 4" xfId="27192"/>
    <cellStyle name="Commentaire 4 4 5" xfId="8099"/>
    <cellStyle name="Commentaire 4 4 5 2" xfId="14825"/>
    <cellStyle name="Commentaire 4 4 5 2 2" xfId="36161"/>
    <cellStyle name="Commentaire 4 4 5 3" xfId="22108"/>
    <cellStyle name="Commentaire 4 4 5 3 2" xfId="41449"/>
    <cellStyle name="Commentaire 4 4 5 4" xfId="29435"/>
    <cellStyle name="Commentaire 4 4 6" xfId="10340"/>
    <cellStyle name="Commentaire 4 4 6 2" xfId="31676"/>
    <cellStyle name="Commentaire 4 4 7" xfId="18388"/>
    <cellStyle name="Commentaire 4 4 7 2" xfId="38372"/>
    <cellStyle name="Commentaire 4 4 8" xfId="24950"/>
    <cellStyle name="Commentaire 4 4 9" xfId="3611"/>
    <cellStyle name="Commentaire 4 40" xfId="3614"/>
    <cellStyle name="Commentaire 4 40 2" xfId="5859"/>
    <cellStyle name="Commentaire 4 40 2 2" xfId="12585"/>
    <cellStyle name="Commentaire 4 40 2 2 2" xfId="33921"/>
    <cellStyle name="Commentaire 4 40 2 3" xfId="23591"/>
    <cellStyle name="Commentaire 4 40 2 3 2" xfId="42675"/>
    <cellStyle name="Commentaire 4 40 2 4" xfId="27195"/>
    <cellStyle name="Commentaire 4 40 3" xfId="8102"/>
    <cellStyle name="Commentaire 4 40 3 2" xfId="14828"/>
    <cellStyle name="Commentaire 4 40 3 2 2" xfId="36164"/>
    <cellStyle name="Commentaire 4 40 3 3" xfId="20993"/>
    <cellStyle name="Commentaire 4 40 3 3 2" xfId="40527"/>
    <cellStyle name="Commentaire 4 40 3 4" xfId="29438"/>
    <cellStyle name="Commentaire 4 40 4" xfId="10343"/>
    <cellStyle name="Commentaire 4 40 4 2" xfId="31679"/>
    <cellStyle name="Commentaire 4 40 5" xfId="20617"/>
    <cellStyle name="Commentaire 4 40 5 2" xfId="40215"/>
    <cellStyle name="Commentaire 4 40 6" xfId="24953"/>
    <cellStyle name="Commentaire 4 41" xfId="3615"/>
    <cellStyle name="Commentaire 4 41 2" xfId="5860"/>
    <cellStyle name="Commentaire 4 41 2 2" xfId="12586"/>
    <cellStyle name="Commentaire 4 41 2 2 2" xfId="33922"/>
    <cellStyle name="Commentaire 4 41 2 3" xfId="20244"/>
    <cellStyle name="Commentaire 4 41 2 3 2" xfId="39906"/>
    <cellStyle name="Commentaire 4 41 2 4" xfId="27196"/>
    <cellStyle name="Commentaire 4 41 3" xfId="8103"/>
    <cellStyle name="Commentaire 4 41 3 2" xfId="14829"/>
    <cellStyle name="Commentaire 4 41 3 2 2" xfId="36165"/>
    <cellStyle name="Commentaire 4 41 3 3" xfId="23225"/>
    <cellStyle name="Commentaire 4 41 3 3 2" xfId="42373"/>
    <cellStyle name="Commentaire 4 41 3 4" xfId="29439"/>
    <cellStyle name="Commentaire 4 41 4" xfId="10344"/>
    <cellStyle name="Commentaire 4 41 4 2" xfId="31680"/>
    <cellStyle name="Commentaire 4 41 5" xfId="22848"/>
    <cellStyle name="Commentaire 4 41 5 2" xfId="42060"/>
    <cellStyle name="Commentaire 4 41 6" xfId="24954"/>
    <cellStyle name="Commentaire 4 42" xfId="3616"/>
    <cellStyle name="Commentaire 4 42 2" xfId="5861"/>
    <cellStyle name="Commentaire 4 42 2 2" xfId="12587"/>
    <cellStyle name="Commentaire 4 42 2 2 2" xfId="33923"/>
    <cellStyle name="Commentaire 4 42 2 3" xfId="22476"/>
    <cellStyle name="Commentaire 4 42 2 3 2" xfId="41752"/>
    <cellStyle name="Commentaire 4 42 2 4" xfId="27197"/>
    <cellStyle name="Commentaire 4 42 3" xfId="8104"/>
    <cellStyle name="Commentaire 4 42 3 2" xfId="14830"/>
    <cellStyle name="Commentaire 4 42 3 2 2" xfId="36166"/>
    <cellStyle name="Commentaire 4 42 3 3" xfId="19878"/>
    <cellStyle name="Commentaire 4 42 3 3 2" xfId="39604"/>
    <cellStyle name="Commentaire 4 42 3 4" xfId="29440"/>
    <cellStyle name="Commentaire 4 42 4" xfId="10345"/>
    <cellStyle name="Commentaire 4 42 4 2" xfId="31681"/>
    <cellStyle name="Commentaire 4 42 5" xfId="19503"/>
    <cellStyle name="Commentaire 4 42 5 2" xfId="39293"/>
    <cellStyle name="Commentaire 4 42 6" xfId="24955"/>
    <cellStyle name="Commentaire 4 43" xfId="3617"/>
    <cellStyle name="Commentaire 4 43 2" xfId="5862"/>
    <cellStyle name="Commentaire 4 43 2 2" xfId="12588"/>
    <cellStyle name="Commentaire 4 43 2 2 2" xfId="33924"/>
    <cellStyle name="Commentaire 4 43 2 3" xfId="19130"/>
    <cellStyle name="Commentaire 4 43 2 3 2" xfId="38985"/>
    <cellStyle name="Commentaire 4 43 2 4" xfId="27198"/>
    <cellStyle name="Commentaire 4 43 3" xfId="8105"/>
    <cellStyle name="Commentaire 4 43 3 2" xfId="14831"/>
    <cellStyle name="Commentaire 4 43 3 2 2" xfId="36167"/>
    <cellStyle name="Commentaire 4 43 3 3" xfId="22107"/>
    <cellStyle name="Commentaire 4 43 3 3 2" xfId="41448"/>
    <cellStyle name="Commentaire 4 43 3 4" xfId="29441"/>
    <cellStyle name="Commentaire 4 43 4" xfId="10346"/>
    <cellStyle name="Commentaire 4 43 4 2" xfId="31682"/>
    <cellStyle name="Commentaire 4 43 5" xfId="18387"/>
    <cellStyle name="Commentaire 4 43 5 2" xfId="38371"/>
    <cellStyle name="Commentaire 4 43 6" xfId="24956"/>
    <cellStyle name="Commentaire 4 44" xfId="3618"/>
    <cellStyle name="Commentaire 4 44 2" xfId="5863"/>
    <cellStyle name="Commentaire 4 44 2 2" xfId="12589"/>
    <cellStyle name="Commentaire 4 44 2 2 2" xfId="33925"/>
    <cellStyle name="Commentaire 4 44 2 3" xfId="18007"/>
    <cellStyle name="Commentaire 4 44 2 3 2" xfId="38056"/>
    <cellStyle name="Commentaire 4 44 2 4" xfId="27199"/>
    <cellStyle name="Commentaire 4 44 3" xfId="8106"/>
    <cellStyle name="Commentaire 4 44 3 2" xfId="14832"/>
    <cellStyle name="Commentaire 4 44 3 2 2" xfId="36168"/>
    <cellStyle name="Commentaire 4 44 3 3" xfId="18761"/>
    <cellStyle name="Commentaire 4 44 3 3 2" xfId="38680"/>
    <cellStyle name="Commentaire 4 44 3 4" xfId="29442"/>
    <cellStyle name="Commentaire 4 44 4" xfId="10347"/>
    <cellStyle name="Commentaire 4 44 4 2" xfId="31683"/>
    <cellStyle name="Commentaire 4 44 5" xfId="21733"/>
    <cellStyle name="Commentaire 4 44 5 2" xfId="41139"/>
    <cellStyle name="Commentaire 4 44 6" xfId="24957"/>
    <cellStyle name="Commentaire 4 45" xfId="3619"/>
    <cellStyle name="Commentaire 4 45 2" xfId="5864"/>
    <cellStyle name="Commentaire 4 45 2 2" xfId="12590"/>
    <cellStyle name="Commentaire 4 45 2 2 2" xfId="33926"/>
    <cellStyle name="Commentaire 4 45 2 3" xfId="21361"/>
    <cellStyle name="Commentaire 4 45 2 3 2" xfId="40831"/>
    <cellStyle name="Commentaire 4 45 2 4" xfId="27200"/>
    <cellStyle name="Commentaire 4 45 3" xfId="8107"/>
    <cellStyle name="Commentaire 4 45 3 2" xfId="14833"/>
    <cellStyle name="Commentaire 4 45 3 2 2" xfId="36169"/>
    <cellStyle name="Commentaire 4 45 3 3" xfId="17614"/>
    <cellStyle name="Commentaire 4 45 3 3 2" xfId="37728"/>
    <cellStyle name="Commentaire 4 45 3 4" xfId="29443"/>
    <cellStyle name="Commentaire 4 45 4" xfId="10348"/>
    <cellStyle name="Commentaire 4 45 4 2" xfId="31684"/>
    <cellStyle name="Commentaire 4 45 5" xfId="23963"/>
    <cellStyle name="Commentaire 4 45 5 2" xfId="42983"/>
    <cellStyle name="Commentaire 4 45 6" xfId="24958"/>
    <cellStyle name="Commentaire 4 46" xfId="3620"/>
    <cellStyle name="Commentaire 4 46 2" xfId="5865"/>
    <cellStyle name="Commentaire 4 46 2 2" xfId="12591"/>
    <cellStyle name="Commentaire 4 46 2 2 2" xfId="33927"/>
    <cellStyle name="Commentaire 4 46 2 3" xfId="23590"/>
    <cellStyle name="Commentaire 4 46 2 3 2" xfId="42674"/>
    <cellStyle name="Commentaire 4 46 2 4" xfId="27201"/>
    <cellStyle name="Commentaire 4 46 3" xfId="8108"/>
    <cellStyle name="Commentaire 4 46 3 2" xfId="14834"/>
    <cellStyle name="Commentaire 4 46 3 2 2" xfId="36170"/>
    <cellStyle name="Commentaire 4 46 3 3" xfId="20992"/>
    <cellStyle name="Commentaire 4 46 3 3 2" xfId="40526"/>
    <cellStyle name="Commentaire 4 46 3 4" xfId="29444"/>
    <cellStyle name="Commentaire 4 46 4" xfId="10349"/>
    <cellStyle name="Commentaire 4 46 4 2" xfId="31685"/>
    <cellStyle name="Commentaire 4 46 5" xfId="20616"/>
    <cellStyle name="Commentaire 4 46 5 2" xfId="40214"/>
    <cellStyle name="Commentaire 4 46 6" xfId="24959"/>
    <cellStyle name="Commentaire 4 47" xfId="3621"/>
    <cellStyle name="Commentaire 4 47 2" xfId="5866"/>
    <cellStyle name="Commentaire 4 47 2 2" xfId="12592"/>
    <cellStyle name="Commentaire 4 47 2 2 2" xfId="33928"/>
    <cellStyle name="Commentaire 4 47 2 3" xfId="20243"/>
    <cellStyle name="Commentaire 4 47 2 3 2" xfId="39905"/>
    <cellStyle name="Commentaire 4 47 2 4" xfId="27202"/>
    <cellStyle name="Commentaire 4 47 3" xfId="8109"/>
    <cellStyle name="Commentaire 4 47 3 2" xfId="14835"/>
    <cellStyle name="Commentaire 4 47 3 2 2" xfId="36171"/>
    <cellStyle name="Commentaire 4 47 3 3" xfId="23224"/>
    <cellStyle name="Commentaire 4 47 3 3 2" xfId="42372"/>
    <cellStyle name="Commentaire 4 47 3 4" xfId="29445"/>
    <cellStyle name="Commentaire 4 47 4" xfId="10350"/>
    <cellStyle name="Commentaire 4 47 4 2" xfId="31686"/>
    <cellStyle name="Commentaire 4 47 5" xfId="22847"/>
    <cellStyle name="Commentaire 4 47 5 2" xfId="42059"/>
    <cellStyle name="Commentaire 4 47 6" xfId="24960"/>
    <cellStyle name="Commentaire 4 48" xfId="3622"/>
    <cellStyle name="Commentaire 4 48 2" xfId="5867"/>
    <cellStyle name="Commentaire 4 48 2 2" xfId="12593"/>
    <cellStyle name="Commentaire 4 48 2 2 2" xfId="33929"/>
    <cellStyle name="Commentaire 4 48 2 3" xfId="22475"/>
    <cellStyle name="Commentaire 4 48 2 3 2" xfId="41751"/>
    <cellStyle name="Commentaire 4 48 2 4" xfId="27203"/>
    <cellStyle name="Commentaire 4 48 3" xfId="8110"/>
    <cellStyle name="Commentaire 4 48 3 2" xfId="14836"/>
    <cellStyle name="Commentaire 4 48 3 2 2" xfId="36172"/>
    <cellStyle name="Commentaire 4 48 3 3" xfId="19877"/>
    <cellStyle name="Commentaire 4 48 3 3 2" xfId="39603"/>
    <cellStyle name="Commentaire 4 48 3 4" xfId="29446"/>
    <cellStyle name="Commentaire 4 48 4" xfId="10351"/>
    <cellStyle name="Commentaire 4 48 4 2" xfId="31687"/>
    <cellStyle name="Commentaire 4 48 5" xfId="19502"/>
    <cellStyle name="Commentaire 4 48 5 2" xfId="39292"/>
    <cellStyle name="Commentaire 4 48 6" xfId="24961"/>
    <cellStyle name="Commentaire 4 49" xfId="3623"/>
    <cellStyle name="Commentaire 4 49 2" xfId="5868"/>
    <cellStyle name="Commentaire 4 49 2 2" xfId="12594"/>
    <cellStyle name="Commentaire 4 49 2 2 2" xfId="33930"/>
    <cellStyle name="Commentaire 4 49 2 3" xfId="19129"/>
    <cellStyle name="Commentaire 4 49 2 3 2" xfId="38984"/>
    <cellStyle name="Commentaire 4 49 2 4" xfId="27204"/>
    <cellStyle name="Commentaire 4 49 3" xfId="8111"/>
    <cellStyle name="Commentaire 4 49 3 2" xfId="14837"/>
    <cellStyle name="Commentaire 4 49 3 2 2" xfId="36173"/>
    <cellStyle name="Commentaire 4 49 3 3" xfId="22106"/>
    <cellStyle name="Commentaire 4 49 3 3 2" xfId="41447"/>
    <cellStyle name="Commentaire 4 49 3 4" xfId="29447"/>
    <cellStyle name="Commentaire 4 49 4" xfId="10352"/>
    <cellStyle name="Commentaire 4 49 4 2" xfId="31688"/>
    <cellStyle name="Commentaire 4 49 5" xfId="18386"/>
    <cellStyle name="Commentaire 4 49 5 2" xfId="38370"/>
    <cellStyle name="Commentaire 4 49 6" xfId="24962"/>
    <cellStyle name="Commentaire 4 5" xfId="3624"/>
    <cellStyle name="Commentaire 4 5 2" xfId="3625"/>
    <cellStyle name="Commentaire 4 5 2 2" xfId="5870"/>
    <cellStyle name="Commentaire 4 5 2 2 2" xfId="12596"/>
    <cellStyle name="Commentaire 4 5 2 2 2 2" xfId="33932"/>
    <cellStyle name="Commentaire 4 5 2 2 3" xfId="21360"/>
    <cellStyle name="Commentaire 4 5 2 2 3 2" xfId="40830"/>
    <cellStyle name="Commentaire 4 5 2 2 4" xfId="27206"/>
    <cellStyle name="Commentaire 4 5 2 3" xfId="8113"/>
    <cellStyle name="Commentaire 4 5 2 3 2" xfId="14839"/>
    <cellStyle name="Commentaire 4 5 2 3 2 2" xfId="36175"/>
    <cellStyle name="Commentaire 4 5 2 3 3" xfId="17613"/>
    <cellStyle name="Commentaire 4 5 2 3 3 2" xfId="37727"/>
    <cellStyle name="Commentaire 4 5 2 3 4" xfId="29449"/>
    <cellStyle name="Commentaire 4 5 2 4" xfId="10354"/>
    <cellStyle name="Commentaire 4 5 2 4 2" xfId="31690"/>
    <cellStyle name="Commentaire 4 5 2 5" xfId="23962"/>
    <cellStyle name="Commentaire 4 5 2 5 2" xfId="42982"/>
    <cellStyle name="Commentaire 4 5 2 6" xfId="24964"/>
    <cellStyle name="Commentaire 4 5 3" xfId="3626"/>
    <cellStyle name="Commentaire 4 5 3 2" xfId="5871"/>
    <cellStyle name="Commentaire 4 5 3 2 2" xfId="12597"/>
    <cellStyle name="Commentaire 4 5 3 2 2 2" xfId="33933"/>
    <cellStyle name="Commentaire 4 5 3 2 3" xfId="23589"/>
    <cellStyle name="Commentaire 4 5 3 2 3 2" xfId="42673"/>
    <cellStyle name="Commentaire 4 5 3 2 4" xfId="27207"/>
    <cellStyle name="Commentaire 4 5 3 3" xfId="8114"/>
    <cellStyle name="Commentaire 4 5 3 3 2" xfId="14840"/>
    <cellStyle name="Commentaire 4 5 3 3 2 2" xfId="36176"/>
    <cellStyle name="Commentaire 4 5 3 3 3" xfId="20991"/>
    <cellStyle name="Commentaire 4 5 3 3 3 2" xfId="40525"/>
    <cellStyle name="Commentaire 4 5 3 3 4" xfId="29450"/>
    <cellStyle name="Commentaire 4 5 3 4" xfId="10355"/>
    <cellStyle name="Commentaire 4 5 3 4 2" xfId="31691"/>
    <cellStyle name="Commentaire 4 5 3 5" xfId="20615"/>
    <cellStyle name="Commentaire 4 5 3 5 2" xfId="40213"/>
    <cellStyle name="Commentaire 4 5 3 6" xfId="24965"/>
    <cellStyle name="Commentaire 4 5 4" xfId="5869"/>
    <cellStyle name="Commentaire 4 5 4 2" xfId="12595"/>
    <cellStyle name="Commentaire 4 5 4 2 2" xfId="33931"/>
    <cellStyle name="Commentaire 4 5 4 3" xfId="18006"/>
    <cellStyle name="Commentaire 4 5 4 3 2" xfId="38055"/>
    <cellStyle name="Commentaire 4 5 4 4" xfId="27205"/>
    <cellStyle name="Commentaire 4 5 5" xfId="8112"/>
    <cellStyle name="Commentaire 4 5 5 2" xfId="14838"/>
    <cellStyle name="Commentaire 4 5 5 2 2" xfId="36174"/>
    <cellStyle name="Commentaire 4 5 5 3" xfId="18760"/>
    <cellStyle name="Commentaire 4 5 5 3 2" xfId="38679"/>
    <cellStyle name="Commentaire 4 5 5 4" xfId="29448"/>
    <cellStyle name="Commentaire 4 5 6" xfId="10353"/>
    <cellStyle name="Commentaire 4 5 6 2" xfId="31689"/>
    <cellStyle name="Commentaire 4 5 7" xfId="21732"/>
    <cellStyle name="Commentaire 4 5 7 2" xfId="41138"/>
    <cellStyle name="Commentaire 4 5 8" xfId="24963"/>
    <cellStyle name="Commentaire 4 50" xfId="3627"/>
    <cellStyle name="Commentaire 4 50 2" xfId="5872"/>
    <cellStyle name="Commentaire 4 50 2 2" xfId="12598"/>
    <cellStyle name="Commentaire 4 50 2 2 2" xfId="33934"/>
    <cellStyle name="Commentaire 4 50 2 3" xfId="20242"/>
    <cellStyle name="Commentaire 4 50 2 3 2" xfId="39904"/>
    <cellStyle name="Commentaire 4 50 2 4" xfId="27208"/>
    <cellStyle name="Commentaire 4 50 3" xfId="8115"/>
    <cellStyle name="Commentaire 4 50 3 2" xfId="14841"/>
    <cellStyle name="Commentaire 4 50 3 2 2" xfId="36177"/>
    <cellStyle name="Commentaire 4 50 3 3" xfId="23223"/>
    <cellStyle name="Commentaire 4 50 3 3 2" xfId="42371"/>
    <cellStyle name="Commentaire 4 50 3 4" xfId="29451"/>
    <cellStyle name="Commentaire 4 50 4" xfId="10356"/>
    <cellStyle name="Commentaire 4 50 4 2" xfId="31692"/>
    <cellStyle name="Commentaire 4 50 5" xfId="22846"/>
    <cellStyle name="Commentaire 4 50 5 2" xfId="42058"/>
    <cellStyle name="Commentaire 4 50 6" xfId="24966"/>
    <cellStyle name="Commentaire 4 51" xfId="3628"/>
    <cellStyle name="Commentaire 4 51 2" xfId="5873"/>
    <cellStyle name="Commentaire 4 51 2 2" xfId="12599"/>
    <cellStyle name="Commentaire 4 51 2 2 2" xfId="33935"/>
    <cellStyle name="Commentaire 4 51 2 3" xfId="22474"/>
    <cellStyle name="Commentaire 4 51 2 3 2" xfId="41750"/>
    <cellStyle name="Commentaire 4 51 2 4" xfId="27209"/>
    <cellStyle name="Commentaire 4 51 3" xfId="8116"/>
    <cellStyle name="Commentaire 4 51 3 2" xfId="14842"/>
    <cellStyle name="Commentaire 4 51 3 2 2" xfId="36178"/>
    <cellStyle name="Commentaire 4 51 3 3" xfId="19876"/>
    <cellStyle name="Commentaire 4 51 3 3 2" xfId="39602"/>
    <cellStyle name="Commentaire 4 51 3 4" xfId="29452"/>
    <cellStyle name="Commentaire 4 51 4" xfId="10357"/>
    <cellStyle name="Commentaire 4 51 4 2" xfId="31693"/>
    <cellStyle name="Commentaire 4 51 5" xfId="19501"/>
    <cellStyle name="Commentaire 4 51 5 2" xfId="39291"/>
    <cellStyle name="Commentaire 4 51 6" xfId="24967"/>
    <cellStyle name="Commentaire 4 52" xfId="3629"/>
    <cellStyle name="Commentaire 4 52 2" xfId="5874"/>
    <cellStyle name="Commentaire 4 52 2 2" xfId="12600"/>
    <cellStyle name="Commentaire 4 52 2 2 2" xfId="33936"/>
    <cellStyle name="Commentaire 4 52 2 3" xfId="19128"/>
    <cellStyle name="Commentaire 4 52 2 3 2" xfId="38983"/>
    <cellStyle name="Commentaire 4 52 2 4" xfId="27210"/>
    <cellStyle name="Commentaire 4 52 3" xfId="8117"/>
    <cellStyle name="Commentaire 4 52 3 2" xfId="14843"/>
    <cellStyle name="Commentaire 4 52 3 2 2" xfId="36179"/>
    <cellStyle name="Commentaire 4 52 3 3" xfId="22105"/>
    <cellStyle name="Commentaire 4 52 3 3 2" xfId="41446"/>
    <cellStyle name="Commentaire 4 52 3 4" xfId="29453"/>
    <cellStyle name="Commentaire 4 52 4" xfId="10358"/>
    <cellStyle name="Commentaire 4 52 4 2" xfId="31694"/>
    <cellStyle name="Commentaire 4 52 5" xfId="18385"/>
    <cellStyle name="Commentaire 4 52 5 2" xfId="38369"/>
    <cellStyle name="Commentaire 4 52 6" xfId="24968"/>
    <cellStyle name="Commentaire 4 53" xfId="3630"/>
    <cellStyle name="Commentaire 4 53 2" xfId="5875"/>
    <cellStyle name="Commentaire 4 53 2 2" xfId="12601"/>
    <cellStyle name="Commentaire 4 53 2 2 2" xfId="33937"/>
    <cellStyle name="Commentaire 4 53 2 3" xfId="18005"/>
    <cellStyle name="Commentaire 4 53 2 3 2" xfId="38054"/>
    <cellStyle name="Commentaire 4 53 2 4" xfId="27211"/>
    <cellStyle name="Commentaire 4 53 3" xfId="8118"/>
    <cellStyle name="Commentaire 4 53 3 2" xfId="14844"/>
    <cellStyle name="Commentaire 4 53 3 2 2" xfId="36180"/>
    <cellStyle name="Commentaire 4 53 3 3" xfId="18759"/>
    <cellStyle name="Commentaire 4 53 3 3 2" xfId="38678"/>
    <cellStyle name="Commentaire 4 53 3 4" xfId="29454"/>
    <cellStyle name="Commentaire 4 53 4" xfId="10359"/>
    <cellStyle name="Commentaire 4 53 4 2" xfId="31695"/>
    <cellStyle name="Commentaire 4 53 5" xfId="21731"/>
    <cellStyle name="Commentaire 4 53 5 2" xfId="41137"/>
    <cellStyle name="Commentaire 4 53 6" xfId="24969"/>
    <cellStyle name="Commentaire 4 54" xfId="3631"/>
    <cellStyle name="Commentaire 4 54 2" xfId="5876"/>
    <cellStyle name="Commentaire 4 54 2 2" xfId="12602"/>
    <cellStyle name="Commentaire 4 54 2 2 2" xfId="33938"/>
    <cellStyle name="Commentaire 4 54 2 3" xfId="21359"/>
    <cellStyle name="Commentaire 4 54 2 3 2" xfId="40829"/>
    <cellStyle name="Commentaire 4 54 2 4" xfId="27212"/>
    <cellStyle name="Commentaire 4 54 3" xfId="8119"/>
    <cellStyle name="Commentaire 4 54 3 2" xfId="14845"/>
    <cellStyle name="Commentaire 4 54 3 2 2" xfId="36181"/>
    <cellStyle name="Commentaire 4 54 3 3" xfId="17612"/>
    <cellStyle name="Commentaire 4 54 3 3 2" xfId="37726"/>
    <cellStyle name="Commentaire 4 54 3 4" xfId="29455"/>
    <cellStyle name="Commentaire 4 54 4" xfId="10360"/>
    <cellStyle name="Commentaire 4 54 4 2" xfId="31696"/>
    <cellStyle name="Commentaire 4 54 5" xfId="23961"/>
    <cellStyle name="Commentaire 4 54 5 2" xfId="42981"/>
    <cellStyle name="Commentaire 4 54 6" xfId="24970"/>
    <cellStyle name="Commentaire 4 55" xfId="3632"/>
    <cellStyle name="Commentaire 4 55 2" xfId="5877"/>
    <cellStyle name="Commentaire 4 55 2 2" xfId="12603"/>
    <cellStyle name="Commentaire 4 55 2 2 2" xfId="33939"/>
    <cellStyle name="Commentaire 4 55 2 3" xfId="23588"/>
    <cellStyle name="Commentaire 4 55 2 3 2" xfId="42672"/>
    <cellStyle name="Commentaire 4 55 2 4" xfId="27213"/>
    <cellStyle name="Commentaire 4 55 3" xfId="8120"/>
    <cellStyle name="Commentaire 4 55 3 2" xfId="14846"/>
    <cellStyle name="Commentaire 4 55 3 2 2" xfId="36182"/>
    <cellStyle name="Commentaire 4 55 3 3" xfId="20990"/>
    <cellStyle name="Commentaire 4 55 3 3 2" xfId="40524"/>
    <cellStyle name="Commentaire 4 55 3 4" xfId="29456"/>
    <cellStyle name="Commentaire 4 55 4" xfId="10361"/>
    <cellStyle name="Commentaire 4 55 4 2" xfId="31697"/>
    <cellStyle name="Commentaire 4 55 5" xfId="20614"/>
    <cellStyle name="Commentaire 4 55 5 2" xfId="40212"/>
    <cellStyle name="Commentaire 4 55 6" xfId="24971"/>
    <cellStyle name="Commentaire 4 56" xfId="3633"/>
    <cellStyle name="Commentaire 4 56 2" xfId="5878"/>
    <cellStyle name="Commentaire 4 56 2 2" xfId="12604"/>
    <cellStyle name="Commentaire 4 56 2 2 2" xfId="33940"/>
    <cellStyle name="Commentaire 4 56 2 3" xfId="20241"/>
    <cellStyle name="Commentaire 4 56 2 3 2" xfId="39903"/>
    <cellStyle name="Commentaire 4 56 2 4" xfId="27214"/>
    <cellStyle name="Commentaire 4 56 3" xfId="8121"/>
    <cellStyle name="Commentaire 4 56 3 2" xfId="14847"/>
    <cellStyle name="Commentaire 4 56 3 2 2" xfId="36183"/>
    <cellStyle name="Commentaire 4 56 3 3" xfId="23222"/>
    <cellStyle name="Commentaire 4 56 3 3 2" xfId="42370"/>
    <cellStyle name="Commentaire 4 56 3 4" xfId="29457"/>
    <cellStyle name="Commentaire 4 56 4" xfId="10362"/>
    <cellStyle name="Commentaire 4 56 4 2" xfId="31698"/>
    <cellStyle name="Commentaire 4 56 5" xfId="22845"/>
    <cellStyle name="Commentaire 4 56 5 2" xfId="42057"/>
    <cellStyle name="Commentaire 4 56 6" xfId="24972"/>
    <cellStyle name="Commentaire 4 57" xfId="3634"/>
    <cellStyle name="Commentaire 4 57 2" xfId="5879"/>
    <cellStyle name="Commentaire 4 57 2 2" xfId="12605"/>
    <cellStyle name="Commentaire 4 57 2 2 2" xfId="33941"/>
    <cellStyle name="Commentaire 4 57 2 3" xfId="22473"/>
    <cellStyle name="Commentaire 4 57 2 3 2" xfId="41749"/>
    <cellStyle name="Commentaire 4 57 2 4" xfId="27215"/>
    <cellStyle name="Commentaire 4 57 3" xfId="8122"/>
    <cellStyle name="Commentaire 4 57 3 2" xfId="14848"/>
    <cellStyle name="Commentaire 4 57 3 2 2" xfId="36184"/>
    <cellStyle name="Commentaire 4 57 3 3" xfId="19875"/>
    <cellStyle name="Commentaire 4 57 3 3 2" xfId="39601"/>
    <cellStyle name="Commentaire 4 57 3 4" xfId="29458"/>
    <cellStyle name="Commentaire 4 57 4" xfId="10363"/>
    <cellStyle name="Commentaire 4 57 4 2" xfId="31699"/>
    <cellStyle name="Commentaire 4 57 5" xfId="19500"/>
    <cellStyle name="Commentaire 4 57 5 2" xfId="39290"/>
    <cellStyle name="Commentaire 4 57 6" xfId="24973"/>
    <cellStyle name="Commentaire 4 58" xfId="3635"/>
    <cellStyle name="Commentaire 4 58 2" xfId="5880"/>
    <cellStyle name="Commentaire 4 58 2 2" xfId="12606"/>
    <cellStyle name="Commentaire 4 58 2 2 2" xfId="33942"/>
    <cellStyle name="Commentaire 4 58 2 3" xfId="19127"/>
    <cellStyle name="Commentaire 4 58 2 3 2" xfId="38982"/>
    <cellStyle name="Commentaire 4 58 2 4" xfId="27216"/>
    <cellStyle name="Commentaire 4 58 3" xfId="8123"/>
    <cellStyle name="Commentaire 4 58 3 2" xfId="14849"/>
    <cellStyle name="Commentaire 4 58 3 2 2" xfId="36185"/>
    <cellStyle name="Commentaire 4 58 3 3" xfId="22104"/>
    <cellStyle name="Commentaire 4 58 3 3 2" xfId="41445"/>
    <cellStyle name="Commentaire 4 58 3 4" xfId="29459"/>
    <cellStyle name="Commentaire 4 58 4" xfId="10364"/>
    <cellStyle name="Commentaire 4 58 4 2" xfId="31700"/>
    <cellStyle name="Commentaire 4 58 5" xfId="18384"/>
    <cellStyle name="Commentaire 4 58 5 2" xfId="38368"/>
    <cellStyle name="Commentaire 4 58 6" xfId="24974"/>
    <cellStyle name="Commentaire 4 59" xfId="3636"/>
    <cellStyle name="Commentaire 4 59 2" xfId="5881"/>
    <cellStyle name="Commentaire 4 59 2 2" xfId="12607"/>
    <cellStyle name="Commentaire 4 59 2 2 2" xfId="33943"/>
    <cellStyle name="Commentaire 4 59 2 3" xfId="18004"/>
    <cellStyle name="Commentaire 4 59 2 3 2" xfId="38053"/>
    <cellStyle name="Commentaire 4 59 2 4" xfId="27217"/>
    <cellStyle name="Commentaire 4 59 3" xfId="8124"/>
    <cellStyle name="Commentaire 4 59 3 2" xfId="14850"/>
    <cellStyle name="Commentaire 4 59 3 2 2" xfId="36186"/>
    <cellStyle name="Commentaire 4 59 3 3" xfId="18758"/>
    <cellStyle name="Commentaire 4 59 3 3 2" xfId="38677"/>
    <cellStyle name="Commentaire 4 59 3 4" xfId="29460"/>
    <cellStyle name="Commentaire 4 59 4" xfId="10365"/>
    <cellStyle name="Commentaire 4 59 4 2" xfId="31701"/>
    <cellStyle name="Commentaire 4 59 5" xfId="21730"/>
    <cellStyle name="Commentaire 4 59 5 2" xfId="41136"/>
    <cellStyle name="Commentaire 4 59 6" xfId="24975"/>
    <cellStyle name="Commentaire 4 6" xfId="3637"/>
    <cellStyle name="Commentaire 4 6 2" xfId="3638"/>
    <cellStyle name="Commentaire 4 6 2 2" xfId="5883"/>
    <cellStyle name="Commentaire 4 6 2 2 2" xfId="12609"/>
    <cellStyle name="Commentaire 4 6 2 2 2 2" xfId="33945"/>
    <cellStyle name="Commentaire 4 6 2 2 3" xfId="23587"/>
    <cellStyle name="Commentaire 4 6 2 2 3 2" xfId="42671"/>
    <cellStyle name="Commentaire 4 6 2 2 4" xfId="27219"/>
    <cellStyle name="Commentaire 4 6 2 3" xfId="8126"/>
    <cellStyle name="Commentaire 4 6 2 3 2" xfId="14852"/>
    <cellStyle name="Commentaire 4 6 2 3 2 2" xfId="36188"/>
    <cellStyle name="Commentaire 4 6 2 3 3" xfId="20989"/>
    <cellStyle name="Commentaire 4 6 2 3 3 2" xfId="40523"/>
    <cellStyle name="Commentaire 4 6 2 3 4" xfId="29462"/>
    <cellStyle name="Commentaire 4 6 2 4" xfId="10367"/>
    <cellStyle name="Commentaire 4 6 2 4 2" xfId="31703"/>
    <cellStyle name="Commentaire 4 6 2 5" xfId="20613"/>
    <cellStyle name="Commentaire 4 6 2 5 2" xfId="40211"/>
    <cellStyle name="Commentaire 4 6 2 6" xfId="24977"/>
    <cellStyle name="Commentaire 4 6 3" xfId="5882"/>
    <cellStyle name="Commentaire 4 6 3 2" xfId="12608"/>
    <cellStyle name="Commentaire 4 6 3 2 2" xfId="33944"/>
    <cellStyle name="Commentaire 4 6 3 3" xfId="21358"/>
    <cellStyle name="Commentaire 4 6 3 3 2" xfId="40828"/>
    <cellStyle name="Commentaire 4 6 3 4" xfId="27218"/>
    <cellStyle name="Commentaire 4 6 4" xfId="8125"/>
    <cellStyle name="Commentaire 4 6 4 2" xfId="14851"/>
    <cellStyle name="Commentaire 4 6 4 2 2" xfId="36187"/>
    <cellStyle name="Commentaire 4 6 4 3" xfId="17611"/>
    <cellStyle name="Commentaire 4 6 4 3 2" xfId="37725"/>
    <cellStyle name="Commentaire 4 6 4 4" xfId="29461"/>
    <cellStyle name="Commentaire 4 6 5" xfId="10366"/>
    <cellStyle name="Commentaire 4 6 5 2" xfId="31702"/>
    <cellStyle name="Commentaire 4 6 6" xfId="23960"/>
    <cellStyle name="Commentaire 4 6 6 2" xfId="42980"/>
    <cellStyle name="Commentaire 4 6 7" xfId="24976"/>
    <cellStyle name="Commentaire 4 60" xfId="3639"/>
    <cellStyle name="Commentaire 4 60 2" xfId="5884"/>
    <cellStyle name="Commentaire 4 60 2 2" xfId="12610"/>
    <cellStyle name="Commentaire 4 60 2 2 2" xfId="33946"/>
    <cellStyle name="Commentaire 4 60 2 3" xfId="20240"/>
    <cellStyle name="Commentaire 4 60 2 3 2" xfId="39902"/>
    <cellStyle name="Commentaire 4 60 2 4" xfId="27220"/>
    <cellStyle name="Commentaire 4 60 3" xfId="8127"/>
    <cellStyle name="Commentaire 4 60 3 2" xfId="14853"/>
    <cellStyle name="Commentaire 4 60 3 2 2" xfId="36189"/>
    <cellStyle name="Commentaire 4 60 3 3" xfId="23221"/>
    <cellStyle name="Commentaire 4 60 3 3 2" xfId="42369"/>
    <cellStyle name="Commentaire 4 60 3 4" xfId="29463"/>
    <cellStyle name="Commentaire 4 60 4" xfId="10368"/>
    <cellStyle name="Commentaire 4 60 4 2" xfId="31704"/>
    <cellStyle name="Commentaire 4 60 5" xfId="22844"/>
    <cellStyle name="Commentaire 4 60 5 2" xfId="42056"/>
    <cellStyle name="Commentaire 4 60 6" xfId="24978"/>
    <cellStyle name="Commentaire 4 61" xfId="3640"/>
    <cellStyle name="Commentaire 4 61 2" xfId="5885"/>
    <cellStyle name="Commentaire 4 61 2 2" xfId="12611"/>
    <cellStyle name="Commentaire 4 61 2 2 2" xfId="33947"/>
    <cellStyle name="Commentaire 4 61 2 3" xfId="22472"/>
    <cellStyle name="Commentaire 4 61 2 3 2" xfId="41748"/>
    <cellStyle name="Commentaire 4 61 2 4" xfId="27221"/>
    <cellStyle name="Commentaire 4 61 3" xfId="8128"/>
    <cellStyle name="Commentaire 4 61 3 2" xfId="14854"/>
    <cellStyle name="Commentaire 4 61 3 2 2" xfId="36190"/>
    <cellStyle name="Commentaire 4 61 3 3" xfId="19874"/>
    <cellStyle name="Commentaire 4 61 3 3 2" xfId="39600"/>
    <cellStyle name="Commentaire 4 61 3 4" xfId="29464"/>
    <cellStyle name="Commentaire 4 61 4" xfId="10369"/>
    <cellStyle name="Commentaire 4 61 4 2" xfId="31705"/>
    <cellStyle name="Commentaire 4 61 5" xfId="19499"/>
    <cellStyle name="Commentaire 4 61 5 2" xfId="39289"/>
    <cellStyle name="Commentaire 4 61 6" xfId="24979"/>
    <cellStyle name="Commentaire 4 62" xfId="3641"/>
    <cellStyle name="Commentaire 4 62 2" xfId="5886"/>
    <cellStyle name="Commentaire 4 62 2 2" xfId="12612"/>
    <cellStyle name="Commentaire 4 62 2 2 2" xfId="33948"/>
    <cellStyle name="Commentaire 4 62 2 3" xfId="19126"/>
    <cellStyle name="Commentaire 4 62 2 3 2" xfId="38981"/>
    <cellStyle name="Commentaire 4 62 2 4" xfId="27222"/>
    <cellStyle name="Commentaire 4 62 3" xfId="8129"/>
    <cellStyle name="Commentaire 4 62 3 2" xfId="14855"/>
    <cellStyle name="Commentaire 4 62 3 2 2" xfId="36191"/>
    <cellStyle name="Commentaire 4 62 3 3" xfId="22103"/>
    <cellStyle name="Commentaire 4 62 3 3 2" xfId="41444"/>
    <cellStyle name="Commentaire 4 62 3 4" xfId="29465"/>
    <cellStyle name="Commentaire 4 62 4" xfId="10370"/>
    <cellStyle name="Commentaire 4 62 4 2" xfId="31706"/>
    <cellStyle name="Commentaire 4 62 5" xfId="18383"/>
    <cellStyle name="Commentaire 4 62 5 2" xfId="38367"/>
    <cellStyle name="Commentaire 4 62 6" xfId="24980"/>
    <cellStyle name="Commentaire 4 63" xfId="3642"/>
    <cellStyle name="Commentaire 4 63 2" xfId="5887"/>
    <cellStyle name="Commentaire 4 63 2 2" xfId="12613"/>
    <cellStyle name="Commentaire 4 63 2 2 2" xfId="33949"/>
    <cellStyle name="Commentaire 4 63 2 3" xfId="18003"/>
    <cellStyle name="Commentaire 4 63 2 3 2" xfId="38052"/>
    <cellStyle name="Commentaire 4 63 2 4" xfId="27223"/>
    <cellStyle name="Commentaire 4 63 3" xfId="8130"/>
    <cellStyle name="Commentaire 4 63 3 2" xfId="14856"/>
    <cellStyle name="Commentaire 4 63 3 2 2" xfId="36192"/>
    <cellStyle name="Commentaire 4 63 3 3" xfId="18757"/>
    <cellStyle name="Commentaire 4 63 3 3 2" xfId="38676"/>
    <cellStyle name="Commentaire 4 63 3 4" xfId="29466"/>
    <cellStyle name="Commentaire 4 63 4" xfId="10371"/>
    <cellStyle name="Commentaire 4 63 4 2" xfId="31707"/>
    <cellStyle name="Commentaire 4 63 5" xfId="21729"/>
    <cellStyle name="Commentaire 4 63 5 2" xfId="41135"/>
    <cellStyle name="Commentaire 4 63 6" xfId="24981"/>
    <cellStyle name="Commentaire 4 64" xfId="3643"/>
    <cellStyle name="Commentaire 4 64 2" xfId="5888"/>
    <cellStyle name="Commentaire 4 64 2 2" xfId="12614"/>
    <cellStyle name="Commentaire 4 64 2 2 2" xfId="33950"/>
    <cellStyle name="Commentaire 4 64 2 3" xfId="21357"/>
    <cellStyle name="Commentaire 4 64 2 3 2" xfId="40827"/>
    <cellStyle name="Commentaire 4 64 2 4" xfId="27224"/>
    <cellStyle name="Commentaire 4 64 3" xfId="8131"/>
    <cellStyle name="Commentaire 4 64 3 2" xfId="14857"/>
    <cellStyle name="Commentaire 4 64 3 2 2" xfId="36193"/>
    <cellStyle name="Commentaire 4 64 3 3" xfId="17610"/>
    <cellStyle name="Commentaire 4 64 3 3 2" xfId="37724"/>
    <cellStyle name="Commentaire 4 64 3 4" xfId="29467"/>
    <cellStyle name="Commentaire 4 64 4" xfId="10372"/>
    <cellStyle name="Commentaire 4 64 4 2" xfId="31708"/>
    <cellStyle name="Commentaire 4 64 5" xfId="23959"/>
    <cellStyle name="Commentaire 4 64 5 2" xfId="42979"/>
    <cellStyle name="Commentaire 4 64 6" xfId="24982"/>
    <cellStyle name="Commentaire 4 65" xfId="3644"/>
    <cellStyle name="Commentaire 4 65 2" xfId="5889"/>
    <cellStyle name="Commentaire 4 65 2 2" xfId="12615"/>
    <cellStyle name="Commentaire 4 65 2 2 2" xfId="33951"/>
    <cellStyle name="Commentaire 4 65 2 3" xfId="23586"/>
    <cellStyle name="Commentaire 4 65 2 3 2" xfId="42670"/>
    <cellStyle name="Commentaire 4 65 2 4" xfId="27225"/>
    <cellStyle name="Commentaire 4 65 3" xfId="8132"/>
    <cellStyle name="Commentaire 4 65 3 2" xfId="14858"/>
    <cellStyle name="Commentaire 4 65 3 2 2" xfId="36194"/>
    <cellStyle name="Commentaire 4 65 3 3" xfId="20988"/>
    <cellStyle name="Commentaire 4 65 3 3 2" xfId="40522"/>
    <cellStyle name="Commentaire 4 65 3 4" xfId="29468"/>
    <cellStyle name="Commentaire 4 65 4" xfId="10373"/>
    <cellStyle name="Commentaire 4 65 4 2" xfId="31709"/>
    <cellStyle name="Commentaire 4 65 5" xfId="20612"/>
    <cellStyle name="Commentaire 4 65 5 2" xfId="40210"/>
    <cellStyle name="Commentaire 4 65 6" xfId="24983"/>
    <cellStyle name="Commentaire 4 66" xfId="3645"/>
    <cellStyle name="Commentaire 4 66 2" xfId="5890"/>
    <cellStyle name="Commentaire 4 66 2 2" xfId="12616"/>
    <cellStyle name="Commentaire 4 66 2 2 2" xfId="33952"/>
    <cellStyle name="Commentaire 4 66 2 3" xfId="20239"/>
    <cellStyle name="Commentaire 4 66 2 3 2" xfId="39901"/>
    <cellStyle name="Commentaire 4 66 2 4" xfId="27226"/>
    <cellStyle name="Commentaire 4 66 3" xfId="8133"/>
    <cellStyle name="Commentaire 4 66 3 2" xfId="14859"/>
    <cellStyle name="Commentaire 4 66 3 2 2" xfId="36195"/>
    <cellStyle name="Commentaire 4 66 3 3" xfId="23220"/>
    <cellStyle name="Commentaire 4 66 3 3 2" xfId="42368"/>
    <cellStyle name="Commentaire 4 66 3 4" xfId="29469"/>
    <cellStyle name="Commentaire 4 66 4" xfId="10374"/>
    <cellStyle name="Commentaire 4 66 4 2" xfId="31710"/>
    <cellStyle name="Commentaire 4 66 5" xfId="22843"/>
    <cellStyle name="Commentaire 4 66 5 2" xfId="42055"/>
    <cellStyle name="Commentaire 4 66 6" xfId="24984"/>
    <cellStyle name="Commentaire 4 67" xfId="3646"/>
    <cellStyle name="Commentaire 4 67 2" xfId="5891"/>
    <cellStyle name="Commentaire 4 67 2 2" xfId="12617"/>
    <cellStyle name="Commentaire 4 67 2 2 2" xfId="33953"/>
    <cellStyle name="Commentaire 4 67 2 3" xfId="22471"/>
    <cellStyle name="Commentaire 4 67 2 3 2" xfId="41747"/>
    <cellStyle name="Commentaire 4 67 2 4" xfId="27227"/>
    <cellStyle name="Commentaire 4 67 3" xfId="8134"/>
    <cellStyle name="Commentaire 4 67 3 2" xfId="14860"/>
    <cellStyle name="Commentaire 4 67 3 2 2" xfId="36196"/>
    <cellStyle name="Commentaire 4 67 3 3" xfId="19873"/>
    <cellStyle name="Commentaire 4 67 3 3 2" xfId="39599"/>
    <cellStyle name="Commentaire 4 67 3 4" xfId="29470"/>
    <cellStyle name="Commentaire 4 67 4" xfId="10375"/>
    <cellStyle name="Commentaire 4 67 4 2" xfId="31711"/>
    <cellStyle name="Commentaire 4 67 5" xfId="19498"/>
    <cellStyle name="Commentaire 4 67 5 2" xfId="39288"/>
    <cellStyle name="Commentaire 4 67 6" xfId="24985"/>
    <cellStyle name="Commentaire 4 68" xfId="3647"/>
    <cellStyle name="Commentaire 4 68 2" xfId="5892"/>
    <cellStyle name="Commentaire 4 68 2 2" xfId="12618"/>
    <cellStyle name="Commentaire 4 68 2 2 2" xfId="33954"/>
    <cellStyle name="Commentaire 4 68 2 3" xfId="19125"/>
    <cellStyle name="Commentaire 4 68 2 3 2" xfId="38980"/>
    <cellStyle name="Commentaire 4 68 2 4" xfId="27228"/>
    <cellStyle name="Commentaire 4 68 3" xfId="8135"/>
    <cellStyle name="Commentaire 4 68 3 2" xfId="14861"/>
    <cellStyle name="Commentaire 4 68 3 2 2" xfId="36197"/>
    <cellStyle name="Commentaire 4 68 3 3" xfId="22102"/>
    <cellStyle name="Commentaire 4 68 3 3 2" xfId="41443"/>
    <cellStyle name="Commentaire 4 68 3 4" xfId="29471"/>
    <cellStyle name="Commentaire 4 68 4" xfId="10376"/>
    <cellStyle name="Commentaire 4 68 4 2" xfId="31712"/>
    <cellStyle name="Commentaire 4 68 5" xfId="18382"/>
    <cellStyle name="Commentaire 4 68 5 2" xfId="38366"/>
    <cellStyle name="Commentaire 4 68 6" xfId="24986"/>
    <cellStyle name="Commentaire 4 69" xfId="3648"/>
    <cellStyle name="Commentaire 4 69 2" xfId="5893"/>
    <cellStyle name="Commentaire 4 69 2 2" xfId="12619"/>
    <cellStyle name="Commentaire 4 69 2 2 2" xfId="33955"/>
    <cellStyle name="Commentaire 4 69 2 3" xfId="18002"/>
    <cellStyle name="Commentaire 4 69 2 3 2" xfId="38051"/>
    <cellStyle name="Commentaire 4 69 2 4" xfId="27229"/>
    <cellStyle name="Commentaire 4 69 3" xfId="8136"/>
    <cellStyle name="Commentaire 4 69 3 2" xfId="14862"/>
    <cellStyle name="Commentaire 4 69 3 2 2" xfId="36198"/>
    <cellStyle name="Commentaire 4 69 3 3" xfId="18756"/>
    <cellStyle name="Commentaire 4 69 3 3 2" xfId="38675"/>
    <cellStyle name="Commentaire 4 69 3 4" xfId="29472"/>
    <cellStyle name="Commentaire 4 69 4" xfId="10377"/>
    <cellStyle name="Commentaire 4 69 4 2" xfId="31713"/>
    <cellStyle name="Commentaire 4 69 5" xfId="21728"/>
    <cellStyle name="Commentaire 4 69 5 2" xfId="41134"/>
    <cellStyle name="Commentaire 4 69 6" xfId="24987"/>
    <cellStyle name="Commentaire 4 7" xfId="3649"/>
    <cellStyle name="Commentaire 4 7 2" xfId="5894"/>
    <cellStyle name="Commentaire 4 7 2 2" xfId="12620"/>
    <cellStyle name="Commentaire 4 7 2 2 2" xfId="33956"/>
    <cellStyle name="Commentaire 4 7 2 3" xfId="21356"/>
    <cellStyle name="Commentaire 4 7 2 3 2" xfId="40826"/>
    <cellStyle name="Commentaire 4 7 2 4" xfId="27230"/>
    <cellStyle name="Commentaire 4 7 3" xfId="8137"/>
    <cellStyle name="Commentaire 4 7 3 2" xfId="14863"/>
    <cellStyle name="Commentaire 4 7 3 2 2" xfId="36199"/>
    <cellStyle name="Commentaire 4 7 3 3" xfId="17609"/>
    <cellStyle name="Commentaire 4 7 3 3 2" xfId="37723"/>
    <cellStyle name="Commentaire 4 7 3 4" xfId="29473"/>
    <cellStyle name="Commentaire 4 7 4" xfId="10378"/>
    <cellStyle name="Commentaire 4 7 4 2" xfId="31714"/>
    <cellStyle name="Commentaire 4 7 5" xfId="23958"/>
    <cellStyle name="Commentaire 4 7 5 2" xfId="42978"/>
    <cellStyle name="Commentaire 4 7 6" xfId="24988"/>
    <cellStyle name="Commentaire 4 70" xfId="3650"/>
    <cellStyle name="Commentaire 4 70 2" xfId="5895"/>
    <cellStyle name="Commentaire 4 70 2 2" xfId="12621"/>
    <cellStyle name="Commentaire 4 70 2 2 2" xfId="33957"/>
    <cellStyle name="Commentaire 4 70 2 3" xfId="23585"/>
    <cellStyle name="Commentaire 4 70 2 3 2" xfId="42669"/>
    <cellStyle name="Commentaire 4 70 2 4" xfId="27231"/>
    <cellStyle name="Commentaire 4 70 3" xfId="8138"/>
    <cellStyle name="Commentaire 4 70 3 2" xfId="14864"/>
    <cellStyle name="Commentaire 4 70 3 2 2" xfId="36200"/>
    <cellStyle name="Commentaire 4 70 3 3" xfId="20987"/>
    <cellStyle name="Commentaire 4 70 3 3 2" xfId="40521"/>
    <cellStyle name="Commentaire 4 70 3 4" xfId="29474"/>
    <cellStyle name="Commentaire 4 70 4" xfId="10379"/>
    <cellStyle name="Commentaire 4 70 4 2" xfId="31715"/>
    <cellStyle name="Commentaire 4 70 5" xfId="20611"/>
    <cellStyle name="Commentaire 4 70 5 2" xfId="40209"/>
    <cellStyle name="Commentaire 4 70 6" xfId="24989"/>
    <cellStyle name="Commentaire 4 71" xfId="3651"/>
    <cellStyle name="Commentaire 4 71 2" xfId="5896"/>
    <cellStyle name="Commentaire 4 71 2 2" xfId="12622"/>
    <cellStyle name="Commentaire 4 71 2 2 2" xfId="33958"/>
    <cellStyle name="Commentaire 4 71 2 3" xfId="20238"/>
    <cellStyle name="Commentaire 4 71 2 3 2" xfId="39900"/>
    <cellStyle name="Commentaire 4 71 2 4" xfId="27232"/>
    <cellStyle name="Commentaire 4 71 3" xfId="8139"/>
    <cellStyle name="Commentaire 4 71 3 2" xfId="14865"/>
    <cellStyle name="Commentaire 4 71 3 2 2" xfId="36201"/>
    <cellStyle name="Commentaire 4 71 3 3" xfId="23219"/>
    <cellStyle name="Commentaire 4 71 3 3 2" xfId="42367"/>
    <cellStyle name="Commentaire 4 71 3 4" xfId="29475"/>
    <cellStyle name="Commentaire 4 71 4" xfId="10380"/>
    <cellStyle name="Commentaire 4 71 4 2" xfId="31716"/>
    <cellStyle name="Commentaire 4 71 5" xfId="22842"/>
    <cellStyle name="Commentaire 4 71 5 2" xfId="42054"/>
    <cellStyle name="Commentaire 4 71 6" xfId="24990"/>
    <cellStyle name="Commentaire 4 72" xfId="3652"/>
    <cellStyle name="Commentaire 4 72 2" xfId="5897"/>
    <cellStyle name="Commentaire 4 72 2 2" xfId="12623"/>
    <cellStyle name="Commentaire 4 72 2 2 2" xfId="33959"/>
    <cellStyle name="Commentaire 4 72 2 3" xfId="22470"/>
    <cellStyle name="Commentaire 4 72 2 3 2" xfId="41746"/>
    <cellStyle name="Commentaire 4 72 2 4" xfId="27233"/>
    <cellStyle name="Commentaire 4 72 3" xfId="8140"/>
    <cellStyle name="Commentaire 4 72 3 2" xfId="14866"/>
    <cellStyle name="Commentaire 4 72 3 2 2" xfId="36202"/>
    <cellStyle name="Commentaire 4 72 3 3" xfId="19872"/>
    <cellStyle name="Commentaire 4 72 3 3 2" xfId="39598"/>
    <cellStyle name="Commentaire 4 72 3 4" xfId="29476"/>
    <cellStyle name="Commentaire 4 72 4" xfId="10381"/>
    <cellStyle name="Commentaire 4 72 4 2" xfId="31717"/>
    <cellStyle name="Commentaire 4 72 5" xfId="19497"/>
    <cellStyle name="Commentaire 4 72 5 2" xfId="39287"/>
    <cellStyle name="Commentaire 4 72 6" xfId="24991"/>
    <cellStyle name="Commentaire 4 73" xfId="3653"/>
    <cellStyle name="Commentaire 4 73 2" xfId="5898"/>
    <cellStyle name="Commentaire 4 73 2 2" xfId="12624"/>
    <cellStyle name="Commentaire 4 73 2 2 2" xfId="33960"/>
    <cellStyle name="Commentaire 4 73 2 3" xfId="19124"/>
    <cellStyle name="Commentaire 4 73 2 3 2" xfId="38979"/>
    <cellStyle name="Commentaire 4 73 2 4" xfId="27234"/>
    <cellStyle name="Commentaire 4 73 3" xfId="8141"/>
    <cellStyle name="Commentaire 4 73 3 2" xfId="14867"/>
    <cellStyle name="Commentaire 4 73 3 2 2" xfId="36203"/>
    <cellStyle name="Commentaire 4 73 3 3" xfId="22101"/>
    <cellStyle name="Commentaire 4 73 3 3 2" xfId="41442"/>
    <cellStyle name="Commentaire 4 73 3 4" xfId="29477"/>
    <cellStyle name="Commentaire 4 73 4" xfId="10382"/>
    <cellStyle name="Commentaire 4 73 4 2" xfId="31718"/>
    <cellStyle name="Commentaire 4 73 5" xfId="18381"/>
    <cellStyle name="Commentaire 4 73 5 2" xfId="38365"/>
    <cellStyle name="Commentaire 4 73 6" xfId="24992"/>
    <cellStyle name="Commentaire 4 74" xfId="3654"/>
    <cellStyle name="Commentaire 4 74 2" xfId="5899"/>
    <cellStyle name="Commentaire 4 74 2 2" xfId="12625"/>
    <cellStyle name="Commentaire 4 74 2 2 2" xfId="33961"/>
    <cellStyle name="Commentaire 4 74 2 3" xfId="18001"/>
    <cellStyle name="Commentaire 4 74 2 3 2" xfId="38050"/>
    <cellStyle name="Commentaire 4 74 2 4" xfId="27235"/>
    <cellStyle name="Commentaire 4 74 3" xfId="8142"/>
    <cellStyle name="Commentaire 4 74 3 2" xfId="14868"/>
    <cellStyle name="Commentaire 4 74 3 2 2" xfId="36204"/>
    <cellStyle name="Commentaire 4 74 3 3" xfId="18755"/>
    <cellStyle name="Commentaire 4 74 3 3 2" xfId="38674"/>
    <cellStyle name="Commentaire 4 74 3 4" xfId="29478"/>
    <cellStyle name="Commentaire 4 74 4" xfId="10383"/>
    <cellStyle name="Commentaire 4 74 4 2" xfId="31719"/>
    <cellStyle name="Commentaire 4 74 5" xfId="21727"/>
    <cellStyle name="Commentaire 4 74 5 2" xfId="41133"/>
    <cellStyle name="Commentaire 4 74 6" xfId="24993"/>
    <cellStyle name="Commentaire 4 75" xfId="3655"/>
    <cellStyle name="Commentaire 4 75 2" xfId="5900"/>
    <cellStyle name="Commentaire 4 75 2 2" xfId="12626"/>
    <cellStyle name="Commentaire 4 75 2 2 2" xfId="33962"/>
    <cellStyle name="Commentaire 4 75 2 3" xfId="21355"/>
    <cellStyle name="Commentaire 4 75 2 3 2" xfId="40825"/>
    <cellStyle name="Commentaire 4 75 2 4" xfId="27236"/>
    <cellStyle name="Commentaire 4 75 3" xfId="8143"/>
    <cellStyle name="Commentaire 4 75 3 2" xfId="14869"/>
    <cellStyle name="Commentaire 4 75 3 2 2" xfId="36205"/>
    <cellStyle name="Commentaire 4 75 3 3" xfId="17608"/>
    <cellStyle name="Commentaire 4 75 3 3 2" xfId="37722"/>
    <cellStyle name="Commentaire 4 75 3 4" xfId="29479"/>
    <cellStyle name="Commentaire 4 75 4" xfId="10384"/>
    <cellStyle name="Commentaire 4 75 4 2" xfId="31720"/>
    <cellStyle name="Commentaire 4 75 5" xfId="23957"/>
    <cellStyle name="Commentaire 4 75 5 2" xfId="42977"/>
    <cellStyle name="Commentaire 4 75 6" xfId="24994"/>
    <cellStyle name="Commentaire 4 76" xfId="3656"/>
    <cellStyle name="Commentaire 4 76 2" xfId="5901"/>
    <cellStyle name="Commentaire 4 76 2 2" xfId="12627"/>
    <cellStyle name="Commentaire 4 76 2 2 2" xfId="33963"/>
    <cellStyle name="Commentaire 4 76 2 3" xfId="23584"/>
    <cellStyle name="Commentaire 4 76 2 3 2" xfId="42668"/>
    <cellStyle name="Commentaire 4 76 2 4" xfId="27237"/>
    <cellStyle name="Commentaire 4 76 3" xfId="8144"/>
    <cellStyle name="Commentaire 4 76 3 2" xfId="14870"/>
    <cellStyle name="Commentaire 4 76 3 2 2" xfId="36206"/>
    <cellStyle name="Commentaire 4 76 3 3" xfId="20986"/>
    <cellStyle name="Commentaire 4 76 3 3 2" xfId="40520"/>
    <cellStyle name="Commentaire 4 76 3 4" xfId="29480"/>
    <cellStyle name="Commentaire 4 76 4" xfId="10385"/>
    <cellStyle name="Commentaire 4 76 4 2" xfId="31721"/>
    <cellStyle name="Commentaire 4 76 5" xfId="20610"/>
    <cellStyle name="Commentaire 4 76 5 2" xfId="40208"/>
    <cellStyle name="Commentaire 4 76 6" xfId="24995"/>
    <cellStyle name="Commentaire 4 77" xfId="3657"/>
    <cellStyle name="Commentaire 4 77 2" xfId="5902"/>
    <cellStyle name="Commentaire 4 77 2 2" xfId="12628"/>
    <cellStyle name="Commentaire 4 77 2 2 2" xfId="33964"/>
    <cellStyle name="Commentaire 4 77 2 3" xfId="20237"/>
    <cellStyle name="Commentaire 4 77 2 3 2" xfId="39899"/>
    <cellStyle name="Commentaire 4 77 2 4" xfId="27238"/>
    <cellStyle name="Commentaire 4 77 3" xfId="8145"/>
    <cellStyle name="Commentaire 4 77 3 2" xfId="14871"/>
    <cellStyle name="Commentaire 4 77 3 2 2" xfId="36207"/>
    <cellStyle name="Commentaire 4 77 3 3" xfId="23218"/>
    <cellStyle name="Commentaire 4 77 3 3 2" xfId="42366"/>
    <cellStyle name="Commentaire 4 77 3 4" xfId="29481"/>
    <cellStyle name="Commentaire 4 77 4" xfId="10386"/>
    <cellStyle name="Commentaire 4 77 4 2" xfId="31722"/>
    <cellStyle name="Commentaire 4 77 5" xfId="22841"/>
    <cellStyle name="Commentaire 4 77 5 2" xfId="42053"/>
    <cellStyle name="Commentaire 4 77 6" xfId="24996"/>
    <cellStyle name="Commentaire 4 78" xfId="3658"/>
    <cellStyle name="Commentaire 4 78 2" xfId="5903"/>
    <cellStyle name="Commentaire 4 78 2 2" xfId="12629"/>
    <cellStyle name="Commentaire 4 78 2 2 2" xfId="33965"/>
    <cellStyle name="Commentaire 4 78 2 3" xfId="22469"/>
    <cellStyle name="Commentaire 4 78 2 3 2" xfId="41745"/>
    <cellStyle name="Commentaire 4 78 2 4" xfId="27239"/>
    <cellStyle name="Commentaire 4 78 3" xfId="8146"/>
    <cellStyle name="Commentaire 4 78 3 2" xfId="14872"/>
    <cellStyle name="Commentaire 4 78 3 2 2" xfId="36208"/>
    <cellStyle name="Commentaire 4 78 3 3" xfId="19871"/>
    <cellStyle name="Commentaire 4 78 3 3 2" xfId="39597"/>
    <cellStyle name="Commentaire 4 78 3 4" xfId="29482"/>
    <cellStyle name="Commentaire 4 78 4" xfId="10387"/>
    <cellStyle name="Commentaire 4 78 4 2" xfId="31723"/>
    <cellStyle name="Commentaire 4 78 5" xfId="19496"/>
    <cellStyle name="Commentaire 4 78 5 2" xfId="39286"/>
    <cellStyle name="Commentaire 4 78 6" xfId="24997"/>
    <cellStyle name="Commentaire 4 79" xfId="3659"/>
    <cellStyle name="Commentaire 4 79 2" xfId="5904"/>
    <cellStyle name="Commentaire 4 79 2 2" xfId="12630"/>
    <cellStyle name="Commentaire 4 79 2 2 2" xfId="33966"/>
    <cellStyle name="Commentaire 4 79 2 3" xfId="19123"/>
    <cellStyle name="Commentaire 4 79 2 3 2" xfId="38978"/>
    <cellStyle name="Commentaire 4 79 2 4" xfId="27240"/>
    <cellStyle name="Commentaire 4 79 3" xfId="8147"/>
    <cellStyle name="Commentaire 4 79 3 2" xfId="14873"/>
    <cellStyle name="Commentaire 4 79 3 2 2" xfId="36209"/>
    <cellStyle name="Commentaire 4 79 3 3" xfId="22100"/>
    <cellStyle name="Commentaire 4 79 3 3 2" xfId="41441"/>
    <cellStyle name="Commentaire 4 79 3 4" xfId="29483"/>
    <cellStyle name="Commentaire 4 79 4" xfId="10388"/>
    <cellStyle name="Commentaire 4 79 4 2" xfId="31724"/>
    <cellStyle name="Commentaire 4 79 5" xfId="18380"/>
    <cellStyle name="Commentaire 4 79 5 2" xfId="38364"/>
    <cellStyle name="Commentaire 4 79 6" xfId="24998"/>
    <cellStyle name="Commentaire 4 8" xfId="3660"/>
    <cellStyle name="Commentaire 4 8 2" xfId="5905"/>
    <cellStyle name="Commentaire 4 8 2 2" xfId="12631"/>
    <cellStyle name="Commentaire 4 8 2 2 2" xfId="33967"/>
    <cellStyle name="Commentaire 4 8 2 3" xfId="18000"/>
    <cellStyle name="Commentaire 4 8 2 3 2" xfId="38049"/>
    <cellStyle name="Commentaire 4 8 2 4" xfId="27241"/>
    <cellStyle name="Commentaire 4 8 3" xfId="8148"/>
    <cellStyle name="Commentaire 4 8 3 2" xfId="14874"/>
    <cellStyle name="Commentaire 4 8 3 2 2" xfId="36210"/>
    <cellStyle name="Commentaire 4 8 3 3" xfId="18754"/>
    <cellStyle name="Commentaire 4 8 3 3 2" xfId="38673"/>
    <cellStyle name="Commentaire 4 8 3 4" xfId="29484"/>
    <cellStyle name="Commentaire 4 8 4" xfId="10389"/>
    <cellStyle name="Commentaire 4 8 4 2" xfId="31725"/>
    <cellStyle name="Commentaire 4 8 5" xfId="21726"/>
    <cellStyle name="Commentaire 4 8 5 2" xfId="41132"/>
    <cellStyle name="Commentaire 4 8 6" xfId="24999"/>
    <cellStyle name="Commentaire 4 80" xfId="3661"/>
    <cellStyle name="Commentaire 4 80 2" xfId="5906"/>
    <cellStyle name="Commentaire 4 80 2 2" xfId="12632"/>
    <cellStyle name="Commentaire 4 80 2 2 2" xfId="33968"/>
    <cellStyle name="Commentaire 4 80 2 3" xfId="21354"/>
    <cellStyle name="Commentaire 4 80 2 3 2" xfId="40824"/>
    <cellStyle name="Commentaire 4 80 2 4" xfId="27242"/>
    <cellStyle name="Commentaire 4 80 3" xfId="8149"/>
    <cellStyle name="Commentaire 4 80 3 2" xfId="14875"/>
    <cellStyle name="Commentaire 4 80 3 2 2" xfId="36211"/>
    <cellStyle name="Commentaire 4 80 3 3" xfId="17607"/>
    <cellStyle name="Commentaire 4 80 3 3 2" xfId="37721"/>
    <cellStyle name="Commentaire 4 80 3 4" xfId="29485"/>
    <cellStyle name="Commentaire 4 80 4" xfId="10390"/>
    <cellStyle name="Commentaire 4 80 4 2" xfId="31726"/>
    <cellStyle name="Commentaire 4 80 5" xfId="23956"/>
    <cellStyle name="Commentaire 4 80 5 2" xfId="42976"/>
    <cellStyle name="Commentaire 4 80 6" xfId="25000"/>
    <cellStyle name="Commentaire 4 81" xfId="3662"/>
    <cellStyle name="Commentaire 4 81 2" xfId="5907"/>
    <cellStyle name="Commentaire 4 81 2 2" xfId="12633"/>
    <cellStyle name="Commentaire 4 81 2 2 2" xfId="33969"/>
    <cellStyle name="Commentaire 4 81 2 3" xfId="23583"/>
    <cellStyle name="Commentaire 4 81 2 3 2" xfId="42667"/>
    <cellStyle name="Commentaire 4 81 2 4" xfId="27243"/>
    <cellStyle name="Commentaire 4 81 3" xfId="8150"/>
    <cellStyle name="Commentaire 4 81 3 2" xfId="14876"/>
    <cellStyle name="Commentaire 4 81 3 2 2" xfId="36212"/>
    <cellStyle name="Commentaire 4 81 3 3" xfId="20985"/>
    <cellStyle name="Commentaire 4 81 3 3 2" xfId="40519"/>
    <cellStyle name="Commentaire 4 81 3 4" xfId="29486"/>
    <cellStyle name="Commentaire 4 81 4" xfId="10391"/>
    <cellStyle name="Commentaire 4 81 4 2" xfId="31727"/>
    <cellStyle name="Commentaire 4 81 5" xfId="20609"/>
    <cellStyle name="Commentaire 4 81 5 2" xfId="40207"/>
    <cellStyle name="Commentaire 4 81 6" xfId="25001"/>
    <cellStyle name="Commentaire 4 82" xfId="3663"/>
    <cellStyle name="Commentaire 4 82 2" xfId="5908"/>
    <cellStyle name="Commentaire 4 82 2 2" xfId="12634"/>
    <cellStyle name="Commentaire 4 82 2 2 2" xfId="33970"/>
    <cellStyle name="Commentaire 4 82 2 3" xfId="20236"/>
    <cellStyle name="Commentaire 4 82 2 3 2" xfId="39898"/>
    <cellStyle name="Commentaire 4 82 2 4" xfId="27244"/>
    <cellStyle name="Commentaire 4 82 3" xfId="8151"/>
    <cellStyle name="Commentaire 4 82 3 2" xfId="14877"/>
    <cellStyle name="Commentaire 4 82 3 2 2" xfId="36213"/>
    <cellStyle name="Commentaire 4 82 3 3" xfId="23217"/>
    <cellStyle name="Commentaire 4 82 3 3 2" xfId="42365"/>
    <cellStyle name="Commentaire 4 82 3 4" xfId="29487"/>
    <cellStyle name="Commentaire 4 82 4" xfId="10392"/>
    <cellStyle name="Commentaire 4 82 4 2" xfId="31728"/>
    <cellStyle name="Commentaire 4 82 5" xfId="22840"/>
    <cellStyle name="Commentaire 4 82 5 2" xfId="42052"/>
    <cellStyle name="Commentaire 4 82 6" xfId="25002"/>
    <cellStyle name="Commentaire 4 83" xfId="3664"/>
    <cellStyle name="Commentaire 4 83 2" xfId="5909"/>
    <cellStyle name="Commentaire 4 83 2 2" xfId="12635"/>
    <cellStyle name="Commentaire 4 83 2 2 2" xfId="33971"/>
    <cellStyle name="Commentaire 4 83 2 3" xfId="22468"/>
    <cellStyle name="Commentaire 4 83 2 3 2" xfId="41744"/>
    <cellStyle name="Commentaire 4 83 2 4" xfId="27245"/>
    <cellStyle name="Commentaire 4 83 3" xfId="8152"/>
    <cellStyle name="Commentaire 4 83 3 2" xfId="14878"/>
    <cellStyle name="Commentaire 4 83 3 2 2" xfId="36214"/>
    <cellStyle name="Commentaire 4 83 3 3" xfId="19870"/>
    <cellStyle name="Commentaire 4 83 3 3 2" xfId="39596"/>
    <cellStyle name="Commentaire 4 83 3 4" xfId="29488"/>
    <cellStyle name="Commentaire 4 83 4" xfId="10393"/>
    <cellStyle name="Commentaire 4 83 4 2" xfId="31729"/>
    <cellStyle name="Commentaire 4 83 5" xfId="19495"/>
    <cellStyle name="Commentaire 4 83 5 2" xfId="39285"/>
    <cellStyle name="Commentaire 4 83 6" xfId="25003"/>
    <cellStyle name="Commentaire 4 84" xfId="3665"/>
    <cellStyle name="Commentaire 4 84 2" xfId="5910"/>
    <cellStyle name="Commentaire 4 84 2 2" xfId="12636"/>
    <cellStyle name="Commentaire 4 84 2 2 2" xfId="33972"/>
    <cellStyle name="Commentaire 4 84 2 3" xfId="19122"/>
    <cellStyle name="Commentaire 4 84 2 3 2" xfId="38977"/>
    <cellStyle name="Commentaire 4 84 2 4" xfId="27246"/>
    <cellStyle name="Commentaire 4 84 3" xfId="8153"/>
    <cellStyle name="Commentaire 4 84 3 2" xfId="14879"/>
    <cellStyle name="Commentaire 4 84 3 2 2" xfId="36215"/>
    <cellStyle name="Commentaire 4 84 3 3" xfId="22099"/>
    <cellStyle name="Commentaire 4 84 3 3 2" xfId="41440"/>
    <cellStyle name="Commentaire 4 84 3 4" xfId="29489"/>
    <cellStyle name="Commentaire 4 84 4" xfId="10394"/>
    <cellStyle name="Commentaire 4 84 4 2" xfId="31730"/>
    <cellStyle name="Commentaire 4 84 5" xfId="18379"/>
    <cellStyle name="Commentaire 4 84 5 2" xfId="38363"/>
    <cellStyle name="Commentaire 4 84 6" xfId="25004"/>
    <cellStyle name="Commentaire 4 85" xfId="3666"/>
    <cellStyle name="Commentaire 4 85 2" xfId="5911"/>
    <cellStyle name="Commentaire 4 85 2 2" xfId="12637"/>
    <cellStyle name="Commentaire 4 85 2 2 2" xfId="33973"/>
    <cellStyle name="Commentaire 4 85 2 3" xfId="17999"/>
    <cellStyle name="Commentaire 4 85 2 3 2" xfId="38048"/>
    <cellStyle name="Commentaire 4 85 2 4" xfId="27247"/>
    <cellStyle name="Commentaire 4 85 3" xfId="8154"/>
    <cellStyle name="Commentaire 4 85 3 2" xfId="14880"/>
    <cellStyle name="Commentaire 4 85 3 2 2" xfId="36216"/>
    <cellStyle name="Commentaire 4 85 3 3" xfId="18753"/>
    <cellStyle name="Commentaire 4 85 3 3 2" xfId="38672"/>
    <cellStyle name="Commentaire 4 85 3 4" xfId="29490"/>
    <cellStyle name="Commentaire 4 85 4" xfId="10395"/>
    <cellStyle name="Commentaire 4 85 4 2" xfId="31731"/>
    <cellStyle name="Commentaire 4 85 5" xfId="21725"/>
    <cellStyle name="Commentaire 4 85 5 2" xfId="41131"/>
    <cellStyle name="Commentaire 4 85 6" xfId="25005"/>
    <cellStyle name="Commentaire 4 86" xfId="3667"/>
    <cellStyle name="Commentaire 4 86 2" xfId="5912"/>
    <cellStyle name="Commentaire 4 86 2 2" xfId="12638"/>
    <cellStyle name="Commentaire 4 86 2 2 2" xfId="33974"/>
    <cellStyle name="Commentaire 4 86 2 3" xfId="21353"/>
    <cellStyle name="Commentaire 4 86 2 3 2" xfId="40823"/>
    <cellStyle name="Commentaire 4 86 2 4" xfId="27248"/>
    <cellStyle name="Commentaire 4 86 3" xfId="8155"/>
    <cellStyle name="Commentaire 4 86 3 2" xfId="14881"/>
    <cellStyle name="Commentaire 4 86 3 2 2" xfId="36217"/>
    <cellStyle name="Commentaire 4 86 3 3" xfId="17606"/>
    <cellStyle name="Commentaire 4 86 3 3 2" xfId="37720"/>
    <cellStyle name="Commentaire 4 86 3 4" xfId="29491"/>
    <cellStyle name="Commentaire 4 86 4" xfId="10396"/>
    <cellStyle name="Commentaire 4 86 4 2" xfId="31732"/>
    <cellStyle name="Commentaire 4 86 5" xfId="23955"/>
    <cellStyle name="Commentaire 4 86 5 2" xfId="42975"/>
    <cellStyle name="Commentaire 4 86 6" xfId="25006"/>
    <cellStyle name="Commentaire 4 87" xfId="3668"/>
    <cellStyle name="Commentaire 4 87 2" xfId="5913"/>
    <cellStyle name="Commentaire 4 87 2 2" xfId="12639"/>
    <cellStyle name="Commentaire 4 87 2 2 2" xfId="33975"/>
    <cellStyle name="Commentaire 4 87 2 3" xfId="23582"/>
    <cellStyle name="Commentaire 4 87 2 3 2" xfId="42666"/>
    <cellStyle name="Commentaire 4 87 2 4" xfId="27249"/>
    <cellStyle name="Commentaire 4 87 3" xfId="8156"/>
    <cellStyle name="Commentaire 4 87 3 2" xfId="14882"/>
    <cellStyle name="Commentaire 4 87 3 2 2" xfId="36218"/>
    <cellStyle name="Commentaire 4 87 3 3" xfId="20984"/>
    <cellStyle name="Commentaire 4 87 3 3 2" xfId="40518"/>
    <cellStyle name="Commentaire 4 87 3 4" xfId="29492"/>
    <cellStyle name="Commentaire 4 87 4" xfId="10397"/>
    <cellStyle name="Commentaire 4 87 4 2" xfId="31733"/>
    <cellStyle name="Commentaire 4 87 5" xfId="20608"/>
    <cellStyle name="Commentaire 4 87 5 2" xfId="40206"/>
    <cellStyle name="Commentaire 4 87 6" xfId="25007"/>
    <cellStyle name="Commentaire 4 88" xfId="3669"/>
    <cellStyle name="Commentaire 4 88 2" xfId="5914"/>
    <cellStyle name="Commentaire 4 88 2 2" xfId="12640"/>
    <cellStyle name="Commentaire 4 88 2 2 2" xfId="33976"/>
    <cellStyle name="Commentaire 4 88 2 3" xfId="20235"/>
    <cellStyle name="Commentaire 4 88 2 3 2" xfId="39897"/>
    <cellStyle name="Commentaire 4 88 2 4" xfId="27250"/>
    <cellStyle name="Commentaire 4 88 3" xfId="8157"/>
    <cellStyle name="Commentaire 4 88 3 2" xfId="14883"/>
    <cellStyle name="Commentaire 4 88 3 2 2" xfId="36219"/>
    <cellStyle name="Commentaire 4 88 3 3" xfId="23216"/>
    <cellStyle name="Commentaire 4 88 3 3 2" xfId="42364"/>
    <cellStyle name="Commentaire 4 88 3 4" xfId="29493"/>
    <cellStyle name="Commentaire 4 88 4" xfId="10398"/>
    <cellStyle name="Commentaire 4 88 4 2" xfId="31734"/>
    <cellStyle name="Commentaire 4 88 5" xfId="22839"/>
    <cellStyle name="Commentaire 4 88 5 2" xfId="42051"/>
    <cellStyle name="Commentaire 4 88 6" xfId="25008"/>
    <cellStyle name="Commentaire 4 89" xfId="3670"/>
    <cellStyle name="Commentaire 4 89 2" xfId="5915"/>
    <cellStyle name="Commentaire 4 89 2 2" xfId="12641"/>
    <cellStyle name="Commentaire 4 89 2 2 2" xfId="33977"/>
    <cellStyle name="Commentaire 4 89 2 3" xfId="22467"/>
    <cellStyle name="Commentaire 4 89 2 3 2" xfId="41743"/>
    <cellStyle name="Commentaire 4 89 2 4" xfId="27251"/>
    <cellStyle name="Commentaire 4 89 3" xfId="8158"/>
    <cellStyle name="Commentaire 4 89 3 2" xfId="14884"/>
    <cellStyle name="Commentaire 4 89 3 2 2" xfId="36220"/>
    <cellStyle name="Commentaire 4 89 3 3" xfId="19869"/>
    <cellStyle name="Commentaire 4 89 3 3 2" xfId="39595"/>
    <cellStyle name="Commentaire 4 89 3 4" xfId="29494"/>
    <cellStyle name="Commentaire 4 89 4" xfId="10399"/>
    <cellStyle name="Commentaire 4 89 4 2" xfId="31735"/>
    <cellStyle name="Commentaire 4 89 5" xfId="19494"/>
    <cellStyle name="Commentaire 4 89 5 2" xfId="39284"/>
    <cellStyle name="Commentaire 4 89 6" xfId="25009"/>
    <cellStyle name="Commentaire 4 9" xfId="3671"/>
    <cellStyle name="Commentaire 4 9 2" xfId="5916"/>
    <cellStyle name="Commentaire 4 9 2 2" xfId="12642"/>
    <cellStyle name="Commentaire 4 9 2 2 2" xfId="33978"/>
    <cellStyle name="Commentaire 4 9 2 3" xfId="19121"/>
    <cellStyle name="Commentaire 4 9 2 3 2" xfId="38976"/>
    <cellStyle name="Commentaire 4 9 2 4" xfId="27252"/>
    <cellStyle name="Commentaire 4 9 3" xfId="8159"/>
    <cellStyle name="Commentaire 4 9 3 2" xfId="14885"/>
    <cellStyle name="Commentaire 4 9 3 2 2" xfId="36221"/>
    <cellStyle name="Commentaire 4 9 3 3" xfId="22098"/>
    <cellStyle name="Commentaire 4 9 3 3 2" xfId="41439"/>
    <cellStyle name="Commentaire 4 9 3 4" xfId="29495"/>
    <cellStyle name="Commentaire 4 9 4" xfId="10400"/>
    <cellStyle name="Commentaire 4 9 4 2" xfId="31736"/>
    <cellStyle name="Commentaire 4 9 5" xfId="18378"/>
    <cellStyle name="Commentaire 4 9 5 2" xfId="38362"/>
    <cellStyle name="Commentaire 4 9 6" xfId="25010"/>
    <cellStyle name="Commentaire 4 90" xfId="3672"/>
    <cellStyle name="Commentaire 4 90 2" xfId="5917"/>
    <cellStyle name="Commentaire 4 90 2 2" xfId="12643"/>
    <cellStyle name="Commentaire 4 90 2 2 2" xfId="33979"/>
    <cellStyle name="Commentaire 4 90 2 3" xfId="17998"/>
    <cellStyle name="Commentaire 4 90 2 3 2" xfId="38047"/>
    <cellStyle name="Commentaire 4 90 2 4" xfId="27253"/>
    <cellStyle name="Commentaire 4 90 3" xfId="8160"/>
    <cellStyle name="Commentaire 4 90 3 2" xfId="14886"/>
    <cellStyle name="Commentaire 4 90 3 2 2" xfId="36222"/>
    <cellStyle name="Commentaire 4 90 3 3" xfId="18752"/>
    <cellStyle name="Commentaire 4 90 3 3 2" xfId="38671"/>
    <cellStyle name="Commentaire 4 90 3 4" xfId="29496"/>
    <cellStyle name="Commentaire 4 90 4" xfId="10401"/>
    <cellStyle name="Commentaire 4 90 4 2" xfId="31737"/>
    <cellStyle name="Commentaire 4 90 5" xfId="21724"/>
    <cellStyle name="Commentaire 4 90 5 2" xfId="41130"/>
    <cellStyle name="Commentaire 4 90 6" xfId="25011"/>
    <cellStyle name="Commentaire 4 91" xfId="3673"/>
    <cellStyle name="Commentaire 4 91 2" xfId="5918"/>
    <cellStyle name="Commentaire 4 91 2 2" xfId="12644"/>
    <cellStyle name="Commentaire 4 91 2 2 2" xfId="33980"/>
    <cellStyle name="Commentaire 4 91 2 3" xfId="21352"/>
    <cellStyle name="Commentaire 4 91 2 3 2" xfId="40822"/>
    <cellStyle name="Commentaire 4 91 2 4" xfId="27254"/>
    <cellStyle name="Commentaire 4 91 3" xfId="8161"/>
    <cellStyle name="Commentaire 4 91 3 2" xfId="14887"/>
    <cellStyle name="Commentaire 4 91 3 2 2" xfId="36223"/>
    <cellStyle name="Commentaire 4 91 3 3" xfId="17605"/>
    <cellStyle name="Commentaire 4 91 3 3 2" xfId="37719"/>
    <cellStyle name="Commentaire 4 91 3 4" xfId="29497"/>
    <cellStyle name="Commentaire 4 91 4" xfId="10402"/>
    <cellStyle name="Commentaire 4 91 4 2" xfId="31738"/>
    <cellStyle name="Commentaire 4 91 5" xfId="23954"/>
    <cellStyle name="Commentaire 4 91 5 2" xfId="42974"/>
    <cellStyle name="Commentaire 4 91 6" xfId="25012"/>
    <cellStyle name="Commentaire 4 92" xfId="3674"/>
    <cellStyle name="Commentaire 4 92 2" xfId="5919"/>
    <cellStyle name="Commentaire 4 92 2 2" xfId="12645"/>
    <cellStyle name="Commentaire 4 92 2 2 2" xfId="33981"/>
    <cellStyle name="Commentaire 4 92 2 3" xfId="23581"/>
    <cellStyle name="Commentaire 4 92 2 3 2" xfId="42665"/>
    <cellStyle name="Commentaire 4 92 2 4" xfId="27255"/>
    <cellStyle name="Commentaire 4 92 3" xfId="8162"/>
    <cellStyle name="Commentaire 4 92 3 2" xfId="14888"/>
    <cellStyle name="Commentaire 4 92 3 2 2" xfId="36224"/>
    <cellStyle name="Commentaire 4 92 3 3" xfId="20983"/>
    <cellStyle name="Commentaire 4 92 3 3 2" xfId="40517"/>
    <cellStyle name="Commentaire 4 92 3 4" xfId="29498"/>
    <cellStyle name="Commentaire 4 92 4" xfId="10403"/>
    <cellStyle name="Commentaire 4 92 4 2" xfId="31739"/>
    <cellStyle name="Commentaire 4 92 5" xfId="20607"/>
    <cellStyle name="Commentaire 4 92 5 2" xfId="40205"/>
    <cellStyle name="Commentaire 4 92 6" xfId="25013"/>
    <cellStyle name="Commentaire 4 93" xfId="3675"/>
    <cellStyle name="Commentaire 4 93 2" xfId="5920"/>
    <cellStyle name="Commentaire 4 93 2 2" xfId="12646"/>
    <cellStyle name="Commentaire 4 93 2 2 2" xfId="33982"/>
    <cellStyle name="Commentaire 4 93 2 3" xfId="20234"/>
    <cellStyle name="Commentaire 4 93 2 3 2" xfId="39896"/>
    <cellStyle name="Commentaire 4 93 2 4" xfId="27256"/>
    <cellStyle name="Commentaire 4 93 3" xfId="8163"/>
    <cellStyle name="Commentaire 4 93 3 2" xfId="14889"/>
    <cellStyle name="Commentaire 4 93 3 2 2" xfId="36225"/>
    <cellStyle name="Commentaire 4 93 3 3" xfId="23215"/>
    <cellStyle name="Commentaire 4 93 3 3 2" xfId="42363"/>
    <cellStyle name="Commentaire 4 93 3 4" xfId="29499"/>
    <cellStyle name="Commentaire 4 93 4" xfId="10404"/>
    <cellStyle name="Commentaire 4 93 4 2" xfId="31740"/>
    <cellStyle name="Commentaire 4 93 5" xfId="22838"/>
    <cellStyle name="Commentaire 4 93 5 2" xfId="42050"/>
    <cellStyle name="Commentaire 4 93 6" xfId="25014"/>
    <cellStyle name="Commentaire 4 94" xfId="3676"/>
    <cellStyle name="Commentaire 4 94 2" xfId="5921"/>
    <cellStyle name="Commentaire 4 94 2 2" xfId="12647"/>
    <cellStyle name="Commentaire 4 94 2 2 2" xfId="33983"/>
    <cellStyle name="Commentaire 4 94 2 3" xfId="22466"/>
    <cellStyle name="Commentaire 4 94 2 3 2" xfId="41742"/>
    <cellStyle name="Commentaire 4 94 2 4" xfId="27257"/>
    <cellStyle name="Commentaire 4 94 3" xfId="8164"/>
    <cellStyle name="Commentaire 4 94 3 2" xfId="14890"/>
    <cellStyle name="Commentaire 4 94 3 2 2" xfId="36226"/>
    <cellStyle name="Commentaire 4 94 3 3" xfId="19868"/>
    <cellStyle name="Commentaire 4 94 3 3 2" xfId="39594"/>
    <cellStyle name="Commentaire 4 94 3 4" xfId="29500"/>
    <cellStyle name="Commentaire 4 94 4" xfId="10405"/>
    <cellStyle name="Commentaire 4 94 4 2" xfId="31741"/>
    <cellStyle name="Commentaire 4 94 5" xfId="19493"/>
    <cellStyle name="Commentaire 4 94 5 2" xfId="39283"/>
    <cellStyle name="Commentaire 4 94 6" xfId="25015"/>
    <cellStyle name="Commentaire 4 95" xfId="3677"/>
    <cellStyle name="Commentaire 4 95 2" xfId="5922"/>
    <cellStyle name="Commentaire 4 95 2 2" xfId="12648"/>
    <cellStyle name="Commentaire 4 95 2 2 2" xfId="33984"/>
    <cellStyle name="Commentaire 4 95 2 3" xfId="19120"/>
    <cellStyle name="Commentaire 4 95 2 3 2" xfId="38975"/>
    <cellStyle name="Commentaire 4 95 2 4" xfId="27258"/>
    <cellStyle name="Commentaire 4 95 3" xfId="8165"/>
    <cellStyle name="Commentaire 4 95 3 2" xfId="14891"/>
    <cellStyle name="Commentaire 4 95 3 2 2" xfId="36227"/>
    <cellStyle name="Commentaire 4 95 3 3" xfId="22097"/>
    <cellStyle name="Commentaire 4 95 3 3 2" xfId="41438"/>
    <cellStyle name="Commentaire 4 95 3 4" xfId="29501"/>
    <cellStyle name="Commentaire 4 95 4" xfId="10406"/>
    <cellStyle name="Commentaire 4 95 4 2" xfId="31742"/>
    <cellStyle name="Commentaire 4 95 5" xfId="18377"/>
    <cellStyle name="Commentaire 4 95 5 2" xfId="38361"/>
    <cellStyle name="Commentaire 4 95 6" xfId="25016"/>
    <cellStyle name="Commentaire 4 96" xfId="3678"/>
    <cellStyle name="Commentaire 4 96 2" xfId="5923"/>
    <cellStyle name="Commentaire 4 96 2 2" xfId="12649"/>
    <cellStyle name="Commentaire 4 96 2 2 2" xfId="33985"/>
    <cellStyle name="Commentaire 4 96 2 3" xfId="17997"/>
    <cellStyle name="Commentaire 4 96 2 3 2" xfId="38046"/>
    <cellStyle name="Commentaire 4 96 2 4" xfId="27259"/>
    <cellStyle name="Commentaire 4 96 3" xfId="8166"/>
    <cellStyle name="Commentaire 4 96 3 2" xfId="14892"/>
    <cellStyle name="Commentaire 4 96 3 2 2" xfId="36228"/>
    <cellStyle name="Commentaire 4 96 3 3" xfId="18751"/>
    <cellStyle name="Commentaire 4 96 3 3 2" xfId="38670"/>
    <cellStyle name="Commentaire 4 96 3 4" xfId="29502"/>
    <cellStyle name="Commentaire 4 96 4" xfId="10407"/>
    <cellStyle name="Commentaire 4 96 4 2" xfId="31743"/>
    <cellStyle name="Commentaire 4 96 5" xfId="21723"/>
    <cellStyle name="Commentaire 4 96 5 2" xfId="41129"/>
    <cellStyle name="Commentaire 4 96 6" xfId="25017"/>
    <cellStyle name="Commentaire 4 97" xfId="3679"/>
    <cellStyle name="Commentaire 4 97 2" xfId="5924"/>
    <cellStyle name="Commentaire 4 97 2 2" xfId="12650"/>
    <cellStyle name="Commentaire 4 97 2 2 2" xfId="33986"/>
    <cellStyle name="Commentaire 4 97 2 3" xfId="21351"/>
    <cellStyle name="Commentaire 4 97 2 3 2" xfId="40821"/>
    <cellStyle name="Commentaire 4 97 2 4" xfId="27260"/>
    <cellStyle name="Commentaire 4 97 3" xfId="8167"/>
    <cellStyle name="Commentaire 4 97 3 2" xfId="14893"/>
    <cellStyle name="Commentaire 4 97 3 2 2" xfId="36229"/>
    <cellStyle name="Commentaire 4 97 3 3" xfId="17604"/>
    <cellStyle name="Commentaire 4 97 3 3 2" xfId="37718"/>
    <cellStyle name="Commentaire 4 97 3 4" xfId="29503"/>
    <cellStyle name="Commentaire 4 97 4" xfId="10408"/>
    <cellStyle name="Commentaire 4 97 4 2" xfId="31744"/>
    <cellStyle name="Commentaire 4 97 5" xfId="23953"/>
    <cellStyle name="Commentaire 4 97 5 2" xfId="42973"/>
    <cellStyle name="Commentaire 4 97 6" xfId="25018"/>
    <cellStyle name="Commentaire 4 98" xfId="3680"/>
    <cellStyle name="Commentaire 4 98 2" xfId="5925"/>
    <cellStyle name="Commentaire 4 98 2 2" xfId="12651"/>
    <cellStyle name="Commentaire 4 98 2 2 2" xfId="33987"/>
    <cellStyle name="Commentaire 4 98 2 3" xfId="23580"/>
    <cellStyle name="Commentaire 4 98 2 3 2" xfId="42664"/>
    <cellStyle name="Commentaire 4 98 2 4" xfId="27261"/>
    <cellStyle name="Commentaire 4 98 3" xfId="8168"/>
    <cellStyle name="Commentaire 4 98 3 2" xfId="14894"/>
    <cellStyle name="Commentaire 4 98 3 2 2" xfId="36230"/>
    <cellStyle name="Commentaire 4 98 3 3" xfId="20982"/>
    <cellStyle name="Commentaire 4 98 3 3 2" xfId="40516"/>
    <cellStyle name="Commentaire 4 98 3 4" xfId="29504"/>
    <cellStyle name="Commentaire 4 98 4" xfId="10409"/>
    <cellStyle name="Commentaire 4 98 4 2" xfId="31745"/>
    <cellStyle name="Commentaire 4 98 5" xfId="20606"/>
    <cellStyle name="Commentaire 4 98 5 2" xfId="40204"/>
    <cellStyle name="Commentaire 4 98 6" xfId="25019"/>
    <cellStyle name="Commentaire 4 99" xfId="3681"/>
    <cellStyle name="Commentaire 4 99 2" xfId="5926"/>
    <cellStyle name="Commentaire 4 99 2 2" xfId="12652"/>
    <cellStyle name="Commentaire 4 99 2 2 2" xfId="33988"/>
    <cellStyle name="Commentaire 4 99 2 3" xfId="20233"/>
    <cellStyle name="Commentaire 4 99 2 3 2" xfId="39895"/>
    <cellStyle name="Commentaire 4 99 2 4" xfId="27262"/>
    <cellStyle name="Commentaire 4 99 3" xfId="8169"/>
    <cellStyle name="Commentaire 4 99 3 2" xfId="14895"/>
    <cellStyle name="Commentaire 4 99 3 2 2" xfId="36231"/>
    <cellStyle name="Commentaire 4 99 3 3" xfId="23214"/>
    <cellStyle name="Commentaire 4 99 3 3 2" xfId="42362"/>
    <cellStyle name="Commentaire 4 99 3 4" xfId="29505"/>
    <cellStyle name="Commentaire 4 99 4" xfId="10410"/>
    <cellStyle name="Commentaire 4 99 4 2" xfId="31746"/>
    <cellStyle name="Commentaire 4 99 5" xfId="22837"/>
    <cellStyle name="Commentaire 4 99 5 2" xfId="42049"/>
    <cellStyle name="Commentaire 4 99 6" xfId="25020"/>
    <cellStyle name="Commentaire 40" xfId="2360"/>
    <cellStyle name="Commentaire 40 2" xfId="2361"/>
    <cellStyle name="Commentaire 40 3" xfId="2362"/>
    <cellStyle name="Commentaire 41" xfId="2363"/>
    <cellStyle name="Commentaire 41 2" xfId="2364"/>
    <cellStyle name="Commentaire 41 3" xfId="2365"/>
    <cellStyle name="Commentaire 42" xfId="2366"/>
    <cellStyle name="Commentaire 42 2" xfId="2367"/>
    <cellStyle name="Commentaire 42 3" xfId="2368"/>
    <cellStyle name="Commentaire 43" xfId="2369"/>
    <cellStyle name="Commentaire 43 2" xfId="2370"/>
    <cellStyle name="Commentaire 43 3" xfId="2371"/>
    <cellStyle name="Commentaire 44" xfId="2372"/>
    <cellStyle name="Commentaire 44 2" xfId="2373"/>
    <cellStyle name="Commentaire 44 3" xfId="2374"/>
    <cellStyle name="Commentaire 45" xfId="2375"/>
    <cellStyle name="Commentaire 45 2" xfId="2376"/>
    <cellStyle name="Commentaire 45 3" xfId="2377"/>
    <cellStyle name="Commentaire 46" xfId="2378"/>
    <cellStyle name="Commentaire 46 2" xfId="2379"/>
    <cellStyle name="Commentaire 46 3" xfId="2380"/>
    <cellStyle name="Commentaire 47" xfId="2381"/>
    <cellStyle name="Commentaire 47 2" xfId="2382"/>
    <cellStyle name="Commentaire 47 3" xfId="2383"/>
    <cellStyle name="Commentaire 48" xfId="2384"/>
    <cellStyle name="Commentaire 48 2" xfId="2385"/>
    <cellStyle name="Commentaire 48 3" xfId="2386"/>
    <cellStyle name="Commentaire 49" xfId="2387"/>
    <cellStyle name="Commentaire 49 2" xfId="2388"/>
    <cellStyle name="Commentaire 49 3" xfId="2389"/>
    <cellStyle name="Commentaire 5" xfId="2390"/>
    <cellStyle name="Commentaire 5 10" xfId="3682"/>
    <cellStyle name="Commentaire 5 10 2" xfId="5928"/>
    <cellStyle name="Commentaire 5 10 2 2" xfId="12654"/>
    <cellStyle name="Commentaire 5 10 2 2 2" xfId="33990"/>
    <cellStyle name="Commentaire 5 10 2 3" xfId="19119"/>
    <cellStyle name="Commentaire 5 10 2 3 2" xfId="38974"/>
    <cellStyle name="Commentaire 5 10 2 4" xfId="27264"/>
    <cellStyle name="Commentaire 5 10 3" xfId="8171"/>
    <cellStyle name="Commentaire 5 10 3 2" xfId="14897"/>
    <cellStyle name="Commentaire 5 10 3 2 2" xfId="36233"/>
    <cellStyle name="Commentaire 5 10 3 3" xfId="22096"/>
    <cellStyle name="Commentaire 5 10 3 3 2" xfId="41437"/>
    <cellStyle name="Commentaire 5 10 3 4" xfId="29507"/>
    <cellStyle name="Commentaire 5 10 4" xfId="10412"/>
    <cellStyle name="Commentaire 5 10 4 2" xfId="31748"/>
    <cellStyle name="Commentaire 5 10 5" xfId="18376"/>
    <cellStyle name="Commentaire 5 10 5 2" xfId="38360"/>
    <cellStyle name="Commentaire 5 10 6" xfId="25022"/>
    <cellStyle name="Commentaire 5 100" xfId="3683"/>
    <cellStyle name="Commentaire 5 100 2" xfId="5929"/>
    <cellStyle name="Commentaire 5 100 2 2" xfId="12655"/>
    <cellStyle name="Commentaire 5 100 2 2 2" xfId="33991"/>
    <cellStyle name="Commentaire 5 100 2 3" xfId="17996"/>
    <cellStyle name="Commentaire 5 100 2 3 2" xfId="38045"/>
    <cellStyle name="Commentaire 5 100 2 4" xfId="27265"/>
    <cellStyle name="Commentaire 5 100 3" xfId="8172"/>
    <cellStyle name="Commentaire 5 100 3 2" xfId="14898"/>
    <cellStyle name="Commentaire 5 100 3 2 2" xfId="36234"/>
    <cellStyle name="Commentaire 5 100 3 3" xfId="18750"/>
    <cellStyle name="Commentaire 5 100 3 3 2" xfId="38669"/>
    <cellStyle name="Commentaire 5 100 3 4" xfId="29508"/>
    <cellStyle name="Commentaire 5 100 4" xfId="10413"/>
    <cellStyle name="Commentaire 5 100 4 2" xfId="31749"/>
    <cellStyle name="Commentaire 5 100 5" xfId="21722"/>
    <cellStyle name="Commentaire 5 100 5 2" xfId="41128"/>
    <cellStyle name="Commentaire 5 100 6" xfId="25023"/>
    <cellStyle name="Commentaire 5 101" xfId="3684"/>
    <cellStyle name="Commentaire 5 101 2" xfId="5930"/>
    <cellStyle name="Commentaire 5 101 2 2" xfId="12656"/>
    <cellStyle name="Commentaire 5 101 2 2 2" xfId="33992"/>
    <cellStyle name="Commentaire 5 101 2 3" xfId="21350"/>
    <cellStyle name="Commentaire 5 101 2 3 2" xfId="40820"/>
    <cellStyle name="Commentaire 5 101 2 4" xfId="27266"/>
    <cellStyle name="Commentaire 5 101 3" xfId="8173"/>
    <cellStyle name="Commentaire 5 101 3 2" xfId="14899"/>
    <cellStyle name="Commentaire 5 101 3 2 2" xfId="36235"/>
    <cellStyle name="Commentaire 5 101 3 3" xfId="17603"/>
    <cellStyle name="Commentaire 5 101 3 3 2" xfId="37717"/>
    <cellStyle name="Commentaire 5 101 3 4" xfId="29509"/>
    <cellStyle name="Commentaire 5 101 4" xfId="10414"/>
    <cellStyle name="Commentaire 5 101 4 2" xfId="31750"/>
    <cellStyle name="Commentaire 5 101 5" xfId="23952"/>
    <cellStyle name="Commentaire 5 101 5 2" xfId="42972"/>
    <cellStyle name="Commentaire 5 101 6" xfId="25024"/>
    <cellStyle name="Commentaire 5 102" xfId="3685"/>
    <cellStyle name="Commentaire 5 102 2" xfId="5931"/>
    <cellStyle name="Commentaire 5 102 2 2" xfId="12657"/>
    <cellStyle name="Commentaire 5 102 2 2 2" xfId="33993"/>
    <cellStyle name="Commentaire 5 102 2 3" xfId="23579"/>
    <cellStyle name="Commentaire 5 102 2 3 2" xfId="42663"/>
    <cellStyle name="Commentaire 5 102 2 4" xfId="27267"/>
    <cellStyle name="Commentaire 5 102 3" xfId="8174"/>
    <cellStyle name="Commentaire 5 102 3 2" xfId="14900"/>
    <cellStyle name="Commentaire 5 102 3 2 2" xfId="36236"/>
    <cellStyle name="Commentaire 5 102 3 3" xfId="20981"/>
    <cellStyle name="Commentaire 5 102 3 3 2" xfId="40515"/>
    <cellStyle name="Commentaire 5 102 3 4" xfId="29510"/>
    <cellStyle name="Commentaire 5 102 4" xfId="10415"/>
    <cellStyle name="Commentaire 5 102 4 2" xfId="31751"/>
    <cellStyle name="Commentaire 5 102 5" xfId="20605"/>
    <cellStyle name="Commentaire 5 102 5 2" xfId="40203"/>
    <cellStyle name="Commentaire 5 102 6" xfId="25025"/>
    <cellStyle name="Commentaire 5 103" xfId="3686"/>
    <cellStyle name="Commentaire 5 103 2" xfId="5932"/>
    <cellStyle name="Commentaire 5 103 2 2" xfId="12658"/>
    <cellStyle name="Commentaire 5 103 2 2 2" xfId="33994"/>
    <cellStyle name="Commentaire 5 103 2 3" xfId="20232"/>
    <cellStyle name="Commentaire 5 103 2 3 2" xfId="39894"/>
    <cellStyle name="Commentaire 5 103 2 4" xfId="27268"/>
    <cellStyle name="Commentaire 5 103 3" xfId="8175"/>
    <cellStyle name="Commentaire 5 103 3 2" xfId="14901"/>
    <cellStyle name="Commentaire 5 103 3 2 2" xfId="36237"/>
    <cellStyle name="Commentaire 5 103 3 3" xfId="23213"/>
    <cellStyle name="Commentaire 5 103 3 3 2" xfId="42361"/>
    <cellStyle name="Commentaire 5 103 3 4" xfId="29511"/>
    <cellStyle name="Commentaire 5 103 4" xfId="10416"/>
    <cellStyle name="Commentaire 5 103 4 2" xfId="31752"/>
    <cellStyle name="Commentaire 5 103 5" xfId="22836"/>
    <cellStyle name="Commentaire 5 103 5 2" xfId="42048"/>
    <cellStyle name="Commentaire 5 103 6" xfId="25026"/>
    <cellStyle name="Commentaire 5 104" xfId="3687"/>
    <cellStyle name="Commentaire 5 104 2" xfId="5933"/>
    <cellStyle name="Commentaire 5 104 2 2" xfId="12659"/>
    <cellStyle name="Commentaire 5 104 2 2 2" xfId="33995"/>
    <cellStyle name="Commentaire 5 104 2 3" xfId="22464"/>
    <cellStyle name="Commentaire 5 104 2 3 2" xfId="41740"/>
    <cellStyle name="Commentaire 5 104 2 4" xfId="27269"/>
    <cellStyle name="Commentaire 5 104 3" xfId="8176"/>
    <cellStyle name="Commentaire 5 104 3 2" xfId="14902"/>
    <cellStyle name="Commentaire 5 104 3 2 2" xfId="36238"/>
    <cellStyle name="Commentaire 5 104 3 3" xfId="19866"/>
    <cellStyle name="Commentaire 5 104 3 3 2" xfId="39592"/>
    <cellStyle name="Commentaire 5 104 3 4" xfId="29512"/>
    <cellStyle name="Commentaire 5 104 4" xfId="10417"/>
    <cellStyle name="Commentaire 5 104 4 2" xfId="31753"/>
    <cellStyle name="Commentaire 5 104 5" xfId="19491"/>
    <cellStyle name="Commentaire 5 104 5 2" xfId="39281"/>
    <cellStyle name="Commentaire 5 104 6" xfId="25027"/>
    <cellStyle name="Commentaire 5 105" xfId="3688"/>
    <cellStyle name="Commentaire 5 105 2" xfId="5934"/>
    <cellStyle name="Commentaire 5 105 2 2" xfId="12660"/>
    <cellStyle name="Commentaire 5 105 2 2 2" xfId="33996"/>
    <cellStyle name="Commentaire 5 105 2 3" xfId="19118"/>
    <cellStyle name="Commentaire 5 105 2 3 2" xfId="38973"/>
    <cellStyle name="Commentaire 5 105 2 4" xfId="27270"/>
    <cellStyle name="Commentaire 5 105 3" xfId="8177"/>
    <cellStyle name="Commentaire 5 105 3 2" xfId="14903"/>
    <cellStyle name="Commentaire 5 105 3 2 2" xfId="36239"/>
    <cellStyle name="Commentaire 5 105 3 3" xfId="22095"/>
    <cellStyle name="Commentaire 5 105 3 3 2" xfId="41436"/>
    <cellStyle name="Commentaire 5 105 3 4" xfId="29513"/>
    <cellStyle name="Commentaire 5 105 4" xfId="10418"/>
    <cellStyle name="Commentaire 5 105 4 2" xfId="31754"/>
    <cellStyle name="Commentaire 5 105 5" xfId="18375"/>
    <cellStyle name="Commentaire 5 105 5 2" xfId="38359"/>
    <cellStyle name="Commentaire 5 105 6" xfId="25028"/>
    <cellStyle name="Commentaire 5 106" xfId="3689"/>
    <cellStyle name="Commentaire 5 106 2" xfId="5935"/>
    <cellStyle name="Commentaire 5 106 2 2" xfId="12661"/>
    <cellStyle name="Commentaire 5 106 2 2 2" xfId="33997"/>
    <cellStyle name="Commentaire 5 106 2 3" xfId="17995"/>
    <cellStyle name="Commentaire 5 106 2 3 2" xfId="38044"/>
    <cellStyle name="Commentaire 5 106 2 4" xfId="27271"/>
    <cellStyle name="Commentaire 5 106 3" xfId="8178"/>
    <cellStyle name="Commentaire 5 106 3 2" xfId="14904"/>
    <cellStyle name="Commentaire 5 106 3 2 2" xfId="36240"/>
    <cellStyle name="Commentaire 5 106 3 3" xfId="18749"/>
    <cellStyle name="Commentaire 5 106 3 3 2" xfId="38668"/>
    <cellStyle name="Commentaire 5 106 3 4" xfId="29514"/>
    <cellStyle name="Commentaire 5 106 4" xfId="10419"/>
    <cellStyle name="Commentaire 5 106 4 2" xfId="31755"/>
    <cellStyle name="Commentaire 5 106 5" xfId="21721"/>
    <cellStyle name="Commentaire 5 106 5 2" xfId="41127"/>
    <cellStyle name="Commentaire 5 106 6" xfId="25029"/>
    <cellStyle name="Commentaire 5 107" xfId="3690"/>
    <cellStyle name="Commentaire 5 107 2" xfId="5936"/>
    <cellStyle name="Commentaire 5 107 2 2" xfId="12662"/>
    <cellStyle name="Commentaire 5 107 2 2 2" xfId="33998"/>
    <cellStyle name="Commentaire 5 107 2 3" xfId="21349"/>
    <cellStyle name="Commentaire 5 107 2 3 2" xfId="40819"/>
    <cellStyle name="Commentaire 5 107 2 4" xfId="27272"/>
    <cellStyle name="Commentaire 5 107 3" xfId="8179"/>
    <cellStyle name="Commentaire 5 107 3 2" xfId="14905"/>
    <cellStyle name="Commentaire 5 107 3 2 2" xfId="36241"/>
    <cellStyle name="Commentaire 5 107 3 3" xfId="17602"/>
    <cellStyle name="Commentaire 5 107 3 3 2" xfId="37716"/>
    <cellStyle name="Commentaire 5 107 3 4" xfId="29515"/>
    <cellStyle name="Commentaire 5 107 4" xfId="10420"/>
    <cellStyle name="Commentaire 5 107 4 2" xfId="31756"/>
    <cellStyle name="Commentaire 5 107 5" xfId="23951"/>
    <cellStyle name="Commentaire 5 107 5 2" xfId="42971"/>
    <cellStyle name="Commentaire 5 107 6" xfId="25030"/>
    <cellStyle name="Commentaire 5 108" xfId="3691"/>
    <cellStyle name="Commentaire 5 108 2" xfId="5937"/>
    <cellStyle name="Commentaire 5 108 2 2" xfId="12663"/>
    <cellStyle name="Commentaire 5 108 2 2 2" xfId="33999"/>
    <cellStyle name="Commentaire 5 108 2 3" xfId="23578"/>
    <cellStyle name="Commentaire 5 108 2 3 2" xfId="42662"/>
    <cellStyle name="Commentaire 5 108 2 4" xfId="27273"/>
    <cellStyle name="Commentaire 5 108 3" xfId="8180"/>
    <cellStyle name="Commentaire 5 108 3 2" xfId="14906"/>
    <cellStyle name="Commentaire 5 108 3 2 2" xfId="36242"/>
    <cellStyle name="Commentaire 5 108 3 3" xfId="20980"/>
    <cellStyle name="Commentaire 5 108 3 3 2" xfId="40514"/>
    <cellStyle name="Commentaire 5 108 3 4" xfId="29516"/>
    <cellStyle name="Commentaire 5 108 4" xfId="10421"/>
    <cellStyle name="Commentaire 5 108 4 2" xfId="31757"/>
    <cellStyle name="Commentaire 5 108 5" xfId="20604"/>
    <cellStyle name="Commentaire 5 108 5 2" xfId="40202"/>
    <cellStyle name="Commentaire 5 108 6" xfId="25031"/>
    <cellStyle name="Commentaire 5 109" xfId="3692"/>
    <cellStyle name="Commentaire 5 109 2" xfId="5938"/>
    <cellStyle name="Commentaire 5 109 2 2" xfId="12664"/>
    <cellStyle name="Commentaire 5 109 2 2 2" xfId="34000"/>
    <cellStyle name="Commentaire 5 109 2 3" xfId="20231"/>
    <cellStyle name="Commentaire 5 109 2 3 2" xfId="39893"/>
    <cellStyle name="Commentaire 5 109 2 4" xfId="27274"/>
    <cellStyle name="Commentaire 5 109 3" xfId="8181"/>
    <cellStyle name="Commentaire 5 109 3 2" xfId="14907"/>
    <cellStyle name="Commentaire 5 109 3 2 2" xfId="36243"/>
    <cellStyle name="Commentaire 5 109 3 3" xfId="23212"/>
    <cellStyle name="Commentaire 5 109 3 3 2" xfId="42360"/>
    <cellStyle name="Commentaire 5 109 3 4" xfId="29517"/>
    <cellStyle name="Commentaire 5 109 4" xfId="10422"/>
    <cellStyle name="Commentaire 5 109 4 2" xfId="31758"/>
    <cellStyle name="Commentaire 5 109 5" xfId="22835"/>
    <cellStyle name="Commentaire 5 109 5 2" xfId="42047"/>
    <cellStyle name="Commentaire 5 109 6" xfId="25032"/>
    <cellStyle name="Commentaire 5 11" xfId="3693"/>
    <cellStyle name="Commentaire 5 11 2" xfId="5939"/>
    <cellStyle name="Commentaire 5 11 2 2" xfId="12665"/>
    <cellStyle name="Commentaire 5 11 2 2 2" xfId="34001"/>
    <cellStyle name="Commentaire 5 11 2 3" xfId="22463"/>
    <cellStyle name="Commentaire 5 11 2 3 2" xfId="41739"/>
    <cellStyle name="Commentaire 5 11 2 4" xfId="27275"/>
    <cellStyle name="Commentaire 5 11 3" xfId="8182"/>
    <cellStyle name="Commentaire 5 11 3 2" xfId="14908"/>
    <cellStyle name="Commentaire 5 11 3 2 2" xfId="36244"/>
    <cellStyle name="Commentaire 5 11 3 3" xfId="19865"/>
    <cellStyle name="Commentaire 5 11 3 3 2" xfId="39591"/>
    <cellStyle name="Commentaire 5 11 3 4" xfId="29518"/>
    <cellStyle name="Commentaire 5 11 4" xfId="10423"/>
    <cellStyle name="Commentaire 5 11 4 2" xfId="31759"/>
    <cellStyle name="Commentaire 5 11 5" xfId="19490"/>
    <cellStyle name="Commentaire 5 11 5 2" xfId="39280"/>
    <cellStyle name="Commentaire 5 11 6" xfId="25033"/>
    <cellStyle name="Commentaire 5 110" xfId="3694"/>
    <cellStyle name="Commentaire 5 110 2" xfId="5940"/>
    <cellStyle name="Commentaire 5 110 2 2" xfId="12666"/>
    <cellStyle name="Commentaire 5 110 2 2 2" xfId="34002"/>
    <cellStyle name="Commentaire 5 110 2 3" xfId="19117"/>
    <cellStyle name="Commentaire 5 110 2 3 2" xfId="38972"/>
    <cellStyle name="Commentaire 5 110 2 4" xfId="27276"/>
    <cellStyle name="Commentaire 5 110 3" xfId="8183"/>
    <cellStyle name="Commentaire 5 110 3 2" xfId="14909"/>
    <cellStyle name="Commentaire 5 110 3 2 2" xfId="36245"/>
    <cellStyle name="Commentaire 5 110 3 3" xfId="22094"/>
    <cellStyle name="Commentaire 5 110 3 3 2" xfId="41435"/>
    <cellStyle name="Commentaire 5 110 3 4" xfId="29519"/>
    <cellStyle name="Commentaire 5 110 4" xfId="10424"/>
    <cellStyle name="Commentaire 5 110 4 2" xfId="31760"/>
    <cellStyle name="Commentaire 5 110 5" xfId="18374"/>
    <cellStyle name="Commentaire 5 110 5 2" xfId="38358"/>
    <cellStyle name="Commentaire 5 110 6" xfId="25034"/>
    <cellStyle name="Commentaire 5 111" xfId="3695"/>
    <cellStyle name="Commentaire 5 111 2" xfId="5941"/>
    <cellStyle name="Commentaire 5 111 2 2" xfId="12667"/>
    <cellStyle name="Commentaire 5 111 2 2 2" xfId="34003"/>
    <cellStyle name="Commentaire 5 111 2 3" xfId="17994"/>
    <cellStyle name="Commentaire 5 111 2 3 2" xfId="38043"/>
    <cellStyle name="Commentaire 5 111 2 4" xfId="27277"/>
    <cellStyle name="Commentaire 5 111 3" xfId="8184"/>
    <cellStyle name="Commentaire 5 111 3 2" xfId="14910"/>
    <cellStyle name="Commentaire 5 111 3 2 2" xfId="36246"/>
    <cellStyle name="Commentaire 5 111 3 3" xfId="18748"/>
    <cellStyle name="Commentaire 5 111 3 3 2" xfId="38667"/>
    <cellStyle name="Commentaire 5 111 3 4" xfId="29520"/>
    <cellStyle name="Commentaire 5 111 4" xfId="10425"/>
    <cellStyle name="Commentaire 5 111 4 2" xfId="31761"/>
    <cellStyle name="Commentaire 5 111 5" xfId="21720"/>
    <cellStyle name="Commentaire 5 111 5 2" xfId="41126"/>
    <cellStyle name="Commentaire 5 111 6" xfId="25035"/>
    <cellStyle name="Commentaire 5 112" xfId="3696"/>
    <cellStyle name="Commentaire 5 112 2" xfId="5942"/>
    <cellStyle name="Commentaire 5 112 2 2" xfId="12668"/>
    <cellStyle name="Commentaire 5 112 2 2 2" xfId="34004"/>
    <cellStyle name="Commentaire 5 112 2 3" xfId="21348"/>
    <cellStyle name="Commentaire 5 112 2 3 2" xfId="40818"/>
    <cellStyle name="Commentaire 5 112 2 4" xfId="27278"/>
    <cellStyle name="Commentaire 5 112 3" xfId="8185"/>
    <cellStyle name="Commentaire 5 112 3 2" xfId="14911"/>
    <cellStyle name="Commentaire 5 112 3 2 2" xfId="36247"/>
    <cellStyle name="Commentaire 5 112 3 3" xfId="17601"/>
    <cellStyle name="Commentaire 5 112 3 3 2" xfId="37715"/>
    <cellStyle name="Commentaire 5 112 3 4" xfId="29521"/>
    <cellStyle name="Commentaire 5 112 4" xfId="10426"/>
    <cellStyle name="Commentaire 5 112 4 2" xfId="31762"/>
    <cellStyle name="Commentaire 5 112 5" xfId="23950"/>
    <cellStyle name="Commentaire 5 112 5 2" xfId="42970"/>
    <cellStyle name="Commentaire 5 112 6" xfId="25036"/>
    <cellStyle name="Commentaire 5 113" xfId="3697"/>
    <cellStyle name="Commentaire 5 113 2" xfId="5943"/>
    <cellStyle name="Commentaire 5 113 2 2" xfId="12669"/>
    <cellStyle name="Commentaire 5 113 2 2 2" xfId="34005"/>
    <cellStyle name="Commentaire 5 113 2 3" xfId="23577"/>
    <cellStyle name="Commentaire 5 113 2 3 2" xfId="42661"/>
    <cellStyle name="Commentaire 5 113 2 4" xfId="27279"/>
    <cellStyle name="Commentaire 5 113 3" xfId="8186"/>
    <cellStyle name="Commentaire 5 113 3 2" xfId="14912"/>
    <cellStyle name="Commentaire 5 113 3 2 2" xfId="36248"/>
    <cellStyle name="Commentaire 5 113 3 3" xfId="20979"/>
    <cellStyle name="Commentaire 5 113 3 3 2" xfId="40513"/>
    <cellStyle name="Commentaire 5 113 3 4" xfId="29522"/>
    <cellStyle name="Commentaire 5 113 4" xfId="10427"/>
    <cellStyle name="Commentaire 5 113 4 2" xfId="31763"/>
    <cellStyle name="Commentaire 5 113 5" xfId="20603"/>
    <cellStyle name="Commentaire 5 113 5 2" xfId="40201"/>
    <cellStyle name="Commentaire 5 113 6" xfId="25037"/>
    <cellStyle name="Commentaire 5 114" xfId="3698"/>
    <cellStyle name="Commentaire 5 114 2" xfId="5944"/>
    <cellStyle name="Commentaire 5 114 2 2" xfId="12670"/>
    <cellStyle name="Commentaire 5 114 2 2 2" xfId="34006"/>
    <cellStyle name="Commentaire 5 114 2 3" xfId="20230"/>
    <cellStyle name="Commentaire 5 114 2 3 2" xfId="39892"/>
    <cellStyle name="Commentaire 5 114 2 4" xfId="27280"/>
    <cellStyle name="Commentaire 5 114 3" xfId="8187"/>
    <cellStyle name="Commentaire 5 114 3 2" xfId="14913"/>
    <cellStyle name="Commentaire 5 114 3 2 2" xfId="36249"/>
    <cellStyle name="Commentaire 5 114 3 3" xfId="23211"/>
    <cellStyle name="Commentaire 5 114 3 3 2" xfId="42359"/>
    <cellStyle name="Commentaire 5 114 3 4" xfId="29523"/>
    <cellStyle name="Commentaire 5 114 4" xfId="10428"/>
    <cellStyle name="Commentaire 5 114 4 2" xfId="31764"/>
    <cellStyle name="Commentaire 5 114 5" xfId="22834"/>
    <cellStyle name="Commentaire 5 114 5 2" xfId="42046"/>
    <cellStyle name="Commentaire 5 114 6" xfId="25038"/>
    <cellStyle name="Commentaire 5 115" xfId="3699"/>
    <cellStyle name="Commentaire 5 115 2" xfId="5945"/>
    <cellStyle name="Commentaire 5 115 2 2" xfId="12671"/>
    <cellStyle name="Commentaire 5 115 2 2 2" xfId="34007"/>
    <cellStyle name="Commentaire 5 115 2 3" xfId="22462"/>
    <cellStyle name="Commentaire 5 115 2 3 2" xfId="41738"/>
    <cellStyle name="Commentaire 5 115 2 4" xfId="27281"/>
    <cellStyle name="Commentaire 5 115 3" xfId="8188"/>
    <cellStyle name="Commentaire 5 115 3 2" xfId="14914"/>
    <cellStyle name="Commentaire 5 115 3 2 2" xfId="36250"/>
    <cellStyle name="Commentaire 5 115 3 3" xfId="19864"/>
    <cellStyle name="Commentaire 5 115 3 3 2" xfId="39590"/>
    <cellStyle name="Commentaire 5 115 3 4" xfId="29524"/>
    <cellStyle name="Commentaire 5 115 4" xfId="10429"/>
    <cellStyle name="Commentaire 5 115 4 2" xfId="31765"/>
    <cellStyle name="Commentaire 5 115 5" xfId="19489"/>
    <cellStyle name="Commentaire 5 115 5 2" xfId="39279"/>
    <cellStyle name="Commentaire 5 115 6" xfId="25039"/>
    <cellStyle name="Commentaire 5 116" xfId="3700"/>
    <cellStyle name="Commentaire 5 116 2" xfId="5946"/>
    <cellStyle name="Commentaire 5 116 2 2" xfId="12672"/>
    <cellStyle name="Commentaire 5 116 2 2 2" xfId="34008"/>
    <cellStyle name="Commentaire 5 116 2 3" xfId="19116"/>
    <cellStyle name="Commentaire 5 116 2 3 2" xfId="38971"/>
    <cellStyle name="Commentaire 5 116 2 4" xfId="27282"/>
    <cellStyle name="Commentaire 5 116 3" xfId="8189"/>
    <cellStyle name="Commentaire 5 116 3 2" xfId="14915"/>
    <cellStyle name="Commentaire 5 116 3 2 2" xfId="36251"/>
    <cellStyle name="Commentaire 5 116 3 3" xfId="22093"/>
    <cellStyle name="Commentaire 5 116 3 3 2" xfId="41434"/>
    <cellStyle name="Commentaire 5 116 3 4" xfId="29525"/>
    <cellStyle name="Commentaire 5 116 4" xfId="10430"/>
    <cellStyle name="Commentaire 5 116 4 2" xfId="31766"/>
    <cellStyle name="Commentaire 5 116 5" xfId="18373"/>
    <cellStyle name="Commentaire 5 116 5 2" xfId="38357"/>
    <cellStyle name="Commentaire 5 116 6" xfId="25040"/>
    <cellStyle name="Commentaire 5 117" xfId="3701"/>
    <cellStyle name="Commentaire 5 117 2" xfId="5947"/>
    <cellStyle name="Commentaire 5 117 2 2" xfId="12673"/>
    <cellStyle name="Commentaire 5 117 2 2 2" xfId="34009"/>
    <cellStyle name="Commentaire 5 117 2 3" xfId="17993"/>
    <cellStyle name="Commentaire 5 117 2 3 2" xfId="38042"/>
    <cellStyle name="Commentaire 5 117 2 4" xfId="27283"/>
    <cellStyle name="Commentaire 5 117 3" xfId="8190"/>
    <cellStyle name="Commentaire 5 117 3 2" xfId="14916"/>
    <cellStyle name="Commentaire 5 117 3 2 2" xfId="36252"/>
    <cellStyle name="Commentaire 5 117 3 3" xfId="18747"/>
    <cellStyle name="Commentaire 5 117 3 3 2" xfId="38666"/>
    <cellStyle name="Commentaire 5 117 3 4" xfId="29526"/>
    <cellStyle name="Commentaire 5 117 4" xfId="10431"/>
    <cellStyle name="Commentaire 5 117 4 2" xfId="31767"/>
    <cellStyle name="Commentaire 5 117 5" xfId="21719"/>
    <cellStyle name="Commentaire 5 117 5 2" xfId="41125"/>
    <cellStyle name="Commentaire 5 117 6" xfId="25041"/>
    <cellStyle name="Commentaire 5 118" xfId="3702"/>
    <cellStyle name="Commentaire 5 118 2" xfId="5948"/>
    <cellStyle name="Commentaire 5 118 2 2" xfId="12674"/>
    <cellStyle name="Commentaire 5 118 2 2 2" xfId="34010"/>
    <cellStyle name="Commentaire 5 118 2 3" xfId="21347"/>
    <cellStyle name="Commentaire 5 118 2 3 2" xfId="40817"/>
    <cellStyle name="Commentaire 5 118 2 4" xfId="27284"/>
    <cellStyle name="Commentaire 5 118 3" xfId="8191"/>
    <cellStyle name="Commentaire 5 118 3 2" xfId="14917"/>
    <cellStyle name="Commentaire 5 118 3 2 2" xfId="36253"/>
    <cellStyle name="Commentaire 5 118 3 3" xfId="17600"/>
    <cellStyle name="Commentaire 5 118 3 3 2" xfId="37714"/>
    <cellStyle name="Commentaire 5 118 3 4" xfId="29527"/>
    <cellStyle name="Commentaire 5 118 4" xfId="10432"/>
    <cellStyle name="Commentaire 5 118 4 2" xfId="31768"/>
    <cellStyle name="Commentaire 5 118 5" xfId="23949"/>
    <cellStyle name="Commentaire 5 118 5 2" xfId="42969"/>
    <cellStyle name="Commentaire 5 118 6" xfId="25042"/>
    <cellStyle name="Commentaire 5 119" xfId="3703"/>
    <cellStyle name="Commentaire 5 119 2" xfId="5949"/>
    <cellStyle name="Commentaire 5 119 2 2" xfId="12675"/>
    <cellStyle name="Commentaire 5 119 2 2 2" xfId="34011"/>
    <cellStyle name="Commentaire 5 119 2 3" xfId="23576"/>
    <cellStyle name="Commentaire 5 119 2 3 2" xfId="42660"/>
    <cellStyle name="Commentaire 5 119 2 4" xfId="27285"/>
    <cellStyle name="Commentaire 5 119 3" xfId="8192"/>
    <cellStyle name="Commentaire 5 119 3 2" xfId="14918"/>
    <cellStyle name="Commentaire 5 119 3 2 2" xfId="36254"/>
    <cellStyle name="Commentaire 5 119 3 3" xfId="20978"/>
    <cellStyle name="Commentaire 5 119 3 3 2" xfId="40512"/>
    <cellStyle name="Commentaire 5 119 3 4" xfId="29528"/>
    <cellStyle name="Commentaire 5 119 4" xfId="10433"/>
    <cellStyle name="Commentaire 5 119 4 2" xfId="31769"/>
    <cellStyle name="Commentaire 5 119 5" xfId="20602"/>
    <cellStyle name="Commentaire 5 119 5 2" xfId="40200"/>
    <cellStyle name="Commentaire 5 119 6" xfId="25043"/>
    <cellStyle name="Commentaire 5 12" xfId="3704"/>
    <cellStyle name="Commentaire 5 12 2" xfId="5950"/>
    <cellStyle name="Commentaire 5 12 2 2" xfId="12676"/>
    <cellStyle name="Commentaire 5 12 2 2 2" xfId="34012"/>
    <cellStyle name="Commentaire 5 12 2 3" xfId="20229"/>
    <cellStyle name="Commentaire 5 12 2 3 2" xfId="39891"/>
    <cellStyle name="Commentaire 5 12 2 4" xfId="27286"/>
    <cellStyle name="Commentaire 5 12 3" xfId="8193"/>
    <cellStyle name="Commentaire 5 12 3 2" xfId="14919"/>
    <cellStyle name="Commentaire 5 12 3 2 2" xfId="36255"/>
    <cellStyle name="Commentaire 5 12 3 3" xfId="23210"/>
    <cellStyle name="Commentaire 5 12 3 3 2" xfId="42358"/>
    <cellStyle name="Commentaire 5 12 3 4" xfId="29529"/>
    <cellStyle name="Commentaire 5 12 4" xfId="10434"/>
    <cellStyle name="Commentaire 5 12 4 2" xfId="31770"/>
    <cellStyle name="Commentaire 5 12 5" xfId="22833"/>
    <cellStyle name="Commentaire 5 12 5 2" xfId="42045"/>
    <cellStyle name="Commentaire 5 12 6" xfId="25044"/>
    <cellStyle name="Commentaire 5 120" xfId="3705"/>
    <cellStyle name="Commentaire 5 120 2" xfId="5951"/>
    <cellStyle name="Commentaire 5 120 2 2" xfId="12677"/>
    <cellStyle name="Commentaire 5 120 2 2 2" xfId="34013"/>
    <cellStyle name="Commentaire 5 120 2 3" xfId="22461"/>
    <cellStyle name="Commentaire 5 120 2 3 2" xfId="41737"/>
    <cellStyle name="Commentaire 5 120 2 4" xfId="27287"/>
    <cellStyle name="Commentaire 5 120 3" xfId="8194"/>
    <cellStyle name="Commentaire 5 120 3 2" xfId="14920"/>
    <cellStyle name="Commentaire 5 120 3 2 2" xfId="36256"/>
    <cellStyle name="Commentaire 5 120 3 3" xfId="19863"/>
    <cellStyle name="Commentaire 5 120 3 3 2" xfId="39589"/>
    <cellStyle name="Commentaire 5 120 3 4" xfId="29530"/>
    <cellStyle name="Commentaire 5 120 4" xfId="10435"/>
    <cellStyle name="Commentaire 5 120 4 2" xfId="31771"/>
    <cellStyle name="Commentaire 5 120 5" xfId="19488"/>
    <cellStyle name="Commentaire 5 120 5 2" xfId="39278"/>
    <cellStyle name="Commentaire 5 120 6" xfId="25045"/>
    <cellStyle name="Commentaire 5 121" xfId="3706"/>
    <cellStyle name="Commentaire 5 121 2" xfId="5952"/>
    <cellStyle name="Commentaire 5 121 2 2" xfId="12678"/>
    <cellStyle name="Commentaire 5 121 2 2 2" xfId="34014"/>
    <cellStyle name="Commentaire 5 121 2 3" xfId="19115"/>
    <cellStyle name="Commentaire 5 121 2 3 2" xfId="38970"/>
    <cellStyle name="Commentaire 5 121 2 4" xfId="27288"/>
    <cellStyle name="Commentaire 5 121 3" xfId="8195"/>
    <cellStyle name="Commentaire 5 121 3 2" xfId="14921"/>
    <cellStyle name="Commentaire 5 121 3 2 2" xfId="36257"/>
    <cellStyle name="Commentaire 5 121 3 3" xfId="22092"/>
    <cellStyle name="Commentaire 5 121 3 3 2" xfId="41433"/>
    <cellStyle name="Commentaire 5 121 3 4" xfId="29531"/>
    <cellStyle name="Commentaire 5 121 4" xfId="10436"/>
    <cellStyle name="Commentaire 5 121 4 2" xfId="31772"/>
    <cellStyle name="Commentaire 5 121 5" xfId="18372"/>
    <cellStyle name="Commentaire 5 121 5 2" xfId="38356"/>
    <cellStyle name="Commentaire 5 121 6" xfId="25046"/>
    <cellStyle name="Commentaire 5 122" xfId="3707"/>
    <cellStyle name="Commentaire 5 122 2" xfId="5953"/>
    <cellStyle name="Commentaire 5 122 2 2" xfId="12679"/>
    <cellStyle name="Commentaire 5 122 2 2 2" xfId="34015"/>
    <cellStyle name="Commentaire 5 122 2 3" xfId="17992"/>
    <cellStyle name="Commentaire 5 122 2 3 2" xfId="38041"/>
    <cellStyle name="Commentaire 5 122 2 4" xfId="27289"/>
    <cellStyle name="Commentaire 5 122 3" xfId="8196"/>
    <cellStyle name="Commentaire 5 122 3 2" xfId="14922"/>
    <cellStyle name="Commentaire 5 122 3 2 2" xfId="36258"/>
    <cellStyle name="Commentaire 5 122 3 3" xfId="18746"/>
    <cellStyle name="Commentaire 5 122 3 3 2" xfId="38665"/>
    <cellStyle name="Commentaire 5 122 3 4" xfId="29532"/>
    <cellStyle name="Commentaire 5 122 4" xfId="10437"/>
    <cellStyle name="Commentaire 5 122 4 2" xfId="31773"/>
    <cellStyle name="Commentaire 5 122 5" xfId="21718"/>
    <cellStyle name="Commentaire 5 122 5 2" xfId="41124"/>
    <cellStyle name="Commentaire 5 122 6" xfId="25047"/>
    <cellStyle name="Commentaire 5 123" xfId="3708"/>
    <cellStyle name="Commentaire 5 123 2" xfId="5954"/>
    <cellStyle name="Commentaire 5 123 2 2" xfId="12680"/>
    <cellStyle name="Commentaire 5 123 2 2 2" xfId="34016"/>
    <cellStyle name="Commentaire 5 123 2 3" xfId="21346"/>
    <cellStyle name="Commentaire 5 123 2 3 2" xfId="40816"/>
    <cellStyle name="Commentaire 5 123 2 4" xfId="27290"/>
    <cellStyle name="Commentaire 5 123 3" xfId="8197"/>
    <cellStyle name="Commentaire 5 123 3 2" xfId="14923"/>
    <cellStyle name="Commentaire 5 123 3 2 2" xfId="36259"/>
    <cellStyle name="Commentaire 5 123 3 3" xfId="17599"/>
    <cellStyle name="Commentaire 5 123 3 3 2" xfId="37713"/>
    <cellStyle name="Commentaire 5 123 3 4" xfId="29533"/>
    <cellStyle name="Commentaire 5 123 4" xfId="10438"/>
    <cellStyle name="Commentaire 5 123 4 2" xfId="31774"/>
    <cellStyle name="Commentaire 5 123 5" xfId="23948"/>
    <cellStyle name="Commentaire 5 123 5 2" xfId="42968"/>
    <cellStyle name="Commentaire 5 123 6" xfId="25048"/>
    <cellStyle name="Commentaire 5 124" xfId="3709"/>
    <cellStyle name="Commentaire 5 124 2" xfId="5955"/>
    <cellStyle name="Commentaire 5 124 2 2" xfId="12681"/>
    <cellStyle name="Commentaire 5 124 2 2 2" xfId="34017"/>
    <cellStyle name="Commentaire 5 124 2 3" xfId="23575"/>
    <cellStyle name="Commentaire 5 124 2 3 2" xfId="42659"/>
    <cellStyle name="Commentaire 5 124 2 4" xfId="27291"/>
    <cellStyle name="Commentaire 5 124 3" xfId="8198"/>
    <cellStyle name="Commentaire 5 124 3 2" xfId="14924"/>
    <cellStyle name="Commentaire 5 124 3 2 2" xfId="36260"/>
    <cellStyle name="Commentaire 5 124 3 3" xfId="17598"/>
    <cellStyle name="Commentaire 5 124 3 3 2" xfId="37712"/>
    <cellStyle name="Commentaire 5 124 3 4" xfId="29534"/>
    <cellStyle name="Commentaire 5 124 4" xfId="10439"/>
    <cellStyle name="Commentaire 5 124 4 2" xfId="31775"/>
    <cellStyle name="Commentaire 5 124 5" xfId="20601"/>
    <cellStyle name="Commentaire 5 124 5 2" xfId="40199"/>
    <cellStyle name="Commentaire 5 124 6" xfId="25049"/>
    <cellStyle name="Commentaire 5 125" xfId="3710"/>
    <cellStyle name="Commentaire 5 125 2" xfId="5956"/>
    <cellStyle name="Commentaire 5 125 2 2" xfId="12682"/>
    <cellStyle name="Commentaire 5 125 2 2 2" xfId="34018"/>
    <cellStyle name="Commentaire 5 125 2 3" xfId="20228"/>
    <cellStyle name="Commentaire 5 125 2 3 2" xfId="39890"/>
    <cellStyle name="Commentaire 5 125 2 4" xfId="27292"/>
    <cellStyle name="Commentaire 5 125 3" xfId="8199"/>
    <cellStyle name="Commentaire 5 125 3 2" xfId="14925"/>
    <cellStyle name="Commentaire 5 125 3 2 2" xfId="36261"/>
    <cellStyle name="Commentaire 5 125 3 3" xfId="20976"/>
    <cellStyle name="Commentaire 5 125 3 3 2" xfId="40510"/>
    <cellStyle name="Commentaire 5 125 3 4" xfId="29535"/>
    <cellStyle name="Commentaire 5 125 4" xfId="10440"/>
    <cellStyle name="Commentaire 5 125 4 2" xfId="31776"/>
    <cellStyle name="Commentaire 5 125 5" xfId="22832"/>
    <cellStyle name="Commentaire 5 125 5 2" xfId="42044"/>
    <cellStyle name="Commentaire 5 125 6" xfId="25050"/>
    <cellStyle name="Commentaire 5 126" xfId="3711"/>
    <cellStyle name="Commentaire 5 126 2" xfId="5957"/>
    <cellStyle name="Commentaire 5 126 2 2" xfId="12683"/>
    <cellStyle name="Commentaire 5 126 2 2 2" xfId="34019"/>
    <cellStyle name="Commentaire 5 126 2 3" xfId="22460"/>
    <cellStyle name="Commentaire 5 126 2 3 2" xfId="41736"/>
    <cellStyle name="Commentaire 5 126 2 4" xfId="27293"/>
    <cellStyle name="Commentaire 5 126 3" xfId="8200"/>
    <cellStyle name="Commentaire 5 126 3 2" xfId="14926"/>
    <cellStyle name="Commentaire 5 126 3 2 2" xfId="36262"/>
    <cellStyle name="Commentaire 5 126 3 3" xfId="23208"/>
    <cellStyle name="Commentaire 5 126 3 3 2" xfId="42356"/>
    <cellStyle name="Commentaire 5 126 3 4" xfId="29536"/>
    <cellStyle name="Commentaire 5 126 4" xfId="10441"/>
    <cellStyle name="Commentaire 5 126 4 2" xfId="31777"/>
    <cellStyle name="Commentaire 5 126 5" xfId="19487"/>
    <cellStyle name="Commentaire 5 126 5 2" xfId="39277"/>
    <cellStyle name="Commentaire 5 126 6" xfId="25051"/>
    <cellStyle name="Commentaire 5 127" xfId="3712"/>
    <cellStyle name="Commentaire 5 127 2" xfId="5958"/>
    <cellStyle name="Commentaire 5 127 2 2" xfId="12684"/>
    <cellStyle name="Commentaire 5 127 2 2 2" xfId="34020"/>
    <cellStyle name="Commentaire 5 127 2 3" xfId="19114"/>
    <cellStyle name="Commentaire 5 127 2 3 2" xfId="38969"/>
    <cellStyle name="Commentaire 5 127 2 4" xfId="27294"/>
    <cellStyle name="Commentaire 5 127 3" xfId="8201"/>
    <cellStyle name="Commentaire 5 127 3 2" xfId="14927"/>
    <cellStyle name="Commentaire 5 127 3 2 2" xfId="36263"/>
    <cellStyle name="Commentaire 5 127 3 3" xfId="19861"/>
    <cellStyle name="Commentaire 5 127 3 3 2" xfId="39587"/>
    <cellStyle name="Commentaire 5 127 3 4" xfId="29537"/>
    <cellStyle name="Commentaire 5 127 4" xfId="10442"/>
    <cellStyle name="Commentaire 5 127 4 2" xfId="31778"/>
    <cellStyle name="Commentaire 5 127 5" xfId="18371"/>
    <cellStyle name="Commentaire 5 127 5 2" xfId="38355"/>
    <cellStyle name="Commentaire 5 127 6" xfId="25052"/>
    <cellStyle name="Commentaire 5 128" xfId="3713"/>
    <cellStyle name="Commentaire 5 128 2" xfId="5959"/>
    <cellStyle name="Commentaire 5 128 2 2" xfId="12685"/>
    <cellStyle name="Commentaire 5 128 2 2 2" xfId="34021"/>
    <cellStyle name="Commentaire 5 128 2 3" xfId="17991"/>
    <cellStyle name="Commentaire 5 128 2 3 2" xfId="38040"/>
    <cellStyle name="Commentaire 5 128 2 4" xfId="27295"/>
    <cellStyle name="Commentaire 5 128 3" xfId="8202"/>
    <cellStyle name="Commentaire 5 128 3 2" xfId="14928"/>
    <cellStyle name="Commentaire 5 128 3 2 2" xfId="36264"/>
    <cellStyle name="Commentaire 5 128 3 3" xfId="22090"/>
    <cellStyle name="Commentaire 5 128 3 3 2" xfId="41431"/>
    <cellStyle name="Commentaire 5 128 3 4" xfId="29538"/>
    <cellStyle name="Commentaire 5 128 4" xfId="10443"/>
    <cellStyle name="Commentaire 5 128 4 2" xfId="31779"/>
    <cellStyle name="Commentaire 5 128 5" xfId="21717"/>
    <cellStyle name="Commentaire 5 128 5 2" xfId="41123"/>
    <cellStyle name="Commentaire 5 128 6" xfId="25053"/>
    <cellStyle name="Commentaire 5 129" xfId="3714"/>
    <cellStyle name="Commentaire 5 129 2" xfId="5960"/>
    <cellStyle name="Commentaire 5 129 2 2" xfId="12686"/>
    <cellStyle name="Commentaire 5 129 2 2 2" xfId="34022"/>
    <cellStyle name="Commentaire 5 129 2 3" xfId="21345"/>
    <cellStyle name="Commentaire 5 129 2 3 2" xfId="40815"/>
    <cellStyle name="Commentaire 5 129 2 4" xfId="27296"/>
    <cellStyle name="Commentaire 5 129 3" xfId="8203"/>
    <cellStyle name="Commentaire 5 129 3 2" xfId="14929"/>
    <cellStyle name="Commentaire 5 129 3 2 2" xfId="36265"/>
    <cellStyle name="Commentaire 5 129 3 3" xfId="18744"/>
    <cellStyle name="Commentaire 5 129 3 3 2" xfId="38663"/>
    <cellStyle name="Commentaire 5 129 3 4" xfId="29539"/>
    <cellStyle name="Commentaire 5 129 4" xfId="10444"/>
    <cellStyle name="Commentaire 5 129 4 2" xfId="31780"/>
    <cellStyle name="Commentaire 5 129 5" xfId="23947"/>
    <cellStyle name="Commentaire 5 129 5 2" xfId="42967"/>
    <cellStyle name="Commentaire 5 129 6" xfId="25054"/>
    <cellStyle name="Commentaire 5 13" xfId="3715"/>
    <cellStyle name="Commentaire 5 13 2" xfId="5961"/>
    <cellStyle name="Commentaire 5 13 2 2" xfId="12687"/>
    <cellStyle name="Commentaire 5 13 2 2 2" xfId="34023"/>
    <cellStyle name="Commentaire 5 13 2 3" xfId="23574"/>
    <cellStyle name="Commentaire 5 13 2 3 2" xfId="42658"/>
    <cellStyle name="Commentaire 5 13 2 4" xfId="27297"/>
    <cellStyle name="Commentaire 5 13 3" xfId="8204"/>
    <cellStyle name="Commentaire 5 13 3 2" xfId="14930"/>
    <cellStyle name="Commentaire 5 13 3 2 2" xfId="36266"/>
    <cellStyle name="Commentaire 5 13 3 3" xfId="17597"/>
    <cellStyle name="Commentaire 5 13 3 3 2" xfId="37711"/>
    <cellStyle name="Commentaire 5 13 3 4" xfId="29540"/>
    <cellStyle name="Commentaire 5 13 4" xfId="10445"/>
    <cellStyle name="Commentaire 5 13 4 2" xfId="31781"/>
    <cellStyle name="Commentaire 5 13 5" xfId="20600"/>
    <cellStyle name="Commentaire 5 13 5 2" xfId="40198"/>
    <cellStyle name="Commentaire 5 13 6" xfId="25055"/>
    <cellStyle name="Commentaire 5 130" xfId="3716"/>
    <cellStyle name="Commentaire 5 130 2" xfId="5962"/>
    <cellStyle name="Commentaire 5 130 2 2" xfId="12688"/>
    <cellStyle name="Commentaire 5 130 2 2 2" xfId="34024"/>
    <cellStyle name="Commentaire 5 130 2 3" xfId="20227"/>
    <cellStyle name="Commentaire 5 130 2 3 2" xfId="39889"/>
    <cellStyle name="Commentaire 5 130 2 4" xfId="27298"/>
    <cellStyle name="Commentaire 5 130 3" xfId="8205"/>
    <cellStyle name="Commentaire 5 130 3 2" xfId="14931"/>
    <cellStyle name="Commentaire 5 130 3 2 2" xfId="36267"/>
    <cellStyle name="Commentaire 5 130 3 3" xfId="20975"/>
    <cellStyle name="Commentaire 5 130 3 3 2" xfId="40509"/>
    <cellStyle name="Commentaire 5 130 3 4" xfId="29541"/>
    <cellStyle name="Commentaire 5 130 4" xfId="10446"/>
    <cellStyle name="Commentaire 5 130 4 2" xfId="31782"/>
    <cellStyle name="Commentaire 5 130 5" xfId="22831"/>
    <cellStyle name="Commentaire 5 130 5 2" xfId="42043"/>
    <cellStyle name="Commentaire 5 130 6" xfId="25056"/>
    <cellStyle name="Commentaire 5 131" xfId="3717"/>
    <cellStyle name="Commentaire 5 131 2" xfId="5963"/>
    <cellStyle name="Commentaire 5 131 2 2" xfId="12689"/>
    <cellStyle name="Commentaire 5 131 2 2 2" xfId="34025"/>
    <cellStyle name="Commentaire 5 131 2 3" xfId="22459"/>
    <cellStyle name="Commentaire 5 131 2 3 2" xfId="41735"/>
    <cellStyle name="Commentaire 5 131 2 4" xfId="27299"/>
    <cellStyle name="Commentaire 5 131 3" xfId="8206"/>
    <cellStyle name="Commentaire 5 131 3 2" xfId="14932"/>
    <cellStyle name="Commentaire 5 131 3 2 2" xfId="36268"/>
    <cellStyle name="Commentaire 5 131 3 3" xfId="23207"/>
    <cellStyle name="Commentaire 5 131 3 3 2" xfId="42355"/>
    <cellStyle name="Commentaire 5 131 3 4" xfId="29542"/>
    <cellStyle name="Commentaire 5 131 4" xfId="10447"/>
    <cellStyle name="Commentaire 5 131 4 2" xfId="31783"/>
    <cellStyle name="Commentaire 5 131 5" xfId="19486"/>
    <cellStyle name="Commentaire 5 131 5 2" xfId="39276"/>
    <cellStyle name="Commentaire 5 131 6" xfId="25057"/>
    <cellStyle name="Commentaire 5 132" xfId="3718"/>
    <cellStyle name="Commentaire 5 132 2" xfId="5964"/>
    <cellStyle name="Commentaire 5 132 2 2" xfId="12690"/>
    <cellStyle name="Commentaire 5 132 2 2 2" xfId="34026"/>
    <cellStyle name="Commentaire 5 132 2 3" xfId="19113"/>
    <cellStyle name="Commentaire 5 132 2 3 2" xfId="38968"/>
    <cellStyle name="Commentaire 5 132 2 4" xfId="27300"/>
    <cellStyle name="Commentaire 5 132 3" xfId="8207"/>
    <cellStyle name="Commentaire 5 132 3 2" xfId="14933"/>
    <cellStyle name="Commentaire 5 132 3 2 2" xfId="36269"/>
    <cellStyle name="Commentaire 5 132 3 3" xfId="19860"/>
    <cellStyle name="Commentaire 5 132 3 3 2" xfId="39586"/>
    <cellStyle name="Commentaire 5 132 3 4" xfId="29543"/>
    <cellStyle name="Commentaire 5 132 4" xfId="10448"/>
    <cellStyle name="Commentaire 5 132 4 2" xfId="31784"/>
    <cellStyle name="Commentaire 5 132 5" xfId="18370"/>
    <cellStyle name="Commentaire 5 132 5 2" xfId="38354"/>
    <cellStyle name="Commentaire 5 132 6" xfId="25058"/>
    <cellStyle name="Commentaire 5 133" xfId="3719"/>
    <cellStyle name="Commentaire 5 133 2" xfId="5965"/>
    <cellStyle name="Commentaire 5 133 2 2" xfId="12691"/>
    <cellStyle name="Commentaire 5 133 2 2 2" xfId="34027"/>
    <cellStyle name="Commentaire 5 133 2 3" xfId="17990"/>
    <cellStyle name="Commentaire 5 133 2 3 2" xfId="38039"/>
    <cellStyle name="Commentaire 5 133 2 4" xfId="27301"/>
    <cellStyle name="Commentaire 5 133 3" xfId="8208"/>
    <cellStyle name="Commentaire 5 133 3 2" xfId="14934"/>
    <cellStyle name="Commentaire 5 133 3 2 2" xfId="36270"/>
    <cellStyle name="Commentaire 5 133 3 3" xfId="22089"/>
    <cellStyle name="Commentaire 5 133 3 3 2" xfId="41430"/>
    <cellStyle name="Commentaire 5 133 3 4" xfId="29544"/>
    <cellStyle name="Commentaire 5 133 4" xfId="10449"/>
    <cellStyle name="Commentaire 5 133 4 2" xfId="31785"/>
    <cellStyle name="Commentaire 5 133 5" xfId="21716"/>
    <cellStyle name="Commentaire 5 133 5 2" xfId="41122"/>
    <cellStyle name="Commentaire 5 133 6" xfId="25059"/>
    <cellStyle name="Commentaire 5 134" xfId="3720"/>
    <cellStyle name="Commentaire 5 134 2" xfId="5966"/>
    <cellStyle name="Commentaire 5 134 2 2" xfId="12692"/>
    <cellStyle name="Commentaire 5 134 2 2 2" xfId="34028"/>
    <cellStyle name="Commentaire 5 134 2 3" xfId="21344"/>
    <cellStyle name="Commentaire 5 134 2 3 2" xfId="40814"/>
    <cellStyle name="Commentaire 5 134 2 4" xfId="27302"/>
    <cellStyle name="Commentaire 5 134 3" xfId="8209"/>
    <cellStyle name="Commentaire 5 134 3 2" xfId="14935"/>
    <cellStyle name="Commentaire 5 134 3 2 2" xfId="36271"/>
    <cellStyle name="Commentaire 5 134 3 3" xfId="18743"/>
    <cellStyle name="Commentaire 5 134 3 3 2" xfId="38662"/>
    <cellStyle name="Commentaire 5 134 3 4" xfId="29545"/>
    <cellStyle name="Commentaire 5 134 4" xfId="10450"/>
    <cellStyle name="Commentaire 5 134 4 2" xfId="31786"/>
    <cellStyle name="Commentaire 5 134 5" xfId="23946"/>
    <cellStyle name="Commentaire 5 134 5 2" xfId="42966"/>
    <cellStyle name="Commentaire 5 134 6" xfId="25060"/>
    <cellStyle name="Commentaire 5 135" xfId="3721"/>
    <cellStyle name="Commentaire 5 135 2" xfId="5967"/>
    <cellStyle name="Commentaire 5 135 2 2" xfId="12693"/>
    <cellStyle name="Commentaire 5 135 2 2 2" xfId="34029"/>
    <cellStyle name="Commentaire 5 135 2 3" xfId="23573"/>
    <cellStyle name="Commentaire 5 135 2 3 2" xfId="42657"/>
    <cellStyle name="Commentaire 5 135 2 4" xfId="27303"/>
    <cellStyle name="Commentaire 5 135 3" xfId="8210"/>
    <cellStyle name="Commentaire 5 135 3 2" xfId="14936"/>
    <cellStyle name="Commentaire 5 135 3 2 2" xfId="36272"/>
    <cellStyle name="Commentaire 5 135 3 3" xfId="17596"/>
    <cellStyle name="Commentaire 5 135 3 3 2" xfId="37710"/>
    <cellStyle name="Commentaire 5 135 3 4" xfId="29546"/>
    <cellStyle name="Commentaire 5 135 4" xfId="10451"/>
    <cellStyle name="Commentaire 5 135 4 2" xfId="31787"/>
    <cellStyle name="Commentaire 5 135 5" xfId="20599"/>
    <cellStyle name="Commentaire 5 135 5 2" xfId="40197"/>
    <cellStyle name="Commentaire 5 135 6" xfId="25061"/>
    <cellStyle name="Commentaire 5 136" xfId="3722"/>
    <cellStyle name="Commentaire 5 136 2" xfId="5968"/>
    <cellStyle name="Commentaire 5 136 2 2" xfId="12694"/>
    <cellStyle name="Commentaire 5 136 2 2 2" xfId="34030"/>
    <cellStyle name="Commentaire 5 136 2 3" xfId="20226"/>
    <cellStyle name="Commentaire 5 136 2 3 2" xfId="39888"/>
    <cellStyle name="Commentaire 5 136 2 4" xfId="27304"/>
    <cellStyle name="Commentaire 5 136 3" xfId="8211"/>
    <cellStyle name="Commentaire 5 136 3 2" xfId="14937"/>
    <cellStyle name="Commentaire 5 136 3 2 2" xfId="36273"/>
    <cellStyle name="Commentaire 5 136 3 3" xfId="20974"/>
    <cellStyle name="Commentaire 5 136 3 3 2" xfId="40508"/>
    <cellStyle name="Commentaire 5 136 3 4" xfId="29547"/>
    <cellStyle name="Commentaire 5 136 4" xfId="10452"/>
    <cellStyle name="Commentaire 5 136 4 2" xfId="31788"/>
    <cellStyle name="Commentaire 5 136 5" xfId="22830"/>
    <cellStyle name="Commentaire 5 136 5 2" xfId="42042"/>
    <cellStyle name="Commentaire 5 136 6" xfId="25062"/>
    <cellStyle name="Commentaire 5 137" xfId="3723"/>
    <cellStyle name="Commentaire 5 137 2" xfId="5969"/>
    <cellStyle name="Commentaire 5 137 2 2" xfId="12695"/>
    <cellStyle name="Commentaire 5 137 2 2 2" xfId="34031"/>
    <cellStyle name="Commentaire 5 137 2 3" xfId="22458"/>
    <cellStyle name="Commentaire 5 137 2 3 2" xfId="41734"/>
    <cellStyle name="Commentaire 5 137 2 4" xfId="27305"/>
    <cellStyle name="Commentaire 5 137 3" xfId="8212"/>
    <cellStyle name="Commentaire 5 137 3 2" xfId="14938"/>
    <cellStyle name="Commentaire 5 137 3 2 2" xfId="36274"/>
    <cellStyle name="Commentaire 5 137 3 3" xfId="23206"/>
    <cellStyle name="Commentaire 5 137 3 3 2" xfId="42354"/>
    <cellStyle name="Commentaire 5 137 3 4" xfId="29548"/>
    <cellStyle name="Commentaire 5 137 4" xfId="10453"/>
    <cellStyle name="Commentaire 5 137 4 2" xfId="31789"/>
    <cellStyle name="Commentaire 5 137 5" xfId="19485"/>
    <cellStyle name="Commentaire 5 137 5 2" xfId="39275"/>
    <cellStyle name="Commentaire 5 137 6" xfId="25063"/>
    <cellStyle name="Commentaire 5 138" xfId="3724"/>
    <cellStyle name="Commentaire 5 138 2" xfId="5970"/>
    <cellStyle name="Commentaire 5 138 2 2" xfId="12696"/>
    <cellStyle name="Commentaire 5 138 2 2 2" xfId="34032"/>
    <cellStyle name="Commentaire 5 138 2 3" xfId="19112"/>
    <cellStyle name="Commentaire 5 138 2 3 2" xfId="38967"/>
    <cellStyle name="Commentaire 5 138 2 4" xfId="27306"/>
    <cellStyle name="Commentaire 5 138 3" xfId="8213"/>
    <cellStyle name="Commentaire 5 138 3 2" xfId="14939"/>
    <cellStyle name="Commentaire 5 138 3 2 2" xfId="36275"/>
    <cellStyle name="Commentaire 5 138 3 3" xfId="19859"/>
    <cellStyle name="Commentaire 5 138 3 3 2" xfId="39585"/>
    <cellStyle name="Commentaire 5 138 3 4" xfId="29549"/>
    <cellStyle name="Commentaire 5 138 4" xfId="10454"/>
    <cellStyle name="Commentaire 5 138 4 2" xfId="31790"/>
    <cellStyle name="Commentaire 5 138 5" xfId="18369"/>
    <cellStyle name="Commentaire 5 138 5 2" xfId="38353"/>
    <cellStyle name="Commentaire 5 138 6" xfId="25064"/>
    <cellStyle name="Commentaire 5 139" xfId="3725"/>
    <cellStyle name="Commentaire 5 139 2" xfId="5971"/>
    <cellStyle name="Commentaire 5 139 2 2" xfId="12697"/>
    <cellStyle name="Commentaire 5 139 2 2 2" xfId="34033"/>
    <cellStyle name="Commentaire 5 139 2 3" xfId="17989"/>
    <cellStyle name="Commentaire 5 139 2 3 2" xfId="38038"/>
    <cellStyle name="Commentaire 5 139 2 4" xfId="27307"/>
    <cellStyle name="Commentaire 5 139 3" xfId="8214"/>
    <cellStyle name="Commentaire 5 139 3 2" xfId="14940"/>
    <cellStyle name="Commentaire 5 139 3 2 2" xfId="36276"/>
    <cellStyle name="Commentaire 5 139 3 3" xfId="22088"/>
    <cellStyle name="Commentaire 5 139 3 3 2" xfId="41429"/>
    <cellStyle name="Commentaire 5 139 3 4" xfId="29550"/>
    <cellStyle name="Commentaire 5 139 4" xfId="10455"/>
    <cellStyle name="Commentaire 5 139 4 2" xfId="31791"/>
    <cellStyle name="Commentaire 5 139 5" xfId="21715"/>
    <cellStyle name="Commentaire 5 139 5 2" xfId="41121"/>
    <cellStyle name="Commentaire 5 139 6" xfId="25065"/>
    <cellStyle name="Commentaire 5 14" xfId="3726"/>
    <cellStyle name="Commentaire 5 14 2" xfId="5972"/>
    <cellStyle name="Commentaire 5 14 2 2" xfId="12698"/>
    <cellStyle name="Commentaire 5 14 2 2 2" xfId="34034"/>
    <cellStyle name="Commentaire 5 14 2 3" xfId="21343"/>
    <cellStyle name="Commentaire 5 14 2 3 2" xfId="40813"/>
    <cellStyle name="Commentaire 5 14 2 4" xfId="27308"/>
    <cellStyle name="Commentaire 5 14 3" xfId="8215"/>
    <cellStyle name="Commentaire 5 14 3 2" xfId="14941"/>
    <cellStyle name="Commentaire 5 14 3 2 2" xfId="36277"/>
    <cellStyle name="Commentaire 5 14 3 3" xfId="18742"/>
    <cellStyle name="Commentaire 5 14 3 3 2" xfId="38661"/>
    <cellStyle name="Commentaire 5 14 3 4" xfId="29551"/>
    <cellStyle name="Commentaire 5 14 4" xfId="10456"/>
    <cellStyle name="Commentaire 5 14 4 2" xfId="31792"/>
    <cellStyle name="Commentaire 5 14 5" xfId="23945"/>
    <cellStyle name="Commentaire 5 14 5 2" xfId="42965"/>
    <cellStyle name="Commentaire 5 14 6" xfId="25066"/>
    <cellStyle name="Commentaire 5 140" xfId="3727"/>
    <cellStyle name="Commentaire 5 140 2" xfId="5973"/>
    <cellStyle name="Commentaire 5 140 2 2" xfId="12699"/>
    <cellStyle name="Commentaire 5 140 2 2 2" xfId="34035"/>
    <cellStyle name="Commentaire 5 140 2 3" xfId="23572"/>
    <cellStyle name="Commentaire 5 140 2 3 2" xfId="42656"/>
    <cellStyle name="Commentaire 5 140 2 4" xfId="27309"/>
    <cellStyle name="Commentaire 5 140 3" xfId="8216"/>
    <cellStyle name="Commentaire 5 140 3 2" xfId="14942"/>
    <cellStyle name="Commentaire 5 140 3 2 2" xfId="36278"/>
    <cellStyle name="Commentaire 5 140 3 3" xfId="17595"/>
    <cellStyle name="Commentaire 5 140 3 3 2" xfId="37709"/>
    <cellStyle name="Commentaire 5 140 3 4" xfId="29552"/>
    <cellStyle name="Commentaire 5 140 4" xfId="10457"/>
    <cellStyle name="Commentaire 5 140 4 2" xfId="31793"/>
    <cellStyle name="Commentaire 5 140 5" xfId="20598"/>
    <cellStyle name="Commentaire 5 140 5 2" xfId="40196"/>
    <cellStyle name="Commentaire 5 140 6" xfId="25067"/>
    <cellStyle name="Commentaire 5 141" xfId="3728"/>
    <cellStyle name="Commentaire 5 141 2" xfId="5974"/>
    <cellStyle name="Commentaire 5 141 2 2" xfId="12700"/>
    <cellStyle name="Commentaire 5 141 2 2 2" xfId="34036"/>
    <cellStyle name="Commentaire 5 141 2 3" xfId="20225"/>
    <cellStyle name="Commentaire 5 141 2 3 2" xfId="39887"/>
    <cellStyle name="Commentaire 5 141 2 4" xfId="27310"/>
    <cellStyle name="Commentaire 5 141 3" xfId="8217"/>
    <cellStyle name="Commentaire 5 141 3 2" xfId="14943"/>
    <cellStyle name="Commentaire 5 141 3 2 2" xfId="36279"/>
    <cellStyle name="Commentaire 5 141 3 3" xfId="20973"/>
    <cellStyle name="Commentaire 5 141 3 3 2" xfId="40507"/>
    <cellStyle name="Commentaire 5 141 3 4" xfId="29553"/>
    <cellStyle name="Commentaire 5 141 4" xfId="10458"/>
    <cellStyle name="Commentaire 5 141 4 2" xfId="31794"/>
    <cellStyle name="Commentaire 5 141 5" xfId="22829"/>
    <cellStyle name="Commentaire 5 141 5 2" xfId="42041"/>
    <cellStyle name="Commentaire 5 141 6" xfId="25068"/>
    <cellStyle name="Commentaire 5 142" xfId="3729"/>
    <cellStyle name="Commentaire 5 142 2" xfId="5975"/>
    <cellStyle name="Commentaire 5 142 2 2" xfId="12701"/>
    <cellStyle name="Commentaire 5 142 2 2 2" xfId="34037"/>
    <cellStyle name="Commentaire 5 142 2 3" xfId="22457"/>
    <cellStyle name="Commentaire 5 142 2 3 2" xfId="41733"/>
    <cellStyle name="Commentaire 5 142 2 4" xfId="27311"/>
    <cellStyle name="Commentaire 5 142 3" xfId="8218"/>
    <cellStyle name="Commentaire 5 142 3 2" xfId="14944"/>
    <cellStyle name="Commentaire 5 142 3 2 2" xfId="36280"/>
    <cellStyle name="Commentaire 5 142 3 3" xfId="23205"/>
    <cellStyle name="Commentaire 5 142 3 3 2" xfId="42353"/>
    <cellStyle name="Commentaire 5 142 3 4" xfId="29554"/>
    <cellStyle name="Commentaire 5 142 4" xfId="10459"/>
    <cellStyle name="Commentaire 5 142 4 2" xfId="31795"/>
    <cellStyle name="Commentaire 5 142 5" xfId="19484"/>
    <cellStyle name="Commentaire 5 142 5 2" xfId="39274"/>
    <cellStyle name="Commentaire 5 142 6" xfId="25069"/>
    <cellStyle name="Commentaire 5 143" xfId="3730"/>
    <cellStyle name="Commentaire 5 143 2" xfId="5976"/>
    <cellStyle name="Commentaire 5 143 2 2" xfId="12702"/>
    <cellStyle name="Commentaire 5 143 2 2 2" xfId="34038"/>
    <cellStyle name="Commentaire 5 143 2 3" xfId="19111"/>
    <cellStyle name="Commentaire 5 143 2 3 2" xfId="38966"/>
    <cellStyle name="Commentaire 5 143 2 4" xfId="27312"/>
    <cellStyle name="Commentaire 5 143 3" xfId="8219"/>
    <cellStyle name="Commentaire 5 143 3 2" xfId="14945"/>
    <cellStyle name="Commentaire 5 143 3 2 2" xfId="36281"/>
    <cellStyle name="Commentaire 5 143 3 3" xfId="19858"/>
    <cellStyle name="Commentaire 5 143 3 3 2" xfId="39584"/>
    <cellStyle name="Commentaire 5 143 3 4" xfId="29555"/>
    <cellStyle name="Commentaire 5 143 4" xfId="10460"/>
    <cellStyle name="Commentaire 5 143 4 2" xfId="31796"/>
    <cellStyle name="Commentaire 5 143 5" xfId="18368"/>
    <cellStyle name="Commentaire 5 143 5 2" xfId="38352"/>
    <cellStyle name="Commentaire 5 143 6" xfId="25070"/>
    <cellStyle name="Commentaire 5 144" xfId="3731"/>
    <cellStyle name="Commentaire 5 144 2" xfId="5977"/>
    <cellStyle name="Commentaire 5 144 2 2" xfId="12703"/>
    <cellStyle name="Commentaire 5 144 2 2 2" xfId="34039"/>
    <cellStyle name="Commentaire 5 144 2 3" xfId="17988"/>
    <cellStyle name="Commentaire 5 144 2 3 2" xfId="38037"/>
    <cellStyle name="Commentaire 5 144 2 4" xfId="27313"/>
    <cellStyle name="Commentaire 5 144 3" xfId="8220"/>
    <cellStyle name="Commentaire 5 144 3 2" xfId="14946"/>
    <cellStyle name="Commentaire 5 144 3 2 2" xfId="36282"/>
    <cellStyle name="Commentaire 5 144 3 3" xfId="22087"/>
    <cellStyle name="Commentaire 5 144 3 3 2" xfId="41428"/>
    <cellStyle name="Commentaire 5 144 3 4" xfId="29556"/>
    <cellStyle name="Commentaire 5 144 4" xfId="10461"/>
    <cellStyle name="Commentaire 5 144 4 2" xfId="31797"/>
    <cellStyle name="Commentaire 5 144 5" xfId="21714"/>
    <cellStyle name="Commentaire 5 144 5 2" xfId="41120"/>
    <cellStyle name="Commentaire 5 144 6" xfId="25071"/>
    <cellStyle name="Commentaire 5 145" xfId="3732"/>
    <cellStyle name="Commentaire 5 145 2" xfId="5978"/>
    <cellStyle name="Commentaire 5 145 2 2" xfId="12704"/>
    <cellStyle name="Commentaire 5 145 2 2 2" xfId="34040"/>
    <cellStyle name="Commentaire 5 145 2 3" xfId="21342"/>
    <cellStyle name="Commentaire 5 145 2 3 2" xfId="40812"/>
    <cellStyle name="Commentaire 5 145 2 4" xfId="27314"/>
    <cellStyle name="Commentaire 5 145 3" xfId="8221"/>
    <cellStyle name="Commentaire 5 145 3 2" xfId="14947"/>
    <cellStyle name="Commentaire 5 145 3 2 2" xfId="36283"/>
    <cellStyle name="Commentaire 5 145 3 3" xfId="18741"/>
    <cellStyle name="Commentaire 5 145 3 3 2" xfId="38660"/>
    <cellStyle name="Commentaire 5 145 3 4" xfId="29557"/>
    <cellStyle name="Commentaire 5 145 4" xfId="10462"/>
    <cellStyle name="Commentaire 5 145 4 2" xfId="31798"/>
    <cellStyle name="Commentaire 5 145 5" xfId="23944"/>
    <cellStyle name="Commentaire 5 145 5 2" xfId="42964"/>
    <cellStyle name="Commentaire 5 145 6" xfId="25072"/>
    <cellStyle name="Commentaire 5 146" xfId="3733"/>
    <cellStyle name="Commentaire 5 146 2" xfId="5979"/>
    <cellStyle name="Commentaire 5 146 2 2" xfId="12705"/>
    <cellStyle name="Commentaire 5 146 2 2 2" xfId="34041"/>
    <cellStyle name="Commentaire 5 146 2 3" xfId="23571"/>
    <cellStyle name="Commentaire 5 146 2 3 2" xfId="42655"/>
    <cellStyle name="Commentaire 5 146 2 4" xfId="27315"/>
    <cellStyle name="Commentaire 5 146 3" xfId="8222"/>
    <cellStyle name="Commentaire 5 146 3 2" xfId="14948"/>
    <cellStyle name="Commentaire 5 146 3 2 2" xfId="36284"/>
    <cellStyle name="Commentaire 5 146 3 3" xfId="17594"/>
    <cellStyle name="Commentaire 5 146 3 3 2" xfId="37708"/>
    <cellStyle name="Commentaire 5 146 3 4" xfId="29558"/>
    <cellStyle name="Commentaire 5 146 4" xfId="10463"/>
    <cellStyle name="Commentaire 5 146 4 2" xfId="31799"/>
    <cellStyle name="Commentaire 5 146 5" xfId="20597"/>
    <cellStyle name="Commentaire 5 146 5 2" xfId="40195"/>
    <cellStyle name="Commentaire 5 146 6" xfId="25073"/>
    <cellStyle name="Commentaire 5 147" xfId="3734"/>
    <cellStyle name="Commentaire 5 147 2" xfId="5980"/>
    <cellStyle name="Commentaire 5 147 2 2" xfId="12706"/>
    <cellStyle name="Commentaire 5 147 2 2 2" xfId="34042"/>
    <cellStyle name="Commentaire 5 147 2 3" xfId="20224"/>
    <cellStyle name="Commentaire 5 147 2 3 2" xfId="39886"/>
    <cellStyle name="Commentaire 5 147 2 4" xfId="27316"/>
    <cellStyle name="Commentaire 5 147 3" xfId="8223"/>
    <cellStyle name="Commentaire 5 147 3 2" xfId="14949"/>
    <cellStyle name="Commentaire 5 147 3 2 2" xfId="36285"/>
    <cellStyle name="Commentaire 5 147 3 3" xfId="20972"/>
    <cellStyle name="Commentaire 5 147 3 3 2" xfId="40506"/>
    <cellStyle name="Commentaire 5 147 3 4" xfId="29559"/>
    <cellStyle name="Commentaire 5 147 4" xfId="10464"/>
    <cellStyle name="Commentaire 5 147 4 2" xfId="31800"/>
    <cellStyle name="Commentaire 5 147 5" xfId="22828"/>
    <cellStyle name="Commentaire 5 147 5 2" xfId="42040"/>
    <cellStyle name="Commentaire 5 147 6" xfId="25074"/>
    <cellStyle name="Commentaire 5 148" xfId="3735"/>
    <cellStyle name="Commentaire 5 148 2" xfId="5981"/>
    <cellStyle name="Commentaire 5 148 2 2" xfId="12707"/>
    <cellStyle name="Commentaire 5 148 2 2 2" xfId="34043"/>
    <cellStyle name="Commentaire 5 148 2 3" xfId="22456"/>
    <cellStyle name="Commentaire 5 148 2 3 2" xfId="41732"/>
    <cellStyle name="Commentaire 5 148 2 4" xfId="27317"/>
    <cellStyle name="Commentaire 5 148 3" xfId="8224"/>
    <cellStyle name="Commentaire 5 148 3 2" xfId="14950"/>
    <cellStyle name="Commentaire 5 148 3 2 2" xfId="36286"/>
    <cellStyle name="Commentaire 5 148 3 3" xfId="23204"/>
    <cellStyle name="Commentaire 5 148 3 3 2" xfId="42352"/>
    <cellStyle name="Commentaire 5 148 3 4" xfId="29560"/>
    <cellStyle name="Commentaire 5 148 4" xfId="10465"/>
    <cellStyle name="Commentaire 5 148 4 2" xfId="31801"/>
    <cellStyle name="Commentaire 5 148 5" xfId="19483"/>
    <cellStyle name="Commentaire 5 148 5 2" xfId="39273"/>
    <cellStyle name="Commentaire 5 148 6" xfId="25075"/>
    <cellStyle name="Commentaire 5 149" xfId="3736"/>
    <cellStyle name="Commentaire 5 149 2" xfId="5982"/>
    <cellStyle name="Commentaire 5 149 2 2" xfId="12708"/>
    <cellStyle name="Commentaire 5 149 2 2 2" xfId="34044"/>
    <cellStyle name="Commentaire 5 149 2 3" xfId="19110"/>
    <cellStyle name="Commentaire 5 149 2 3 2" xfId="38965"/>
    <cellStyle name="Commentaire 5 149 2 4" xfId="27318"/>
    <cellStyle name="Commentaire 5 149 3" xfId="8225"/>
    <cellStyle name="Commentaire 5 149 3 2" xfId="14951"/>
    <cellStyle name="Commentaire 5 149 3 2 2" xfId="36287"/>
    <cellStyle name="Commentaire 5 149 3 3" xfId="19857"/>
    <cellStyle name="Commentaire 5 149 3 3 2" xfId="39583"/>
    <cellStyle name="Commentaire 5 149 3 4" xfId="29561"/>
    <cellStyle name="Commentaire 5 149 4" xfId="10466"/>
    <cellStyle name="Commentaire 5 149 4 2" xfId="31802"/>
    <cellStyle name="Commentaire 5 149 5" xfId="18367"/>
    <cellStyle name="Commentaire 5 149 5 2" xfId="38351"/>
    <cellStyle name="Commentaire 5 149 6" xfId="25076"/>
    <cellStyle name="Commentaire 5 15" xfId="3737"/>
    <cellStyle name="Commentaire 5 15 2" xfId="5983"/>
    <cellStyle name="Commentaire 5 15 2 2" xfId="12709"/>
    <cellStyle name="Commentaire 5 15 2 2 2" xfId="34045"/>
    <cellStyle name="Commentaire 5 15 2 3" xfId="17987"/>
    <cellStyle name="Commentaire 5 15 2 3 2" xfId="38036"/>
    <cellStyle name="Commentaire 5 15 2 4" xfId="27319"/>
    <cellStyle name="Commentaire 5 15 3" xfId="8226"/>
    <cellStyle name="Commentaire 5 15 3 2" xfId="14952"/>
    <cellStyle name="Commentaire 5 15 3 2 2" xfId="36288"/>
    <cellStyle name="Commentaire 5 15 3 3" xfId="22086"/>
    <cellStyle name="Commentaire 5 15 3 3 2" xfId="41427"/>
    <cellStyle name="Commentaire 5 15 3 4" xfId="29562"/>
    <cellStyle name="Commentaire 5 15 4" xfId="10467"/>
    <cellStyle name="Commentaire 5 15 4 2" xfId="31803"/>
    <cellStyle name="Commentaire 5 15 5" xfId="21713"/>
    <cellStyle name="Commentaire 5 15 5 2" xfId="41119"/>
    <cellStyle name="Commentaire 5 15 6" xfId="25077"/>
    <cellStyle name="Commentaire 5 150" xfId="3738"/>
    <cellStyle name="Commentaire 5 150 2" xfId="5984"/>
    <cellStyle name="Commentaire 5 150 2 2" xfId="12710"/>
    <cellStyle name="Commentaire 5 150 2 2 2" xfId="34046"/>
    <cellStyle name="Commentaire 5 150 2 3" xfId="21341"/>
    <cellStyle name="Commentaire 5 150 2 3 2" xfId="40811"/>
    <cellStyle name="Commentaire 5 150 2 4" xfId="27320"/>
    <cellStyle name="Commentaire 5 150 3" xfId="8227"/>
    <cellStyle name="Commentaire 5 150 3 2" xfId="14953"/>
    <cellStyle name="Commentaire 5 150 3 2 2" xfId="36289"/>
    <cellStyle name="Commentaire 5 150 3 3" xfId="18740"/>
    <cellStyle name="Commentaire 5 150 3 3 2" xfId="38659"/>
    <cellStyle name="Commentaire 5 150 3 4" xfId="29563"/>
    <cellStyle name="Commentaire 5 150 4" xfId="10468"/>
    <cellStyle name="Commentaire 5 150 4 2" xfId="31804"/>
    <cellStyle name="Commentaire 5 150 5" xfId="23943"/>
    <cellStyle name="Commentaire 5 150 5 2" xfId="42963"/>
    <cellStyle name="Commentaire 5 150 6" xfId="25078"/>
    <cellStyle name="Commentaire 5 151" xfId="3739"/>
    <cellStyle name="Commentaire 5 151 2" xfId="5985"/>
    <cellStyle name="Commentaire 5 151 2 2" xfId="12711"/>
    <cellStyle name="Commentaire 5 151 2 2 2" xfId="34047"/>
    <cellStyle name="Commentaire 5 151 2 3" xfId="23570"/>
    <cellStyle name="Commentaire 5 151 2 3 2" xfId="42654"/>
    <cellStyle name="Commentaire 5 151 2 4" xfId="27321"/>
    <cellStyle name="Commentaire 5 151 3" xfId="8228"/>
    <cellStyle name="Commentaire 5 151 3 2" xfId="14954"/>
    <cellStyle name="Commentaire 5 151 3 2 2" xfId="36290"/>
    <cellStyle name="Commentaire 5 151 3 3" xfId="17593"/>
    <cellStyle name="Commentaire 5 151 3 3 2" xfId="37707"/>
    <cellStyle name="Commentaire 5 151 3 4" xfId="29564"/>
    <cellStyle name="Commentaire 5 151 4" xfId="10469"/>
    <cellStyle name="Commentaire 5 151 4 2" xfId="31805"/>
    <cellStyle name="Commentaire 5 151 5" xfId="20596"/>
    <cellStyle name="Commentaire 5 151 5 2" xfId="40194"/>
    <cellStyle name="Commentaire 5 151 6" xfId="25079"/>
    <cellStyle name="Commentaire 5 152" xfId="3740"/>
    <cellStyle name="Commentaire 5 152 2" xfId="5986"/>
    <cellStyle name="Commentaire 5 152 2 2" xfId="12712"/>
    <cellStyle name="Commentaire 5 152 2 2 2" xfId="34048"/>
    <cellStyle name="Commentaire 5 152 2 3" xfId="20223"/>
    <cellStyle name="Commentaire 5 152 2 3 2" xfId="39885"/>
    <cellStyle name="Commentaire 5 152 2 4" xfId="27322"/>
    <cellStyle name="Commentaire 5 152 3" xfId="8229"/>
    <cellStyle name="Commentaire 5 152 3 2" xfId="14955"/>
    <cellStyle name="Commentaire 5 152 3 2 2" xfId="36291"/>
    <cellStyle name="Commentaire 5 152 3 3" xfId="20971"/>
    <cellStyle name="Commentaire 5 152 3 3 2" xfId="40505"/>
    <cellStyle name="Commentaire 5 152 3 4" xfId="29565"/>
    <cellStyle name="Commentaire 5 152 4" xfId="10470"/>
    <cellStyle name="Commentaire 5 152 4 2" xfId="31806"/>
    <cellStyle name="Commentaire 5 152 5" xfId="22827"/>
    <cellStyle name="Commentaire 5 152 5 2" xfId="42039"/>
    <cellStyle name="Commentaire 5 152 6" xfId="25080"/>
    <cellStyle name="Commentaire 5 153" xfId="5927"/>
    <cellStyle name="Commentaire 5 153 2" xfId="12653"/>
    <cellStyle name="Commentaire 5 153 2 2" xfId="33989"/>
    <cellStyle name="Commentaire 5 153 3" xfId="22465"/>
    <cellStyle name="Commentaire 5 153 3 2" xfId="41741"/>
    <cellStyle name="Commentaire 5 153 4" xfId="27263"/>
    <cellStyle name="Commentaire 5 154" xfId="8170"/>
    <cellStyle name="Commentaire 5 154 2" xfId="14896"/>
    <cellStyle name="Commentaire 5 154 2 2" xfId="36232"/>
    <cellStyle name="Commentaire 5 154 3" xfId="19867"/>
    <cellStyle name="Commentaire 5 154 3 2" xfId="39593"/>
    <cellStyle name="Commentaire 5 154 4" xfId="29506"/>
    <cellStyle name="Commentaire 5 155" xfId="10411"/>
    <cellStyle name="Commentaire 5 155 2" xfId="31747"/>
    <cellStyle name="Commentaire 5 156" xfId="19492"/>
    <cellStyle name="Commentaire 5 156 2" xfId="39282"/>
    <cellStyle name="Commentaire 5 157" xfId="25021"/>
    <cellStyle name="Commentaire 5 16" xfId="3741"/>
    <cellStyle name="Commentaire 5 16 2" xfId="5987"/>
    <cellStyle name="Commentaire 5 16 2 2" xfId="12713"/>
    <cellStyle name="Commentaire 5 16 2 2 2" xfId="34049"/>
    <cellStyle name="Commentaire 5 16 2 3" xfId="22455"/>
    <cellStyle name="Commentaire 5 16 2 3 2" xfId="41731"/>
    <cellStyle name="Commentaire 5 16 2 4" xfId="27323"/>
    <cellStyle name="Commentaire 5 16 3" xfId="8230"/>
    <cellStyle name="Commentaire 5 16 3 2" xfId="14956"/>
    <cellStyle name="Commentaire 5 16 3 2 2" xfId="36292"/>
    <cellStyle name="Commentaire 5 16 3 3" xfId="23203"/>
    <cellStyle name="Commentaire 5 16 3 3 2" xfId="42351"/>
    <cellStyle name="Commentaire 5 16 3 4" xfId="29566"/>
    <cellStyle name="Commentaire 5 16 4" xfId="10471"/>
    <cellStyle name="Commentaire 5 16 4 2" xfId="31807"/>
    <cellStyle name="Commentaire 5 16 5" xfId="19482"/>
    <cellStyle name="Commentaire 5 16 5 2" xfId="39272"/>
    <cellStyle name="Commentaire 5 16 6" xfId="25081"/>
    <cellStyle name="Commentaire 5 17" xfId="3742"/>
    <cellStyle name="Commentaire 5 17 2" xfId="5988"/>
    <cellStyle name="Commentaire 5 17 2 2" xfId="12714"/>
    <cellStyle name="Commentaire 5 17 2 2 2" xfId="34050"/>
    <cellStyle name="Commentaire 5 17 2 3" xfId="19109"/>
    <cellStyle name="Commentaire 5 17 2 3 2" xfId="38964"/>
    <cellStyle name="Commentaire 5 17 2 4" xfId="27324"/>
    <cellStyle name="Commentaire 5 17 3" xfId="8231"/>
    <cellStyle name="Commentaire 5 17 3 2" xfId="14957"/>
    <cellStyle name="Commentaire 5 17 3 2 2" xfId="36293"/>
    <cellStyle name="Commentaire 5 17 3 3" xfId="19856"/>
    <cellStyle name="Commentaire 5 17 3 3 2" xfId="39582"/>
    <cellStyle name="Commentaire 5 17 3 4" xfId="29567"/>
    <cellStyle name="Commentaire 5 17 4" xfId="10472"/>
    <cellStyle name="Commentaire 5 17 4 2" xfId="31808"/>
    <cellStyle name="Commentaire 5 17 5" xfId="18366"/>
    <cellStyle name="Commentaire 5 17 5 2" xfId="38350"/>
    <cellStyle name="Commentaire 5 17 6" xfId="25082"/>
    <cellStyle name="Commentaire 5 18" xfId="3743"/>
    <cellStyle name="Commentaire 5 18 2" xfId="5989"/>
    <cellStyle name="Commentaire 5 18 2 2" xfId="12715"/>
    <cellStyle name="Commentaire 5 18 2 2 2" xfId="34051"/>
    <cellStyle name="Commentaire 5 18 2 3" xfId="17986"/>
    <cellStyle name="Commentaire 5 18 2 3 2" xfId="38035"/>
    <cellStyle name="Commentaire 5 18 2 4" xfId="27325"/>
    <cellStyle name="Commentaire 5 18 3" xfId="8232"/>
    <cellStyle name="Commentaire 5 18 3 2" xfId="14958"/>
    <cellStyle name="Commentaire 5 18 3 2 2" xfId="36294"/>
    <cellStyle name="Commentaire 5 18 3 3" xfId="22085"/>
    <cellStyle name="Commentaire 5 18 3 3 2" xfId="41426"/>
    <cellStyle name="Commentaire 5 18 3 4" xfId="29568"/>
    <cellStyle name="Commentaire 5 18 4" xfId="10473"/>
    <cellStyle name="Commentaire 5 18 4 2" xfId="31809"/>
    <cellStyle name="Commentaire 5 18 5" xfId="21712"/>
    <cellStyle name="Commentaire 5 18 5 2" xfId="41118"/>
    <cellStyle name="Commentaire 5 18 6" xfId="25083"/>
    <cellStyle name="Commentaire 5 19" xfId="3744"/>
    <cellStyle name="Commentaire 5 19 2" xfId="5990"/>
    <cellStyle name="Commentaire 5 19 2 2" xfId="12716"/>
    <cellStyle name="Commentaire 5 19 2 2 2" xfId="34052"/>
    <cellStyle name="Commentaire 5 19 2 3" xfId="21340"/>
    <cellStyle name="Commentaire 5 19 2 3 2" xfId="40810"/>
    <cellStyle name="Commentaire 5 19 2 4" xfId="27326"/>
    <cellStyle name="Commentaire 5 19 3" xfId="8233"/>
    <cellStyle name="Commentaire 5 19 3 2" xfId="14959"/>
    <cellStyle name="Commentaire 5 19 3 2 2" xfId="36295"/>
    <cellStyle name="Commentaire 5 19 3 3" xfId="18739"/>
    <cellStyle name="Commentaire 5 19 3 3 2" xfId="38658"/>
    <cellStyle name="Commentaire 5 19 3 4" xfId="29569"/>
    <cellStyle name="Commentaire 5 19 4" xfId="10474"/>
    <cellStyle name="Commentaire 5 19 4 2" xfId="31810"/>
    <cellStyle name="Commentaire 5 19 5" xfId="23942"/>
    <cellStyle name="Commentaire 5 19 5 2" xfId="42962"/>
    <cellStyle name="Commentaire 5 19 6" xfId="25084"/>
    <cellStyle name="Commentaire 5 2" xfId="2391"/>
    <cellStyle name="Commentaire 5 2 2" xfId="5991"/>
    <cellStyle name="Commentaire 5 2 2 2" xfId="12717"/>
    <cellStyle name="Commentaire 5 2 2 2 2" xfId="34053"/>
    <cellStyle name="Commentaire 5 2 2 3" xfId="23569"/>
    <cellStyle name="Commentaire 5 2 2 3 2" xfId="42653"/>
    <cellStyle name="Commentaire 5 2 2 4" xfId="27327"/>
    <cellStyle name="Commentaire 5 2 3" xfId="8234"/>
    <cellStyle name="Commentaire 5 2 3 2" xfId="14960"/>
    <cellStyle name="Commentaire 5 2 3 2 2" xfId="36296"/>
    <cellStyle name="Commentaire 5 2 3 3" xfId="17592"/>
    <cellStyle name="Commentaire 5 2 3 3 2" xfId="37706"/>
    <cellStyle name="Commentaire 5 2 3 4" xfId="29570"/>
    <cellStyle name="Commentaire 5 2 4" xfId="10475"/>
    <cellStyle name="Commentaire 5 2 4 2" xfId="31811"/>
    <cellStyle name="Commentaire 5 2 5" xfId="20595"/>
    <cellStyle name="Commentaire 5 2 5 2" xfId="40193"/>
    <cellStyle name="Commentaire 5 2 6" xfId="25085"/>
    <cellStyle name="Commentaire 5 2 7" xfId="3745"/>
    <cellStyle name="Commentaire 5 20" xfId="3746"/>
    <cellStyle name="Commentaire 5 20 2" xfId="5992"/>
    <cellStyle name="Commentaire 5 20 2 2" xfId="12718"/>
    <cellStyle name="Commentaire 5 20 2 2 2" xfId="34054"/>
    <cellStyle name="Commentaire 5 20 2 3" xfId="20222"/>
    <cellStyle name="Commentaire 5 20 2 3 2" xfId="39884"/>
    <cellStyle name="Commentaire 5 20 2 4" xfId="27328"/>
    <cellStyle name="Commentaire 5 20 3" xfId="8235"/>
    <cellStyle name="Commentaire 5 20 3 2" xfId="14961"/>
    <cellStyle name="Commentaire 5 20 3 2 2" xfId="36297"/>
    <cellStyle name="Commentaire 5 20 3 3" xfId="20970"/>
    <cellStyle name="Commentaire 5 20 3 3 2" xfId="40504"/>
    <cellStyle name="Commentaire 5 20 3 4" xfId="29571"/>
    <cellStyle name="Commentaire 5 20 4" xfId="10476"/>
    <cellStyle name="Commentaire 5 20 4 2" xfId="31812"/>
    <cellStyle name="Commentaire 5 20 5" xfId="22826"/>
    <cellStyle name="Commentaire 5 20 5 2" xfId="42038"/>
    <cellStyle name="Commentaire 5 20 6" xfId="25086"/>
    <cellStyle name="Commentaire 5 21" xfId="3747"/>
    <cellStyle name="Commentaire 5 21 2" xfId="5993"/>
    <cellStyle name="Commentaire 5 21 2 2" xfId="12719"/>
    <cellStyle name="Commentaire 5 21 2 2 2" xfId="34055"/>
    <cellStyle name="Commentaire 5 21 2 3" xfId="22454"/>
    <cellStyle name="Commentaire 5 21 2 3 2" xfId="41730"/>
    <cellStyle name="Commentaire 5 21 2 4" xfId="27329"/>
    <cellStyle name="Commentaire 5 21 3" xfId="8236"/>
    <cellStyle name="Commentaire 5 21 3 2" xfId="14962"/>
    <cellStyle name="Commentaire 5 21 3 2 2" xfId="36298"/>
    <cellStyle name="Commentaire 5 21 3 3" xfId="23202"/>
    <cellStyle name="Commentaire 5 21 3 3 2" xfId="42350"/>
    <cellStyle name="Commentaire 5 21 3 4" xfId="29572"/>
    <cellStyle name="Commentaire 5 21 4" xfId="10477"/>
    <cellStyle name="Commentaire 5 21 4 2" xfId="31813"/>
    <cellStyle name="Commentaire 5 21 5" xfId="19481"/>
    <cellStyle name="Commentaire 5 21 5 2" xfId="39271"/>
    <cellStyle name="Commentaire 5 21 6" xfId="25087"/>
    <cellStyle name="Commentaire 5 22" xfId="3748"/>
    <cellStyle name="Commentaire 5 22 2" xfId="5994"/>
    <cellStyle name="Commentaire 5 22 2 2" xfId="12720"/>
    <cellStyle name="Commentaire 5 22 2 2 2" xfId="34056"/>
    <cellStyle name="Commentaire 5 22 2 3" xfId="19108"/>
    <cellStyle name="Commentaire 5 22 2 3 2" xfId="38963"/>
    <cellStyle name="Commentaire 5 22 2 4" xfId="27330"/>
    <cellStyle name="Commentaire 5 22 3" xfId="8237"/>
    <cellStyle name="Commentaire 5 22 3 2" xfId="14963"/>
    <cellStyle name="Commentaire 5 22 3 2 2" xfId="36299"/>
    <cellStyle name="Commentaire 5 22 3 3" xfId="19855"/>
    <cellStyle name="Commentaire 5 22 3 3 2" xfId="39581"/>
    <cellStyle name="Commentaire 5 22 3 4" xfId="29573"/>
    <cellStyle name="Commentaire 5 22 4" xfId="10478"/>
    <cellStyle name="Commentaire 5 22 4 2" xfId="31814"/>
    <cellStyle name="Commentaire 5 22 5" xfId="18365"/>
    <cellStyle name="Commentaire 5 22 5 2" xfId="38349"/>
    <cellStyle name="Commentaire 5 22 6" xfId="25088"/>
    <cellStyle name="Commentaire 5 23" xfId="3749"/>
    <cellStyle name="Commentaire 5 23 2" xfId="5995"/>
    <cellStyle name="Commentaire 5 23 2 2" xfId="12721"/>
    <cellStyle name="Commentaire 5 23 2 2 2" xfId="34057"/>
    <cellStyle name="Commentaire 5 23 2 3" xfId="17985"/>
    <cellStyle name="Commentaire 5 23 2 3 2" xfId="38034"/>
    <cellStyle name="Commentaire 5 23 2 4" xfId="27331"/>
    <cellStyle name="Commentaire 5 23 3" xfId="8238"/>
    <cellStyle name="Commentaire 5 23 3 2" xfId="14964"/>
    <cellStyle name="Commentaire 5 23 3 2 2" xfId="36300"/>
    <cellStyle name="Commentaire 5 23 3 3" xfId="22084"/>
    <cellStyle name="Commentaire 5 23 3 3 2" xfId="41425"/>
    <cellStyle name="Commentaire 5 23 3 4" xfId="29574"/>
    <cellStyle name="Commentaire 5 23 4" xfId="10479"/>
    <cellStyle name="Commentaire 5 23 4 2" xfId="31815"/>
    <cellStyle name="Commentaire 5 23 5" xfId="21711"/>
    <cellStyle name="Commentaire 5 23 5 2" xfId="41117"/>
    <cellStyle name="Commentaire 5 23 6" xfId="25089"/>
    <cellStyle name="Commentaire 5 24" xfId="3750"/>
    <cellStyle name="Commentaire 5 24 2" xfId="5996"/>
    <cellStyle name="Commentaire 5 24 2 2" xfId="12722"/>
    <cellStyle name="Commentaire 5 24 2 2 2" xfId="34058"/>
    <cellStyle name="Commentaire 5 24 2 3" xfId="21339"/>
    <cellStyle name="Commentaire 5 24 2 3 2" xfId="40809"/>
    <cellStyle name="Commentaire 5 24 2 4" xfId="27332"/>
    <cellStyle name="Commentaire 5 24 3" xfId="8239"/>
    <cellStyle name="Commentaire 5 24 3 2" xfId="14965"/>
    <cellStyle name="Commentaire 5 24 3 2 2" xfId="36301"/>
    <cellStyle name="Commentaire 5 24 3 3" xfId="18738"/>
    <cellStyle name="Commentaire 5 24 3 3 2" xfId="38657"/>
    <cellStyle name="Commentaire 5 24 3 4" xfId="29575"/>
    <cellStyle name="Commentaire 5 24 4" xfId="10480"/>
    <cellStyle name="Commentaire 5 24 4 2" xfId="31816"/>
    <cellStyle name="Commentaire 5 24 5" xfId="23941"/>
    <cellStyle name="Commentaire 5 24 5 2" xfId="42961"/>
    <cellStyle name="Commentaire 5 24 6" xfId="25090"/>
    <cellStyle name="Commentaire 5 25" xfId="3751"/>
    <cellStyle name="Commentaire 5 25 2" xfId="5997"/>
    <cellStyle name="Commentaire 5 25 2 2" xfId="12723"/>
    <cellStyle name="Commentaire 5 25 2 2 2" xfId="34059"/>
    <cellStyle name="Commentaire 5 25 2 3" xfId="23568"/>
    <cellStyle name="Commentaire 5 25 2 3 2" xfId="42652"/>
    <cellStyle name="Commentaire 5 25 2 4" xfId="27333"/>
    <cellStyle name="Commentaire 5 25 3" xfId="8240"/>
    <cellStyle name="Commentaire 5 25 3 2" xfId="14966"/>
    <cellStyle name="Commentaire 5 25 3 2 2" xfId="36302"/>
    <cellStyle name="Commentaire 5 25 3 3" xfId="17591"/>
    <cellStyle name="Commentaire 5 25 3 3 2" xfId="37705"/>
    <cellStyle name="Commentaire 5 25 3 4" xfId="29576"/>
    <cellStyle name="Commentaire 5 25 4" xfId="10481"/>
    <cellStyle name="Commentaire 5 25 4 2" xfId="31817"/>
    <cellStyle name="Commentaire 5 25 5" xfId="20594"/>
    <cellStyle name="Commentaire 5 25 5 2" xfId="40192"/>
    <cellStyle name="Commentaire 5 25 6" xfId="25091"/>
    <cellStyle name="Commentaire 5 26" xfId="3752"/>
    <cellStyle name="Commentaire 5 26 2" xfId="5998"/>
    <cellStyle name="Commentaire 5 26 2 2" xfId="12724"/>
    <cellStyle name="Commentaire 5 26 2 2 2" xfId="34060"/>
    <cellStyle name="Commentaire 5 26 2 3" xfId="20221"/>
    <cellStyle name="Commentaire 5 26 2 3 2" xfId="39883"/>
    <cellStyle name="Commentaire 5 26 2 4" xfId="27334"/>
    <cellStyle name="Commentaire 5 26 3" xfId="8241"/>
    <cellStyle name="Commentaire 5 26 3 2" xfId="14967"/>
    <cellStyle name="Commentaire 5 26 3 2 2" xfId="36303"/>
    <cellStyle name="Commentaire 5 26 3 3" xfId="20969"/>
    <cellStyle name="Commentaire 5 26 3 3 2" xfId="40503"/>
    <cellStyle name="Commentaire 5 26 3 4" xfId="29577"/>
    <cellStyle name="Commentaire 5 26 4" xfId="10482"/>
    <cellStyle name="Commentaire 5 26 4 2" xfId="31818"/>
    <cellStyle name="Commentaire 5 26 5" xfId="22825"/>
    <cellStyle name="Commentaire 5 26 5 2" xfId="42037"/>
    <cellStyle name="Commentaire 5 26 6" xfId="25092"/>
    <cellStyle name="Commentaire 5 27" xfId="3753"/>
    <cellStyle name="Commentaire 5 27 2" xfId="5999"/>
    <cellStyle name="Commentaire 5 27 2 2" xfId="12725"/>
    <cellStyle name="Commentaire 5 27 2 2 2" xfId="34061"/>
    <cellStyle name="Commentaire 5 27 2 3" xfId="22453"/>
    <cellStyle name="Commentaire 5 27 2 3 2" xfId="41729"/>
    <cellStyle name="Commentaire 5 27 2 4" xfId="27335"/>
    <cellStyle name="Commentaire 5 27 3" xfId="8242"/>
    <cellStyle name="Commentaire 5 27 3 2" xfId="14968"/>
    <cellStyle name="Commentaire 5 27 3 2 2" xfId="36304"/>
    <cellStyle name="Commentaire 5 27 3 3" xfId="23201"/>
    <cellStyle name="Commentaire 5 27 3 3 2" xfId="42349"/>
    <cellStyle name="Commentaire 5 27 3 4" xfId="29578"/>
    <cellStyle name="Commentaire 5 27 4" xfId="10483"/>
    <cellStyle name="Commentaire 5 27 4 2" xfId="31819"/>
    <cellStyle name="Commentaire 5 27 5" xfId="19480"/>
    <cellStyle name="Commentaire 5 27 5 2" xfId="39270"/>
    <cellStyle name="Commentaire 5 27 6" xfId="25093"/>
    <cellStyle name="Commentaire 5 28" xfId="3754"/>
    <cellStyle name="Commentaire 5 28 2" xfId="6000"/>
    <cellStyle name="Commentaire 5 28 2 2" xfId="12726"/>
    <cellStyle name="Commentaire 5 28 2 2 2" xfId="34062"/>
    <cellStyle name="Commentaire 5 28 2 3" xfId="19107"/>
    <cellStyle name="Commentaire 5 28 2 3 2" xfId="38962"/>
    <cellStyle name="Commentaire 5 28 2 4" xfId="27336"/>
    <cellStyle name="Commentaire 5 28 3" xfId="8243"/>
    <cellStyle name="Commentaire 5 28 3 2" xfId="14969"/>
    <cellStyle name="Commentaire 5 28 3 2 2" xfId="36305"/>
    <cellStyle name="Commentaire 5 28 3 3" xfId="19854"/>
    <cellStyle name="Commentaire 5 28 3 3 2" xfId="39580"/>
    <cellStyle name="Commentaire 5 28 3 4" xfId="29579"/>
    <cellStyle name="Commentaire 5 28 4" xfId="10484"/>
    <cellStyle name="Commentaire 5 28 4 2" xfId="31820"/>
    <cellStyle name="Commentaire 5 28 5" xfId="18364"/>
    <cellStyle name="Commentaire 5 28 5 2" xfId="38348"/>
    <cellStyle name="Commentaire 5 28 6" xfId="25094"/>
    <cellStyle name="Commentaire 5 29" xfId="3755"/>
    <cellStyle name="Commentaire 5 29 2" xfId="6001"/>
    <cellStyle name="Commentaire 5 29 2 2" xfId="12727"/>
    <cellStyle name="Commentaire 5 29 2 2 2" xfId="34063"/>
    <cellStyle name="Commentaire 5 29 2 3" xfId="17984"/>
    <cellStyle name="Commentaire 5 29 2 3 2" xfId="38033"/>
    <cellStyle name="Commentaire 5 29 2 4" xfId="27337"/>
    <cellStyle name="Commentaire 5 29 3" xfId="8244"/>
    <cellStyle name="Commentaire 5 29 3 2" xfId="14970"/>
    <cellStyle name="Commentaire 5 29 3 2 2" xfId="36306"/>
    <cellStyle name="Commentaire 5 29 3 3" xfId="22083"/>
    <cellStyle name="Commentaire 5 29 3 3 2" xfId="41424"/>
    <cellStyle name="Commentaire 5 29 3 4" xfId="29580"/>
    <cellStyle name="Commentaire 5 29 4" xfId="10485"/>
    <cellStyle name="Commentaire 5 29 4 2" xfId="31821"/>
    <cellStyle name="Commentaire 5 29 5" xfId="21710"/>
    <cellStyle name="Commentaire 5 29 5 2" xfId="41116"/>
    <cellStyle name="Commentaire 5 29 6" xfId="25095"/>
    <cellStyle name="Commentaire 5 3" xfId="2392"/>
    <cellStyle name="Commentaire 5 3 2" xfId="6002"/>
    <cellStyle name="Commentaire 5 3 2 2" xfId="12728"/>
    <cellStyle name="Commentaire 5 3 2 2 2" xfId="34064"/>
    <cellStyle name="Commentaire 5 3 2 3" xfId="21338"/>
    <cellStyle name="Commentaire 5 3 2 3 2" xfId="40808"/>
    <cellStyle name="Commentaire 5 3 2 4" xfId="27338"/>
    <cellStyle name="Commentaire 5 3 3" xfId="8245"/>
    <cellStyle name="Commentaire 5 3 3 2" xfId="14971"/>
    <cellStyle name="Commentaire 5 3 3 2 2" xfId="36307"/>
    <cellStyle name="Commentaire 5 3 3 3" xfId="18737"/>
    <cellStyle name="Commentaire 5 3 3 3 2" xfId="38656"/>
    <cellStyle name="Commentaire 5 3 3 4" xfId="29581"/>
    <cellStyle name="Commentaire 5 3 4" xfId="10486"/>
    <cellStyle name="Commentaire 5 3 4 2" xfId="31822"/>
    <cellStyle name="Commentaire 5 3 5" xfId="23940"/>
    <cellStyle name="Commentaire 5 3 5 2" xfId="42960"/>
    <cellStyle name="Commentaire 5 3 6" xfId="25096"/>
    <cellStyle name="Commentaire 5 30" xfId="3756"/>
    <cellStyle name="Commentaire 5 30 2" xfId="6003"/>
    <cellStyle name="Commentaire 5 30 2 2" xfId="12729"/>
    <cellStyle name="Commentaire 5 30 2 2 2" xfId="34065"/>
    <cellStyle name="Commentaire 5 30 2 3" xfId="23567"/>
    <cellStyle name="Commentaire 5 30 2 3 2" xfId="42651"/>
    <cellStyle name="Commentaire 5 30 2 4" xfId="27339"/>
    <cellStyle name="Commentaire 5 30 3" xfId="8246"/>
    <cellStyle name="Commentaire 5 30 3 2" xfId="14972"/>
    <cellStyle name="Commentaire 5 30 3 2 2" xfId="36308"/>
    <cellStyle name="Commentaire 5 30 3 3" xfId="17590"/>
    <cellStyle name="Commentaire 5 30 3 3 2" xfId="37704"/>
    <cellStyle name="Commentaire 5 30 3 4" xfId="29582"/>
    <cellStyle name="Commentaire 5 30 4" xfId="10487"/>
    <cellStyle name="Commentaire 5 30 4 2" xfId="31823"/>
    <cellStyle name="Commentaire 5 30 5" xfId="20593"/>
    <cellStyle name="Commentaire 5 30 5 2" xfId="40191"/>
    <cellStyle name="Commentaire 5 30 6" xfId="25097"/>
    <cellStyle name="Commentaire 5 31" xfId="3757"/>
    <cellStyle name="Commentaire 5 31 2" xfId="6004"/>
    <cellStyle name="Commentaire 5 31 2 2" xfId="12730"/>
    <cellStyle name="Commentaire 5 31 2 2 2" xfId="34066"/>
    <cellStyle name="Commentaire 5 31 2 3" xfId="20220"/>
    <cellStyle name="Commentaire 5 31 2 3 2" xfId="39882"/>
    <cellStyle name="Commentaire 5 31 2 4" xfId="27340"/>
    <cellStyle name="Commentaire 5 31 3" xfId="8247"/>
    <cellStyle name="Commentaire 5 31 3 2" xfId="14973"/>
    <cellStyle name="Commentaire 5 31 3 2 2" xfId="36309"/>
    <cellStyle name="Commentaire 5 31 3 3" xfId="20968"/>
    <cellStyle name="Commentaire 5 31 3 3 2" xfId="40502"/>
    <cellStyle name="Commentaire 5 31 3 4" xfId="29583"/>
    <cellStyle name="Commentaire 5 31 4" xfId="10488"/>
    <cellStyle name="Commentaire 5 31 4 2" xfId="31824"/>
    <cellStyle name="Commentaire 5 31 5" xfId="22824"/>
    <cellStyle name="Commentaire 5 31 5 2" xfId="42036"/>
    <cellStyle name="Commentaire 5 31 6" xfId="25098"/>
    <cellStyle name="Commentaire 5 32" xfId="3758"/>
    <cellStyle name="Commentaire 5 32 2" xfId="6005"/>
    <cellStyle name="Commentaire 5 32 2 2" xfId="12731"/>
    <cellStyle name="Commentaire 5 32 2 2 2" xfId="34067"/>
    <cellStyle name="Commentaire 5 32 2 3" xfId="22452"/>
    <cellStyle name="Commentaire 5 32 2 3 2" xfId="41728"/>
    <cellStyle name="Commentaire 5 32 2 4" xfId="27341"/>
    <cellStyle name="Commentaire 5 32 3" xfId="8248"/>
    <cellStyle name="Commentaire 5 32 3 2" xfId="14974"/>
    <cellStyle name="Commentaire 5 32 3 2 2" xfId="36310"/>
    <cellStyle name="Commentaire 5 32 3 3" xfId="23200"/>
    <cellStyle name="Commentaire 5 32 3 3 2" xfId="42348"/>
    <cellStyle name="Commentaire 5 32 3 4" xfId="29584"/>
    <cellStyle name="Commentaire 5 32 4" xfId="10489"/>
    <cellStyle name="Commentaire 5 32 4 2" xfId="31825"/>
    <cellStyle name="Commentaire 5 32 5" xfId="19479"/>
    <cellStyle name="Commentaire 5 32 5 2" xfId="39269"/>
    <cellStyle name="Commentaire 5 32 6" xfId="25099"/>
    <cellStyle name="Commentaire 5 33" xfId="3759"/>
    <cellStyle name="Commentaire 5 33 2" xfId="6006"/>
    <cellStyle name="Commentaire 5 33 2 2" xfId="12732"/>
    <cellStyle name="Commentaire 5 33 2 2 2" xfId="34068"/>
    <cellStyle name="Commentaire 5 33 2 3" xfId="19106"/>
    <cellStyle name="Commentaire 5 33 2 3 2" xfId="38961"/>
    <cellStyle name="Commentaire 5 33 2 4" xfId="27342"/>
    <cellStyle name="Commentaire 5 33 3" xfId="8249"/>
    <cellStyle name="Commentaire 5 33 3 2" xfId="14975"/>
    <cellStyle name="Commentaire 5 33 3 2 2" xfId="36311"/>
    <cellStyle name="Commentaire 5 33 3 3" xfId="19853"/>
    <cellStyle name="Commentaire 5 33 3 3 2" xfId="39579"/>
    <cellStyle name="Commentaire 5 33 3 4" xfId="29585"/>
    <cellStyle name="Commentaire 5 33 4" xfId="10490"/>
    <cellStyle name="Commentaire 5 33 4 2" xfId="31826"/>
    <cellStyle name="Commentaire 5 33 5" xfId="18363"/>
    <cellStyle name="Commentaire 5 33 5 2" xfId="38347"/>
    <cellStyle name="Commentaire 5 33 6" xfId="25100"/>
    <cellStyle name="Commentaire 5 34" xfId="3760"/>
    <cellStyle name="Commentaire 5 34 2" xfId="6007"/>
    <cellStyle name="Commentaire 5 34 2 2" xfId="12733"/>
    <cellStyle name="Commentaire 5 34 2 2 2" xfId="34069"/>
    <cellStyle name="Commentaire 5 34 2 3" xfId="17983"/>
    <cellStyle name="Commentaire 5 34 2 3 2" xfId="38032"/>
    <cellStyle name="Commentaire 5 34 2 4" xfId="27343"/>
    <cellStyle name="Commentaire 5 34 3" xfId="8250"/>
    <cellStyle name="Commentaire 5 34 3 2" xfId="14976"/>
    <cellStyle name="Commentaire 5 34 3 2 2" xfId="36312"/>
    <cellStyle name="Commentaire 5 34 3 3" xfId="22082"/>
    <cellStyle name="Commentaire 5 34 3 3 2" xfId="41423"/>
    <cellStyle name="Commentaire 5 34 3 4" xfId="29586"/>
    <cellStyle name="Commentaire 5 34 4" xfId="10491"/>
    <cellStyle name="Commentaire 5 34 4 2" xfId="31827"/>
    <cellStyle name="Commentaire 5 34 5" xfId="21709"/>
    <cellStyle name="Commentaire 5 34 5 2" xfId="41115"/>
    <cellStyle name="Commentaire 5 34 6" xfId="25101"/>
    <cellStyle name="Commentaire 5 35" xfId="3761"/>
    <cellStyle name="Commentaire 5 35 2" xfId="6008"/>
    <cellStyle name="Commentaire 5 35 2 2" xfId="12734"/>
    <cellStyle name="Commentaire 5 35 2 2 2" xfId="34070"/>
    <cellStyle name="Commentaire 5 35 2 3" xfId="21337"/>
    <cellStyle name="Commentaire 5 35 2 3 2" xfId="40807"/>
    <cellStyle name="Commentaire 5 35 2 4" xfId="27344"/>
    <cellStyle name="Commentaire 5 35 3" xfId="8251"/>
    <cellStyle name="Commentaire 5 35 3 2" xfId="14977"/>
    <cellStyle name="Commentaire 5 35 3 2 2" xfId="36313"/>
    <cellStyle name="Commentaire 5 35 3 3" xfId="18736"/>
    <cellStyle name="Commentaire 5 35 3 3 2" xfId="38655"/>
    <cellStyle name="Commentaire 5 35 3 4" xfId="29587"/>
    <cellStyle name="Commentaire 5 35 4" xfId="10492"/>
    <cellStyle name="Commentaire 5 35 4 2" xfId="31828"/>
    <cellStyle name="Commentaire 5 35 5" xfId="23939"/>
    <cellStyle name="Commentaire 5 35 5 2" xfId="42959"/>
    <cellStyle name="Commentaire 5 35 6" xfId="25102"/>
    <cellStyle name="Commentaire 5 36" xfId="3762"/>
    <cellStyle name="Commentaire 5 36 2" xfId="6009"/>
    <cellStyle name="Commentaire 5 36 2 2" xfId="12735"/>
    <cellStyle name="Commentaire 5 36 2 2 2" xfId="34071"/>
    <cellStyle name="Commentaire 5 36 2 3" xfId="23566"/>
    <cellStyle name="Commentaire 5 36 2 3 2" xfId="42650"/>
    <cellStyle name="Commentaire 5 36 2 4" xfId="27345"/>
    <cellStyle name="Commentaire 5 36 3" xfId="8252"/>
    <cellStyle name="Commentaire 5 36 3 2" xfId="14978"/>
    <cellStyle name="Commentaire 5 36 3 2 2" xfId="36314"/>
    <cellStyle name="Commentaire 5 36 3 3" xfId="17589"/>
    <cellStyle name="Commentaire 5 36 3 3 2" xfId="37703"/>
    <cellStyle name="Commentaire 5 36 3 4" xfId="29588"/>
    <cellStyle name="Commentaire 5 36 4" xfId="10493"/>
    <cellStyle name="Commentaire 5 36 4 2" xfId="31829"/>
    <cellStyle name="Commentaire 5 36 5" xfId="20592"/>
    <cellStyle name="Commentaire 5 36 5 2" xfId="40190"/>
    <cellStyle name="Commentaire 5 36 6" xfId="25103"/>
    <cellStyle name="Commentaire 5 37" xfId="3763"/>
    <cellStyle name="Commentaire 5 37 2" xfId="6010"/>
    <cellStyle name="Commentaire 5 37 2 2" xfId="12736"/>
    <cellStyle name="Commentaire 5 37 2 2 2" xfId="34072"/>
    <cellStyle name="Commentaire 5 37 2 3" xfId="20219"/>
    <cellStyle name="Commentaire 5 37 2 3 2" xfId="39881"/>
    <cellStyle name="Commentaire 5 37 2 4" xfId="27346"/>
    <cellStyle name="Commentaire 5 37 3" xfId="8253"/>
    <cellStyle name="Commentaire 5 37 3 2" xfId="14979"/>
    <cellStyle name="Commentaire 5 37 3 2 2" xfId="36315"/>
    <cellStyle name="Commentaire 5 37 3 3" xfId="20967"/>
    <cellStyle name="Commentaire 5 37 3 3 2" xfId="40501"/>
    <cellStyle name="Commentaire 5 37 3 4" xfId="29589"/>
    <cellStyle name="Commentaire 5 37 4" xfId="10494"/>
    <cellStyle name="Commentaire 5 37 4 2" xfId="31830"/>
    <cellStyle name="Commentaire 5 37 5" xfId="22823"/>
    <cellStyle name="Commentaire 5 37 5 2" xfId="42035"/>
    <cellStyle name="Commentaire 5 37 6" xfId="25104"/>
    <cellStyle name="Commentaire 5 38" xfId="3764"/>
    <cellStyle name="Commentaire 5 38 2" xfId="6011"/>
    <cellStyle name="Commentaire 5 38 2 2" xfId="12737"/>
    <cellStyle name="Commentaire 5 38 2 2 2" xfId="34073"/>
    <cellStyle name="Commentaire 5 38 2 3" xfId="22451"/>
    <cellStyle name="Commentaire 5 38 2 3 2" xfId="41727"/>
    <cellStyle name="Commentaire 5 38 2 4" xfId="27347"/>
    <cellStyle name="Commentaire 5 38 3" xfId="8254"/>
    <cellStyle name="Commentaire 5 38 3 2" xfId="14980"/>
    <cellStyle name="Commentaire 5 38 3 2 2" xfId="36316"/>
    <cellStyle name="Commentaire 5 38 3 3" xfId="23199"/>
    <cellStyle name="Commentaire 5 38 3 3 2" xfId="42347"/>
    <cellStyle name="Commentaire 5 38 3 4" xfId="29590"/>
    <cellStyle name="Commentaire 5 38 4" xfId="10495"/>
    <cellStyle name="Commentaire 5 38 4 2" xfId="31831"/>
    <cellStyle name="Commentaire 5 38 5" xfId="19478"/>
    <cellStyle name="Commentaire 5 38 5 2" xfId="39268"/>
    <cellStyle name="Commentaire 5 38 6" xfId="25105"/>
    <cellStyle name="Commentaire 5 39" xfId="3765"/>
    <cellStyle name="Commentaire 5 39 2" xfId="6012"/>
    <cellStyle name="Commentaire 5 39 2 2" xfId="12738"/>
    <cellStyle name="Commentaire 5 39 2 2 2" xfId="34074"/>
    <cellStyle name="Commentaire 5 39 2 3" xfId="19105"/>
    <cellStyle name="Commentaire 5 39 2 3 2" xfId="38960"/>
    <cellStyle name="Commentaire 5 39 2 4" xfId="27348"/>
    <cellStyle name="Commentaire 5 39 3" xfId="8255"/>
    <cellStyle name="Commentaire 5 39 3 2" xfId="14981"/>
    <cellStyle name="Commentaire 5 39 3 2 2" xfId="36317"/>
    <cellStyle name="Commentaire 5 39 3 3" xfId="19852"/>
    <cellStyle name="Commentaire 5 39 3 3 2" xfId="39578"/>
    <cellStyle name="Commentaire 5 39 3 4" xfId="29591"/>
    <cellStyle name="Commentaire 5 39 4" xfId="10496"/>
    <cellStyle name="Commentaire 5 39 4 2" xfId="31832"/>
    <cellStyle name="Commentaire 5 39 5" xfId="18362"/>
    <cellStyle name="Commentaire 5 39 5 2" xfId="38346"/>
    <cellStyle name="Commentaire 5 39 6" xfId="25106"/>
    <cellStyle name="Commentaire 5 4" xfId="2393"/>
    <cellStyle name="Commentaire 5 4 2" xfId="6013"/>
    <cellStyle name="Commentaire 5 4 2 2" xfId="12739"/>
    <cellStyle name="Commentaire 5 4 2 2 2" xfId="34075"/>
    <cellStyle name="Commentaire 5 4 2 3" xfId="17982"/>
    <cellStyle name="Commentaire 5 4 2 3 2" xfId="38031"/>
    <cellStyle name="Commentaire 5 4 2 4" xfId="27349"/>
    <cellStyle name="Commentaire 5 4 3" xfId="8256"/>
    <cellStyle name="Commentaire 5 4 3 2" xfId="14982"/>
    <cellStyle name="Commentaire 5 4 3 2 2" xfId="36318"/>
    <cellStyle name="Commentaire 5 4 3 3" xfId="22081"/>
    <cellStyle name="Commentaire 5 4 3 3 2" xfId="41422"/>
    <cellStyle name="Commentaire 5 4 3 4" xfId="29592"/>
    <cellStyle name="Commentaire 5 4 4" xfId="10497"/>
    <cellStyle name="Commentaire 5 4 4 2" xfId="31833"/>
    <cellStyle name="Commentaire 5 4 5" xfId="21708"/>
    <cellStyle name="Commentaire 5 4 5 2" xfId="41114"/>
    <cellStyle name="Commentaire 5 4 6" xfId="25107"/>
    <cellStyle name="Commentaire 5 4 7" xfId="3766"/>
    <cellStyle name="Commentaire 5 40" xfId="3767"/>
    <cellStyle name="Commentaire 5 40 2" xfId="6014"/>
    <cellStyle name="Commentaire 5 40 2 2" xfId="12740"/>
    <cellStyle name="Commentaire 5 40 2 2 2" xfId="34076"/>
    <cellStyle name="Commentaire 5 40 2 3" xfId="21336"/>
    <cellStyle name="Commentaire 5 40 2 3 2" xfId="40806"/>
    <cellStyle name="Commentaire 5 40 2 4" xfId="27350"/>
    <cellStyle name="Commentaire 5 40 3" xfId="8257"/>
    <cellStyle name="Commentaire 5 40 3 2" xfId="14983"/>
    <cellStyle name="Commentaire 5 40 3 2 2" xfId="36319"/>
    <cellStyle name="Commentaire 5 40 3 3" xfId="18735"/>
    <cellStyle name="Commentaire 5 40 3 3 2" xfId="38654"/>
    <cellStyle name="Commentaire 5 40 3 4" xfId="29593"/>
    <cellStyle name="Commentaire 5 40 4" xfId="10498"/>
    <cellStyle name="Commentaire 5 40 4 2" xfId="31834"/>
    <cellStyle name="Commentaire 5 40 5" xfId="23938"/>
    <cellStyle name="Commentaire 5 40 5 2" xfId="42958"/>
    <cellStyle name="Commentaire 5 40 6" xfId="25108"/>
    <cellStyle name="Commentaire 5 41" xfId="3768"/>
    <cellStyle name="Commentaire 5 41 2" xfId="6015"/>
    <cellStyle name="Commentaire 5 41 2 2" xfId="12741"/>
    <cellStyle name="Commentaire 5 41 2 2 2" xfId="34077"/>
    <cellStyle name="Commentaire 5 41 2 3" xfId="23565"/>
    <cellStyle name="Commentaire 5 41 2 3 2" xfId="42649"/>
    <cellStyle name="Commentaire 5 41 2 4" xfId="27351"/>
    <cellStyle name="Commentaire 5 41 3" xfId="8258"/>
    <cellStyle name="Commentaire 5 41 3 2" xfId="14984"/>
    <cellStyle name="Commentaire 5 41 3 2 2" xfId="36320"/>
    <cellStyle name="Commentaire 5 41 3 3" xfId="17588"/>
    <cellStyle name="Commentaire 5 41 3 3 2" xfId="37702"/>
    <cellStyle name="Commentaire 5 41 3 4" xfId="29594"/>
    <cellStyle name="Commentaire 5 41 4" xfId="10499"/>
    <cellStyle name="Commentaire 5 41 4 2" xfId="31835"/>
    <cellStyle name="Commentaire 5 41 5" xfId="20591"/>
    <cellStyle name="Commentaire 5 41 5 2" xfId="40189"/>
    <cellStyle name="Commentaire 5 41 6" xfId="25109"/>
    <cellStyle name="Commentaire 5 42" xfId="3769"/>
    <cellStyle name="Commentaire 5 42 2" xfId="6016"/>
    <cellStyle name="Commentaire 5 42 2 2" xfId="12742"/>
    <cellStyle name="Commentaire 5 42 2 2 2" xfId="34078"/>
    <cellStyle name="Commentaire 5 42 2 3" xfId="20218"/>
    <cellStyle name="Commentaire 5 42 2 3 2" xfId="39880"/>
    <cellStyle name="Commentaire 5 42 2 4" xfId="27352"/>
    <cellStyle name="Commentaire 5 42 3" xfId="8259"/>
    <cellStyle name="Commentaire 5 42 3 2" xfId="14985"/>
    <cellStyle name="Commentaire 5 42 3 2 2" xfId="36321"/>
    <cellStyle name="Commentaire 5 42 3 3" xfId="20966"/>
    <cellStyle name="Commentaire 5 42 3 3 2" xfId="40500"/>
    <cellStyle name="Commentaire 5 42 3 4" xfId="29595"/>
    <cellStyle name="Commentaire 5 42 4" xfId="10500"/>
    <cellStyle name="Commentaire 5 42 4 2" xfId="31836"/>
    <cellStyle name="Commentaire 5 42 5" xfId="22822"/>
    <cellStyle name="Commentaire 5 42 5 2" xfId="42034"/>
    <cellStyle name="Commentaire 5 42 6" xfId="25110"/>
    <cellStyle name="Commentaire 5 43" xfId="3770"/>
    <cellStyle name="Commentaire 5 43 2" xfId="6017"/>
    <cellStyle name="Commentaire 5 43 2 2" xfId="12743"/>
    <cellStyle name="Commentaire 5 43 2 2 2" xfId="34079"/>
    <cellStyle name="Commentaire 5 43 2 3" xfId="22450"/>
    <cellStyle name="Commentaire 5 43 2 3 2" xfId="41726"/>
    <cellStyle name="Commentaire 5 43 2 4" xfId="27353"/>
    <cellStyle name="Commentaire 5 43 3" xfId="8260"/>
    <cellStyle name="Commentaire 5 43 3 2" xfId="14986"/>
    <cellStyle name="Commentaire 5 43 3 2 2" xfId="36322"/>
    <cellStyle name="Commentaire 5 43 3 3" xfId="23198"/>
    <cellStyle name="Commentaire 5 43 3 3 2" xfId="42346"/>
    <cellStyle name="Commentaire 5 43 3 4" xfId="29596"/>
    <cellStyle name="Commentaire 5 43 4" xfId="10501"/>
    <cellStyle name="Commentaire 5 43 4 2" xfId="31837"/>
    <cellStyle name="Commentaire 5 43 5" xfId="19477"/>
    <cellStyle name="Commentaire 5 43 5 2" xfId="39267"/>
    <cellStyle name="Commentaire 5 43 6" xfId="25111"/>
    <cellStyle name="Commentaire 5 44" xfId="3771"/>
    <cellStyle name="Commentaire 5 44 2" xfId="6018"/>
    <cellStyle name="Commentaire 5 44 2 2" xfId="12744"/>
    <cellStyle name="Commentaire 5 44 2 2 2" xfId="34080"/>
    <cellStyle name="Commentaire 5 44 2 3" xfId="19104"/>
    <cellStyle name="Commentaire 5 44 2 3 2" xfId="38959"/>
    <cellStyle name="Commentaire 5 44 2 4" xfId="27354"/>
    <cellStyle name="Commentaire 5 44 3" xfId="8261"/>
    <cellStyle name="Commentaire 5 44 3 2" xfId="14987"/>
    <cellStyle name="Commentaire 5 44 3 2 2" xfId="36323"/>
    <cellStyle name="Commentaire 5 44 3 3" xfId="19851"/>
    <cellStyle name="Commentaire 5 44 3 3 2" xfId="39577"/>
    <cellStyle name="Commentaire 5 44 3 4" xfId="29597"/>
    <cellStyle name="Commentaire 5 44 4" xfId="10502"/>
    <cellStyle name="Commentaire 5 44 4 2" xfId="31838"/>
    <cellStyle name="Commentaire 5 44 5" xfId="18361"/>
    <cellStyle name="Commentaire 5 44 5 2" xfId="38345"/>
    <cellStyle name="Commentaire 5 44 6" xfId="25112"/>
    <cellStyle name="Commentaire 5 45" xfId="3772"/>
    <cellStyle name="Commentaire 5 45 2" xfId="6019"/>
    <cellStyle name="Commentaire 5 45 2 2" xfId="12745"/>
    <cellStyle name="Commentaire 5 45 2 2 2" xfId="34081"/>
    <cellStyle name="Commentaire 5 45 2 3" xfId="17981"/>
    <cellStyle name="Commentaire 5 45 2 3 2" xfId="38030"/>
    <cellStyle name="Commentaire 5 45 2 4" xfId="27355"/>
    <cellStyle name="Commentaire 5 45 3" xfId="8262"/>
    <cellStyle name="Commentaire 5 45 3 2" xfId="14988"/>
    <cellStyle name="Commentaire 5 45 3 2 2" xfId="36324"/>
    <cellStyle name="Commentaire 5 45 3 3" xfId="22080"/>
    <cellStyle name="Commentaire 5 45 3 3 2" xfId="41421"/>
    <cellStyle name="Commentaire 5 45 3 4" xfId="29598"/>
    <cellStyle name="Commentaire 5 45 4" xfId="10503"/>
    <cellStyle name="Commentaire 5 45 4 2" xfId="31839"/>
    <cellStyle name="Commentaire 5 45 5" xfId="21707"/>
    <cellStyle name="Commentaire 5 45 5 2" xfId="41113"/>
    <cellStyle name="Commentaire 5 45 6" xfId="25113"/>
    <cellStyle name="Commentaire 5 46" xfId="3773"/>
    <cellStyle name="Commentaire 5 46 2" xfId="6020"/>
    <cellStyle name="Commentaire 5 46 2 2" xfId="12746"/>
    <cellStyle name="Commentaire 5 46 2 2 2" xfId="34082"/>
    <cellStyle name="Commentaire 5 46 2 3" xfId="21335"/>
    <cellStyle name="Commentaire 5 46 2 3 2" xfId="40805"/>
    <cellStyle name="Commentaire 5 46 2 4" xfId="27356"/>
    <cellStyle name="Commentaire 5 46 3" xfId="8263"/>
    <cellStyle name="Commentaire 5 46 3 2" xfId="14989"/>
    <cellStyle name="Commentaire 5 46 3 2 2" xfId="36325"/>
    <cellStyle name="Commentaire 5 46 3 3" xfId="18734"/>
    <cellStyle name="Commentaire 5 46 3 3 2" xfId="38653"/>
    <cellStyle name="Commentaire 5 46 3 4" xfId="29599"/>
    <cellStyle name="Commentaire 5 46 4" xfId="10504"/>
    <cellStyle name="Commentaire 5 46 4 2" xfId="31840"/>
    <cellStyle name="Commentaire 5 46 5" xfId="23937"/>
    <cellStyle name="Commentaire 5 46 5 2" xfId="42957"/>
    <cellStyle name="Commentaire 5 46 6" xfId="25114"/>
    <cellStyle name="Commentaire 5 47" xfId="3774"/>
    <cellStyle name="Commentaire 5 47 2" xfId="6021"/>
    <cellStyle name="Commentaire 5 47 2 2" xfId="12747"/>
    <cellStyle name="Commentaire 5 47 2 2 2" xfId="34083"/>
    <cellStyle name="Commentaire 5 47 2 3" xfId="23564"/>
    <cellStyle name="Commentaire 5 47 2 3 2" xfId="42648"/>
    <cellStyle name="Commentaire 5 47 2 4" xfId="27357"/>
    <cellStyle name="Commentaire 5 47 3" xfId="8264"/>
    <cellStyle name="Commentaire 5 47 3 2" xfId="14990"/>
    <cellStyle name="Commentaire 5 47 3 2 2" xfId="36326"/>
    <cellStyle name="Commentaire 5 47 3 3" xfId="17587"/>
    <cellStyle name="Commentaire 5 47 3 3 2" xfId="37701"/>
    <cellStyle name="Commentaire 5 47 3 4" xfId="29600"/>
    <cellStyle name="Commentaire 5 47 4" xfId="10505"/>
    <cellStyle name="Commentaire 5 47 4 2" xfId="31841"/>
    <cellStyle name="Commentaire 5 47 5" xfId="20590"/>
    <cellStyle name="Commentaire 5 47 5 2" xfId="40188"/>
    <cellStyle name="Commentaire 5 47 6" xfId="25115"/>
    <cellStyle name="Commentaire 5 48" xfId="3775"/>
    <cellStyle name="Commentaire 5 48 2" xfId="6022"/>
    <cellStyle name="Commentaire 5 48 2 2" xfId="12748"/>
    <cellStyle name="Commentaire 5 48 2 2 2" xfId="34084"/>
    <cellStyle name="Commentaire 5 48 2 3" xfId="20217"/>
    <cellStyle name="Commentaire 5 48 2 3 2" xfId="39879"/>
    <cellStyle name="Commentaire 5 48 2 4" xfId="27358"/>
    <cellStyle name="Commentaire 5 48 3" xfId="8265"/>
    <cellStyle name="Commentaire 5 48 3 2" xfId="14991"/>
    <cellStyle name="Commentaire 5 48 3 2 2" xfId="36327"/>
    <cellStyle name="Commentaire 5 48 3 3" xfId="20965"/>
    <cellStyle name="Commentaire 5 48 3 3 2" xfId="40499"/>
    <cellStyle name="Commentaire 5 48 3 4" xfId="29601"/>
    <cellStyle name="Commentaire 5 48 4" xfId="10506"/>
    <cellStyle name="Commentaire 5 48 4 2" xfId="31842"/>
    <cellStyle name="Commentaire 5 48 5" xfId="22821"/>
    <cellStyle name="Commentaire 5 48 5 2" xfId="42033"/>
    <cellStyle name="Commentaire 5 48 6" xfId="25116"/>
    <cellStyle name="Commentaire 5 49" xfId="3776"/>
    <cellStyle name="Commentaire 5 49 2" xfId="6023"/>
    <cellStyle name="Commentaire 5 49 2 2" xfId="12749"/>
    <cellStyle name="Commentaire 5 49 2 2 2" xfId="34085"/>
    <cellStyle name="Commentaire 5 49 2 3" xfId="22449"/>
    <cellStyle name="Commentaire 5 49 2 3 2" xfId="41725"/>
    <cellStyle name="Commentaire 5 49 2 4" xfId="27359"/>
    <cellStyle name="Commentaire 5 49 3" xfId="8266"/>
    <cellStyle name="Commentaire 5 49 3 2" xfId="14992"/>
    <cellStyle name="Commentaire 5 49 3 2 2" xfId="36328"/>
    <cellStyle name="Commentaire 5 49 3 3" xfId="23197"/>
    <cellStyle name="Commentaire 5 49 3 3 2" xfId="42345"/>
    <cellStyle name="Commentaire 5 49 3 4" xfId="29602"/>
    <cellStyle name="Commentaire 5 49 4" xfId="10507"/>
    <cellStyle name="Commentaire 5 49 4 2" xfId="31843"/>
    <cellStyle name="Commentaire 5 49 5" xfId="19476"/>
    <cellStyle name="Commentaire 5 49 5 2" xfId="39266"/>
    <cellStyle name="Commentaire 5 49 6" xfId="25117"/>
    <cellStyle name="Commentaire 5 5" xfId="3777"/>
    <cellStyle name="Commentaire 5 5 2" xfId="6024"/>
    <cellStyle name="Commentaire 5 5 2 2" xfId="12750"/>
    <cellStyle name="Commentaire 5 5 2 2 2" xfId="34086"/>
    <cellStyle name="Commentaire 5 5 2 3" xfId="19103"/>
    <cellStyle name="Commentaire 5 5 2 3 2" xfId="38958"/>
    <cellStyle name="Commentaire 5 5 2 4" xfId="27360"/>
    <cellStyle name="Commentaire 5 5 3" xfId="8267"/>
    <cellStyle name="Commentaire 5 5 3 2" xfId="14993"/>
    <cellStyle name="Commentaire 5 5 3 2 2" xfId="36329"/>
    <cellStyle name="Commentaire 5 5 3 3" xfId="19850"/>
    <cellStyle name="Commentaire 5 5 3 3 2" xfId="39576"/>
    <cellStyle name="Commentaire 5 5 3 4" xfId="29603"/>
    <cellStyle name="Commentaire 5 5 4" xfId="10508"/>
    <cellStyle name="Commentaire 5 5 4 2" xfId="31844"/>
    <cellStyle name="Commentaire 5 5 5" xfId="18360"/>
    <cellStyle name="Commentaire 5 5 5 2" xfId="38344"/>
    <cellStyle name="Commentaire 5 5 6" xfId="25118"/>
    <cellStyle name="Commentaire 5 50" xfId="3778"/>
    <cellStyle name="Commentaire 5 50 2" xfId="6025"/>
    <cellStyle name="Commentaire 5 50 2 2" xfId="12751"/>
    <cellStyle name="Commentaire 5 50 2 2 2" xfId="34087"/>
    <cellStyle name="Commentaire 5 50 2 3" xfId="17980"/>
    <cellStyle name="Commentaire 5 50 2 3 2" xfId="38029"/>
    <cellStyle name="Commentaire 5 50 2 4" xfId="27361"/>
    <cellStyle name="Commentaire 5 50 3" xfId="8268"/>
    <cellStyle name="Commentaire 5 50 3 2" xfId="14994"/>
    <cellStyle name="Commentaire 5 50 3 2 2" xfId="36330"/>
    <cellStyle name="Commentaire 5 50 3 3" xfId="22079"/>
    <cellStyle name="Commentaire 5 50 3 3 2" xfId="41420"/>
    <cellStyle name="Commentaire 5 50 3 4" xfId="29604"/>
    <cellStyle name="Commentaire 5 50 4" xfId="10509"/>
    <cellStyle name="Commentaire 5 50 4 2" xfId="31845"/>
    <cellStyle name="Commentaire 5 50 5" xfId="21706"/>
    <cellStyle name="Commentaire 5 50 5 2" xfId="41112"/>
    <cellStyle name="Commentaire 5 50 6" xfId="25119"/>
    <cellStyle name="Commentaire 5 51" xfId="3779"/>
    <cellStyle name="Commentaire 5 51 2" xfId="6026"/>
    <cellStyle name="Commentaire 5 51 2 2" xfId="12752"/>
    <cellStyle name="Commentaire 5 51 2 2 2" xfId="34088"/>
    <cellStyle name="Commentaire 5 51 2 3" xfId="21334"/>
    <cellStyle name="Commentaire 5 51 2 3 2" xfId="40804"/>
    <cellStyle name="Commentaire 5 51 2 4" xfId="27362"/>
    <cellStyle name="Commentaire 5 51 3" xfId="8269"/>
    <cellStyle name="Commentaire 5 51 3 2" xfId="14995"/>
    <cellStyle name="Commentaire 5 51 3 2 2" xfId="36331"/>
    <cellStyle name="Commentaire 5 51 3 3" xfId="18733"/>
    <cellStyle name="Commentaire 5 51 3 3 2" xfId="38652"/>
    <cellStyle name="Commentaire 5 51 3 4" xfId="29605"/>
    <cellStyle name="Commentaire 5 51 4" xfId="10510"/>
    <cellStyle name="Commentaire 5 51 4 2" xfId="31846"/>
    <cellStyle name="Commentaire 5 51 5" xfId="23936"/>
    <cellStyle name="Commentaire 5 51 5 2" xfId="42956"/>
    <cellStyle name="Commentaire 5 51 6" xfId="25120"/>
    <cellStyle name="Commentaire 5 52" xfId="3780"/>
    <cellStyle name="Commentaire 5 52 2" xfId="6027"/>
    <cellStyle name="Commentaire 5 52 2 2" xfId="12753"/>
    <cellStyle name="Commentaire 5 52 2 2 2" xfId="34089"/>
    <cellStyle name="Commentaire 5 52 2 3" xfId="23563"/>
    <cellStyle name="Commentaire 5 52 2 3 2" xfId="42647"/>
    <cellStyle name="Commentaire 5 52 2 4" xfId="27363"/>
    <cellStyle name="Commentaire 5 52 3" xfId="8270"/>
    <cellStyle name="Commentaire 5 52 3 2" xfId="14996"/>
    <cellStyle name="Commentaire 5 52 3 2 2" xfId="36332"/>
    <cellStyle name="Commentaire 5 52 3 3" xfId="17586"/>
    <cellStyle name="Commentaire 5 52 3 3 2" xfId="37700"/>
    <cellStyle name="Commentaire 5 52 3 4" xfId="29606"/>
    <cellStyle name="Commentaire 5 52 4" xfId="10511"/>
    <cellStyle name="Commentaire 5 52 4 2" xfId="31847"/>
    <cellStyle name="Commentaire 5 52 5" xfId="20589"/>
    <cellStyle name="Commentaire 5 52 5 2" xfId="40187"/>
    <cellStyle name="Commentaire 5 52 6" xfId="25121"/>
    <cellStyle name="Commentaire 5 53" xfId="3781"/>
    <cellStyle name="Commentaire 5 53 2" xfId="6028"/>
    <cellStyle name="Commentaire 5 53 2 2" xfId="12754"/>
    <cellStyle name="Commentaire 5 53 2 2 2" xfId="34090"/>
    <cellStyle name="Commentaire 5 53 2 3" xfId="20216"/>
    <cellStyle name="Commentaire 5 53 2 3 2" xfId="39878"/>
    <cellStyle name="Commentaire 5 53 2 4" xfId="27364"/>
    <cellStyle name="Commentaire 5 53 3" xfId="8271"/>
    <cellStyle name="Commentaire 5 53 3 2" xfId="14997"/>
    <cellStyle name="Commentaire 5 53 3 2 2" xfId="36333"/>
    <cellStyle name="Commentaire 5 53 3 3" xfId="20964"/>
    <cellStyle name="Commentaire 5 53 3 3 2" xfId="40498"/>
    <cellStyle name="Commentaire 5 53 3 4" xfId="29607"/>
    <cellStyle name="Commentaire 5 53 4" xfId="10512"/>
    <cellStyle name="Commentaire 5 53 4 2" xfId="31848"/>
    <cellStyle name="Commentaire 5 53 5" xfId="22820"/>
    <cellStyle name="Commentaire 5 53 5 2" xfId="42032"/>
    <cellStyle name="Commentaire 5 53 6" xfId="25122"/>
    <cellStyle name="Commentaire 5 54" xfId="3782"/>
    <cellStyle name="Commentaire 5 54 2" xfId="6029"/>
    <cellStyle name="Commentaire 5 54 2 2" xfId="12755"/>
    <cellStyle name="Commentaire 5 54 2 2 2" xfId="34091"/>
    <cellStyle name="Commentaire 5 54 2 3" xfId="22448"/>
    <cellStyle name="Commentaire 5 54 2 3 2" xfId="41724"/>
    <cellStyle name="Commentaire 5 54 2 4" xfId="27365"/>
    <cellStyle name="Commentaire 5 54 3" xfId="8272"/>
    <cellStyle name="Commentaire 5 54 3 2" xfId="14998"/>
    <cellStyle name="Commentaire 5 54 3 2 2" xfId="36334"/>
    <cellStyle name="Commentaire 5 54 3 3" xfId="23196"/>
    <cellStyle name="Commentaire 5 54 3 3 2" xfId="42344"/>
    <cellStyle name="Commentaire 5 54 3 4" xfId="29608"/>
    <cellStyle name="Commentaire 5 54 4" xfId="10513"/>
    <cellStyle name="Commentaire 5 54 4 2" xfId="31849"/>
    <cellStyle name="Commentaire 5 54 5" xfId="19475"/>
    <cellStyle name="Commentaire 5 54 5 2" xfId="39265"/>
    <cellStyle name="Commentaire 5 54 6" xfId="25123"/>
    <cellStyle name="Commentaire 5 55" xfId="3783"/>
    <cellStyle name="Commentaire 5 55 2" xfId="6030"/>
    <cellStyle name="Commentaire 5 55 2 2" xfId="12756"/>
    <cellStyle name="Commentaire 5 55 2 2 2" xfId="34092"/>
    <cellStyle name="Commentaire 5 55 2 3" xfId="19102"/>
    <cellStyle name="Commentaire 5 55 2 3 2" xfId="38957"/>
    <cellStyle name="Commentaire 5 55 2 4" xfId="27366"/>
    <cellStyle name="Commentaire 5 55 3" xfId="8273"/>
    <cellStyle name="Commentaire 5 55 3 2" xfId="14999"/>
    <cellStyle name="Commentaire 5 55 3 2 2" xfId="36335"/>
    <cellStyle name="Commentaire 5 55 3 3" xfId="19849"/>
    <cellStyle name="Commentaire 5 55 3 3 2" xfId="39575"/>
    <cellStyle name="Commentaire 5 55 3 4" xfId="29609"/>
    <cellStyle name="Commentaire 5 55 4" xfId="10514"/>
    <cellStyle name="Commentaire 5 55 4 2" xfId="31850"/>
    <cellStyle name="Commentaire 5 55 5" xfId="18359"/>
    <cellStyle name="Commentaire 5 55 5 2" xfId="38343"/>
    <cellStyle name="Commentaire 5 55 6" xfId="25124"/>
    <cellStyle name="Commentaire 5 56" xfId="3784"/>
    <cellStyle name="Commentaire 5 56 2" xfId="6031"/>
    <cellStyle name="Commentaire 5 56 2 2" xfId="12757"/>
    <cellStyle name="Commentaire 5 56 2 2 2" xfId="34093"/>
    <cellStyle name="Commentaire 5 56 2 3" xfId="17979"/>
    <cellStyle name="Commentaire 5 56 2 3 2" xfId="38028"/>
    <cellStyle name="Commentaire 5 56 2 4" xfId="27367"/>
    <cellStyle name="Commentaire 5 56 3" xfId="8274"/>
    <cellStyle name="Commentaire 5 56 3 2" xfId="15000"/>
    <cellStyle name="Commentaire 5 56 3 2 2" xfId="36336"/>
    <cellStyle name="Commentaire 5 56 3 3" xfId="22078"/>
    <cellStyle name="Commentaire 5 56 3 3 2" xfId="41419"/>
    <cellStyle name="Commentaire 5 56 3 4" xfId="29610"/>
    <cellStyle name="Commentaire 5 56 4" xfId="10515"/>
    <cellStyle name="Commentaire 5 56 4 2" xfId="31851"/>
    <cellStyle name="Commentaire 5 56 5" xfId="21705"/>
    <cellStyle name="Commentaire 5 56 5 2" xfId="41111"/>
    <cellStyle name="Commentaire 5 56 6" xfId="25125"/>
    <cellStyle name="Commentaire 5 57" xfId="3785"/>
    <cellStyle name="Commentaire 5 57 2" xfId="6032"/>
    <cellStyle name="Commentaire 5 57 2 2" xfId="12758"/>
    <cellStyle name="Commentaire 5 57 2 2 2" xfId="34094"/>
    <cellStyle name="Commentaire 5 57 2 3" xfId="21333"/>
    <cellStyle name="Commentaire 5 57 2 3 2" xfId="40803"/>
    <cellStyle name="Commentaire 5 57 2 4" xfId="27368"/>
    <cellStyle name="Commentaire 5 57 3" xfId="8275"/>
    <cellStyle name="Commentaire 5 57 3 2" xfId="15001"/>
    <cellStyle name="Commentaire 5 57 3 2 2" xfId="36337"/>
    <cellStyle name="Commentaire 5 57 3 3" xfId="18732"/>
    <cellStyle name="Commentaire 5 57 3 3 2" xfId="38651"/>
    <cellStyle name="Commentaire 5 57 3 4" xfId="29611"/>
    <cellStyle name="Commentaire 5 57 4" xfId="10516"/>
    <cellStyle name="Commentaire 5 57 4 2" xfId="31852"/>
    <cellStyle name="Commentaire 5 57 5" xfId="23935"/>
    <cellStyle name="Commentaire 5 57 5 2" xfId="42955"/>
    <cellStyle name="Commentaire 5 57 6" xfId="25126"/>
    <cellStyle name="Commentaire 5 58" xfId="3786"/>
    <cellStyle name="Commentaire 5 58 2" xfId="6033"/>
    <cellStyle name="Commentaire 5 58 2 2" xfId="12759"/>
    <cellStyle name="Commentaire 5 58 2 2 2" xfId="34095"/>
    <cellStyle name="Commentaire 5 58 2 3" xfId="23562"/>
    <cellStyle name="Commentaire 5 58 2 3 2" xfId="42646"/>
    <cellStyle name="Commentaire 5 58 2 4" xfId="27369"/>
    <cellStyle name="Commentaire 5 58 3" xfId="8276"/>
    <cellStyle name="Commentaire 5 58 3 2" xfId="15002"/>
    <cellStyle name="Commentaire 5 58 3 2 2" xfId="36338"/>
    <cellStyle name="Commentaire 5 58 3 3" xfId="17585"/>
    <cellStyle name="Commentaire 5 58 3 3 2" xfId="37699"/>
    <cellStyle name="Commentaire 5 58 3 4" xfId="29612"/>
    <cellStyle name="Commentaire 5 58 4" xfId="10517"/>
    <cellStyle name="Commentaire 5 58 4 2" xfId="31853"/>
    <cellStyle name="Commentaire 5 58 5" xfId="20588"/>
    <cellStyle name="Commentaire 5 58 5 2" xfId="40186"/>
    <cellStyle name="Commentaire 5 58 6" xfId="25127"/>
    <cellStyle name="Commentaire 5 59" xfId="3787"/>
    <cellStyle name="Commentaire 5 59 2" xfId="6034"/>
    <cellStyle name="Commentaire 5 59 2 2" xfId="12760"/>
    <cellStyle name="Commentaire 5 59 2 2 2" xfId="34096"/>
    <cellStyle name="Commentaire 5 59 2 3" xfId="20215"/>
    <cellStyle name="Commentaire 5 59 2 3 2" xfId="39877"/>
    <cellStyle name="Commentaire 5 59 2 4" xfId="27370"/>
    <cellStyle name="Commentaire 5 59 3" xfId="8277"/>
    <cellStyle name="Commentaire 5 59 3 2" xfId="15003"/>
    <cellStyle name="Commentaire 5 59 3 2 2" xfId="36339"/>
    <cellStyle name="Commentaire 5 59 3 3" xfId="20963"/>
    <cellStyle name="Commentaire 5 59 3 3 2" xfId="40497"/>
    <cellStyle name="Commentaire 5 59 3 4" xfId="29613"/>
    <cellStyle name="Commentaire 5 59 4" xfId="10518"/>
    <cellStyle name="Commentaire 5 59 4 2" xfId="31854"/>
    <cellStyle name="Commentaire 5 59 5" xfId="22819"/>
    <cellStyle name="Commentaire 5 59 5 2" xfId="42031"/>
    <cellStyle name="Commentaire 5 59 6" xfId="25128"/>
    <cellStyle name="Commentaire 5 6" xfId="3788"/>
    <cellStyle name="Commentaire 5 6 2" xfId="6035"/>
    <cellStyle name="Commentaire 5 6 2 2" xfId="12761"/>
    <cellStyle name="Commentaire 5 6 2 2 2" xfId="34097"/>
    <cellStyle name="Commentaire 5 6 2 3" xfId="22447"/>
    <cellStyle name="Commentaire 5 6 2 3 2" xfId="41723"/>
    <cellStyle name="Commentaire 5 6 2 4" xfId="27371"/>
    <cellStyle name="Commentaire 5 6 3" xfId="8278"/>
    <cellStyle name="Commentaire 5 6 3 2" xfId="15004"/>
    <cellStyle name="Commentaire 5 6 3 2 2" xfId="36340"/>
    <cellStyle name="Commentaire 5 6 3 3" xfId="23195"/>
    <cellStyle name="Commentaire 5 6 3 3 2" xfId="42343"/>
    <cellStyle name="Commentaire 5 6 3 4" xfId="29614"/>
    <cellStyle name="Commentaire 5 6 4" xfId="10519"/>
    <cellStyle name="Commentaire 5 6 4 2" xfId="31855"/>
    <cellStyle name="Commentaire 5 6 5" xfId="19474"/>
    <cellStyle name="Commentaire 5 6 5 2" xfId="39264"/>
    <cellStyle name="Commentaire 5 6 6" xfId="25129"/>
    <cellStyle name="Commentaire 5 60" xfId="3789"/>
    <cellStyle name="Commentaire 5 60 2" xfId="6036"/>
    <cellStyle name="Commentaire 5 60 2 2" xfId="12762"/>
    <cellStyle name="Commentaire 5 60 2 2 2" xfId="34098"/>
    <cellStyle name="Commentaire 5 60 2 3" xfId="19101"/>
    <cellStyle name="Commentaire 5 60 2 3 2" xfId="38956"/>
    <cellStyle name="Commentaire 5 60 2 4" xfId="27372"/>
    <cellStyle name="Commentaire 5 60 3" xfId="8279"/>
    <cellStyle name="Commentaire 5 60 3 2" xfId="15005"/>
    <cellStyle name="Commentaire 5 60 3 2 2" xfId="36341"/>
    <cellStyle name="Commentaire 5 60 3 3" xfId="19848"/>
    <cellStyle name="Commentaire 5 60 3 3 2" xfId="39574"/>
    <cellStyle name="Commentaire 5 60 3 4" xfId="29615"/>
    <cellStyle name="Commentaire 5 60 4" xfId="10520"/>
    <cellStyle name="Commentaire 5 60 4 2" xfId="31856"/>
    <cellStyle name="Commentaire 5 60 5" xfId="18358"/>
    <cellStyle name="Commentaire 5 60 5 2" xfId="38342"/>
    <cellStyle name="Commentaire 5 60 6" xfId="25130"/>
    <cellStyle name="Commentaire 5 61" xfId="3790"/>
    <cellStyle name="Commentaire 5 61 2" xfId="6037"/>
    <cellStyle name="Commentaire 5 61 2 2" xfId="12763"/>
    <cellStyle name="Commentaire 5 61 2 2 2" xfId="34099"/>
    <cellStyle name="Commentaire 5 61 2 3" xfId="17978"/>
    <cellStyle name="Commentaire 5 61 2 3 2" xfId="38027"/>
    <cellStyle name="Commentaire 5 61 2 4" xfId="27373"/>
    <cellStyle name="Commentaire 5 61 3" xfId="8280"/>
    <cellStyle name="Commentaire 5 61 3 2" xfId="15006"/>
    <cellStyle name="Commentaire 5 61 3 2 2" xfId="36342"/>
    <cellStyle name="Commentaire 5 61 3 3" xfId="22077"/>
    <cellStyle name="Commentaire 5 61 3 3 2" xfId="41418"/>
    <cellStyle name="Commentaire 5 61 3 4" xfId="29616"/>
    <cellStyle name="Commentaire 5 61 4" xfId="10521"/>
    <cellStyle name="Commentaire 5 61 4 2" xfId="31857"/>
    <cellStyle name="Commentaire 5 61 5" xfId="21704"/>
    <cellStyle name="Commentaire 5 61 5 2" xfId="41110"/>
    <cellStyle name="Commentaire 5 61 6" xfId="25131"/>
    <cellStyle name="Commentaire 5 62" xfId="3791"/>
    <cellStyle name="Commentaire 5 62 2" xfId="6038"/>
    <cellStyle name="Commentaire 5 62 2 2" xfId="12764"/>
    <cellStyle name="Commentaire 5 62 2 2 2" xfId="34100"/>
    <cellStyle name="Commentaire 5 62 2 3" xfId="21332"/>
    <cellStyle name="Commentaire 5 62 2 3 2" xfId="40802"/>
    <cellStyle name="Commentaire 5 62 2 4" xfId="27374"/>
    <cellStyle name="Commentaire 5 62 3" xfId="8281"/>
    <cellStyle name="Commentaire 5 62 3 2" xfId="15007"/>
    <cellStyle name="Commentaire 5 62 3 2 2" xfId="36343"/>
    <cellStyle name="Commentaire 5 62 3 3" xfId="18731"/>
    <cellStyle name="Commentaire 5 62 3 3 2" xfId="38650"/>
    <cellStyle name="Commentaire 5 62 3 4" xfId="29617"/>
    <cellStyle name="Commentaire 5 62 4" xfId="10522"/>
    <cellStyle name="Commentaire 5 62 4 2" xfId="31858"/>
    <cellStyle name="Commentaire 5 62 5" xfId="23934"/>
    <cellStyle name="Commentaire 5 62 5 2" xfId="42954"/>
    <cellStyle name="Commentaire 5 62 6" xfId="25132"/>
    <cellStyle name="Commentaire 5 63" xfId="3792"/>
    <cellStyle name="Commentaire 5 63 2" xfId="6039"/>
    <cellStyle name="Commentaire 5 63 2 2" xfId="12765"/>
    <cellStyle name="Commentaire 5 63 2 2 2" xfId="34101"/>
    <cellStyle name="Commentaire 5 63 2 3" xfId="23561"/>
    <cellStyle name="Commentaire 5 63 2 3 2" xfId="42645"/>
    <cellStyle name="Commentaire 5 63 2 4" xfId="27375"/>
    <cellStyle name="Commentaire 5 63 3" xfId="8282"/>
    <cellStyle name="Commentaire 5 63 3 2" xfId="15008"/>
    <cellStyle name="Commentaire 5 63 3 2 2" xfId="36344"/>
    <cellStyle name="Commentaire 5 63 3 3" xfId="17584"/>
    <cellStyle name="Commentaire 5 63 3 3 2" xfId="37698"/>
    <cellStyle name="Commentaire 5 63 3 4" xfId="29618"/>
    <cellStyle name="Commentaire 5 63 4" xfId="10523"/>
    <cellStyle name="Commentaire 5 63 4 2" xfId="31859"/>
    <cellStyle name="Commentaire 5 63 5" xfId="20587"/>
    <cellStyle name="Commentaire 5 63 5 2" xfId="40185"/>
    <cellStyle name="Commentaire 5 63 6" xfId="25133"/>
    <cellStyle name="Commentaire 5 64" xfId="3793"/>
    <cellStyle name="Commentaire 5 64 2" xfId="6040"/>
    <cellStyle name="Commentaire 5 64 2 2" xfId="12766"/>
    <cellStyle name="Commentaire 5 64 2 2 2" xfId="34102"/>
    <cellStyle name="Commentaire 5 64 2 3" xfId="20214"/>
    <cellStyle name="Commentaire 5 64 2 3 2" xfId="39876"/>
    <cellStyle name="Commentaire 5 64 2 4" xfId="27376"/>
    <cellStyle name="Commentaire 5 64 3" xfId="8283"/>
    <cellStyle name="Commentaire 5 64 3 2" xfId="15009"/>
    <cellStyle name="Commentaire 5 64 3 2 2" xfId="36345"/>
    <cellStyle name="Commentaire 5 64 3 3" xfId="20962"/>
    <cellStyle name="Commentaire 5 64 3 3 2" xfId="40496"/>
    <cellStyle name="Commentaire 5 64 3 4" xfId="29619"/>
    <cellStyle name="Commentaire 5 64 4" xfId="10524"/>
    <cellStyle name="Commentaire 5 64 4 2" xfId="31860"/>
    <cellStyle name="Commentaire 5 64 5" xfId="22818"/>
    <cellStyle name="Commentaire 5 64 5 2" xfId="42030"/>
    <cellStyle name="Commentaire 5 64 6" xfId="25134"/>
    <cellStyle name="Commentaire 5 65" xfId="3794"/>
    <cellStyle name="Commentaire 5 65 2" xfId="6041"/>
    <cellStyle name="Commentaire 5 65 2 2" xfId="12767"/>
    <cellStyle name="Commentaire 5 65 2 2 2" xfId="34103"/>
    <cellStyle name="Commentaire 5 65 2 3" xfId="22446"/>
    <cellStyle name="Commentaire 5 65 2 3 2" xfId="41722"/>
    <cellStyle name="Commentaire 5 65 2 4" xfId="27377"/>
    <cellStyle name="Commentaire 5 65 3" xfId="8284"/>
    <cellStyle name="Commentaire 5 65 3 2" xfId="15010"/>
    <cellStyle name="Commentaire 5 65 3 2 2" xfId="36346"/>
    <cellStyle name="Commentaire 5 65 3 3" xfId="23194"/>
    <cellStyle name="Commentaire 5 65 3 3 2" xfId="42342"/>
    <cellStyle name="Commentaire 5 65 3 4" xfId="29620"/>
    <cellStyle name="Commentaire 5 65 4" xfId="10525"/>
    <cellStyle name="Commentaire 5 65 4 2" xfId="31861"/>
    <cellStyle name="Commentaire 5 65 5" xfId="19473"/>
    <cellStyle name="Commentaire 5 65 5 2" xfId="39263"/>
    <cellStyle name="Commentaire 5 65 6" xfId="25135"/>
    <cellStyle name="Commentaire 5 66" xfId="3795"/>
    <cellStyle name="Commentaire 5 66 2" xfId="6042"/>
    <cellStyle name="Commentaire 5 66 2 2" xfId="12768"/>
    <cellStyle name="Commentaire 5 66 2 2 2" xfId="34104"/>
    <cellStyle name="Commentaire 5 66 2 3" xfId="19100"/>
    <cellStyle name="Commentaire 5 66 2 3 2" xfId="38955"/>
    <cellStyle name="Commentaire 5 66 2 4" xfId="27378"/>
    <cellStyle name="Commentaire 5 66 3" xfId="8285"/>
    <cellStyle name="Commentaire 5 66 3 2" xfId="15011"/>
    <cellStyle name="Commentaire 5 66 3 2 2" xfId="36347"/>
    <cellStyle name="Commentaire 5 66 3 3" xfId="19847"/>
    <cellStyle name="Commentaire 5 66 3 3 2" xfId="39573"/>
    <cellStyle name="Commentaire 5 66 3 4" xfId="29621"/>
    <cellStyle name="Commentaire 5 66 4" xfId="10526"/>
    <cellStyle name="Commentaire 5 66 4 2" xfId="31862"/>
    <cellStyle name="Commentaire 5 66 5" xfId="18357"/>
    <cellStyle name="Commentaire 5 66 5 2" xfId="38341"/>
    <cellStyle name="Commentaire 5 66 6" xfId="25136"/>
    <cellStyle name="Commentaire 5 67" xfId="3796"/>
    <cellStyle name="Commentaire 5 67 2" xfId="6043"/>
    <cellStyle name="Commentaire 5 67 2 2" xfId="12769"/>
    <cellStyle name="Commentaire 5 67 2 2 2" xfId="34105"/>
    <cellStyle name="Commentaire 5 67 2 3" xfId="17977"/>
    <cellStyle name="Commentaire 5 67 2 3 2" xfId="38026"/>
    <cellStyle name="Commentaire 5 67 2 4" xfId="27379"/>
    <cellStyle name="Commentaire 5 67 3" xfId="8286"/>
    <cellStyle name="Commentaire 5 67 3 2" xfId="15012"/>
    <cellStyle name="Commentaire 5 67 3 2 2" xfId="36348"/>
    <cellStyle name="Commentaire 5 67 3 3" xfId="22076"/>
    <cellStyle name="Commentaire 5 67 3 3 2" xfId="41417"/>
    <cellStyle name="Commentaire 5 67 3 4" xfId="29622"/>
    <cellStyle name="Commentaire 5 67 4" xfId="10527"/>
    <cellStyle name="Commentaire 5 67 4 2" xfId="31863"/>
    <cellStyle name="Commentaire 5 67 5" xfId="21703"/>
    <cellStyle name="Commentaire 5 67 5 2" xfId="41109"/>
    <cellStyle name="Commentaire 5 67 6" xfId="25137"/>
    <cellStyle name="Commentaire 5 68" xfId="3797"/>
    <cellStyle name="Commentaire 5 68 2" xfId="6044"/>
    <cellStyle name="Commentaire 5 68 2 2" xfId="12770"/>
    <cellStyle name="Commentaire 5 68 2 2 2" xfId="34106"/>
    <cellStyle name="Commentaire 5 68 2 3" xfId="21331"/>
    <cellStyle name="Commentaire 5 68 2 3 2" xfId="40801"/>
    <cellStyle name="Commentaire 5 68 2 4" xfId="27380"/>
    <cellStyle name="Commentaire 5 68 3" xfId="8287"/>
    <cellStyle name="Commentaire 5 68 3 2" xfId="15013"/>
    <cellStyle name="Commentaire 5 68 3 2 2" xfId="36349"/>
    <cellStyle name="Commentaire 5 68 3 3" xfId="18730"/>
    <cellStyle name="Commentaire 5 68 3 3 2" xfId="38649"/>
    <cellStyle name="Commentaire 5 68 3 4" xfId="29623"/>
    <cellStyle name="Commentaire 5 68 4" xfId="10528"/>
    <cellStyle name="Commentaire 5 68 4 2" xfId="31864"/>
    <cellStyle name="Commentaire 5 68 5" xfId="23933"/>
    <cellStyle name="Commentaire 5 68 5 2" xfId="42953"/>
    <cellStyle name="Commentaire 5 68 6" xfId="25138"/>
    <cellStyle name="Commentaire 5 69" xfId="3798"/>
    <cellStyle name="Commentaire 5 69 2" xfId="6045"/>
    <cellStyle name="Commentaire 5 69 2 2" xfId="12771"/>
    <cellStyle name="Commentaire 5 69 2 2 2" xfId="34107"/>
    <cellStyle name="Commentaire 5 69 2 3" xfId="23560"/>
    <cellStyle name="Commentaire 5 69 2 3 2" xfId="42644"/>
    <cellStyle name="Commentaire 5 69 2 4" xfId="27381"/>
    <cellStyle name="Commentaire 5 69 3" xfId="8288"/>
    <cellStyle name="Commentaire 5 69 3 2" xfId="15014"/>
    <cellStyle name="Commentaire 5 69 3 2 2" xfId="36350"/>
    <cellStyle name="Commentaire 5 69 3 3" xfId="17583"/>
    <cellStyle name="Commentaire 5 69 3 3 2" xfId="37697"/>
    <cellStyle name="Commentaire 5 69 3 4" xfId="29624"/>
    <cellStyle name="Commentaire 5 69 4" xfId="10529"/>
    <cellStyle name="Commentaire 5 69 4 2" xfId="31865"/>
    <cellStyle name="Commentaire 5 69 5" xfId="20586"/>
    <cellStyle name="Commentaire 5 69 5 2" xfId="40184"/>
    <cellStyle name="Commentaire 5 69 6" xfId="25139"/>
    <cellStyle name="Commentaire 5 7" xfId="3799"/>
    <cellStyle name="Commentaire 5 7 2" xfId="6046"/>
    <cellStyle name="Commentaire 5 7 2 2" xfId="12772"/>
    <cellStyle name="Commentaire 5 7 2 2 2" xfId="34108"/>
    <cellStyle name="Commentaire 5 7 2 3" xfId="20213"/>
    <cellStyle name="Commentaire 5 7 2 3 2" xfId="39875"/>
    <cellStyle name="Commentaire 5 7 2 4" xfId="27382"/>
    <cellStyle name="Commentaire 5 7 3" xfId="8289"/>
    <cellStyle name="Commentaire 5 7 3 2" xfId="15015"/>
    <cellStyle name="Commentaire 5 7 3 2 2" xfId="36351"/>
    <cellStyle name="Commentaire 5 7 3 3" xfId="20961"/>
    <cellStyle name="Commentaire 5 7 3 3 2" xfId="40495"/>
    <cellStyle name="Commentaire 5 7 3 4" xfId="29625"/>
    <cellStyle name="Commentaire 5 7 4" xfId="10530"/>
    <cellStyle name="Commentaire 5 7 4 2" xfId="31866"/>
    <cellStyle name="Commentaire 5 7 5" xfId="22817"/>
    <cellStyle name="Commentaire 5 7 5 2" xfId="42029"/>
    <cellStyle name="Commentaire 5 7 6" xfId="25140"/>
    <cellStyle name="Commentaire 5 70" xfId="3800"/>
    <cellStyle name="Commentaire 5 70 2" xfId="6047"/>
    <cellStyle name="Commentaire 5 70 2 2" xfId="12773"/>
    <cellStyle name="Commentaire 5 70 2 2 2" xfId="34109"/>
    <cellStyle name="Commentaire 5 70 2 3" xfId="22445"/>
    <cellStyle name="Commentaire 5 70 2 3 2" xfId="41721"/>
    <cellStyle name="Commentaire 5 70 2 4" xfId="27383"/>
    <cellStyle name="Commentaire 5 70 3" xfId="8290"/>
    <cellStyle name="Commentaire 5 70 3 2" xfId="15016"/>
    <cellStyle name="Commentaire 5 70 3 2 2" xfId="36352"/>
    <cellStyle name="Commentaire 5 70 3 3" xfId="23193"/>
    <cellStyle name="Commentaire 5 70 3 3 2" xfId="42341"/>
    <cellStyle name="Commentaire 5 70 3 4" xfId="29626"/>
    <cellStyle name="Commentaire 5 70 4" xfId="10531"/>
    <cellStyle name="Commentaire 5 70 4 2" xfId="31867"/>
    <cellStyle name="Commentaire 5 70 5" xfId="19472"/>
    <cellStyle name="Commentaire 5 70 5 2" xfId="39262"/>
    <cellStyle name="Commentaire 5 70 6" xfId="25141"/>
    <cellStyle name="Commentaire 5 71" xfId="3801"/>
    <cellStyle name="Commentaire 5 71 2" xfId="6048"/>
    <cellStyle name="Commentaire 5 71 2 2" xfId="12774"/>
    <cellStyle name="Commentaire 5 71 2 2 2" xfId="34110"/>
    <cellStyle name="Commentaire 5 71 2 3" xfId="19099"/>
    <cellStyle name="Commentaire 5 71 2 3 2" xfId="38954"/>
    <cellStyle name="Commentaire 5 71 2 4" xfId="27384"/>
    <cellStyle name="Commentaire 5 71 3" xfId="8291"/>
    <cellStyle name="Commentaire 5 71 3 2" xfId="15017"/>
    <cellStyle name="Commentaire 5 71 3 2 2" xfId="36353"/>
    <cellStyle name="Commentaire 5 71 3 3" xfId="19846"/>
    <cellStyle name="Commentaire 5 71 3 3 2" xfId="39572"/>
    <cellStyle name="Commentaire 5 71 3 4" xfId="29627"/>
    <cellStyle name="Commentaire 5 71 4" xfId="10532"/>
    <cellStyle name="Commentaire 5 71 4 2" xfId="31868"/>
    <cellStyle name="Commentaire 5 71 5" xfId="18356"/>
    <cellStyle name="Commentaire 5 71 5 2" xfId="38340"/>
    <cellStyle name="Commentaire 5 71 6" xfId="25142"/>
    <cellStyle name="Commentaire 5 72" xfId="3802"/>
    <cellStyle name="Commentaire 5 72 2" xfId="6049"/>
    <cellStyle name="Commentaire 5 72 2 2" xfId="12775"/>
    <cellStyle name="Commentaire 5 72 2 2 2" xfId="34111"/>
    <cellStyle name="Commentaire 5 72 2 3" xfId="17976"/>
    <cellStyle name="Commentaire 5 72 2 3 2" xfId="38025"/>
    <cellStyle name="Commentaire 5 72 2 4" xfId="27385"/>
    <cellStyle name="Commentaire 5 72 3" xfId="8292"/>
    <cellStyle name="Commentaire 5 72 3 2" xfId="15018"/>
    <cellStyle name="Commentaire 5 72 3 2 2" xfId="36354"/>
    <cellStyle name="Commentaire 5 72 3 3" xfId="22075"/>
    <cellStyle name="Commentaire 5 72 3 3 2" xfId="41416"/>
    <cellStyle name="Commentaire 5 72 3 4" xfId="29628"/>
    <cellStyle name="Commentaire 5 72 4" xfId="10533"/>
    <cellStyle name="Commentaire 5 72 4 2" xfId="31869"/>
    <cellStyle name="Commentaire 5 72 5" xfId="21702"/>
    <cellStyle name="Commentaire 5 72 5 2" xfId="41108"/>
    <cellStyle name="Commentaire 5 72 6" xfId="25143"/>
    <cellStyle name="Commentaire 5 73" xfId="3803"/>
    <cellStyle name="Commentaire 5 73 2" xfId="6050"/>
    <cellStyle name="Commentaire 5 73 2 2" xfId="12776"/>
    <cellStyle name="Commentaire 5 73 2 2 2" xfId="34112"/>
    <cellStyle name="Commentaire 5 73 2 3" xfId="21330"/>
    <cellStyle name="Commentaire 5 73 2 3 2" xfId="40800"/>
    <cellStyle name="Commentaire 5 73 2 4" xfId="27386"/>
    <cellStyle name="Commentaire 5 73 3" xfId="8293"/>
    <cellStyle name="Commentaire 5 73 3 2" xfId="15019"/>
    <cellStyle name="Commentaire 5 73 3 2 2" xfId="36355"/>
    <cellStyle name="Commentaire 5 73 3 3" xfId="18729"/>
    <cellStyle name="Commentaire 5 73 3 3 2" xfId="38648"/>
    <cellStyle name="Commentaire 5 73 3 4" xfId="29629"/>
    <cellStyle name="Commentaire 5 73 4" xfId="10534"/>
    <cellStyle name="Commentaire 5 73 4 2" xfId="31870"/>
    <cellStyle name="Commentaire 5 73 5" xfId="23932"/>
    <cellStyle name="Commentaire 5 73 5 2" xfId="42952"/>
    <cellStyle name="Commentaire 5 73 6" xfId="25144"/>
    <cellStyle name="Commentaire 5 74" xfId="3804"/>
    <cellStyle name="Commentaire 5 74 2" xfId="6051"/>
    <cellStyle name="Commentaire 5 74 2 2" xfId="12777"/>
    <cellStyle name="Commentaire 5 74 2 2 2" xfId="34113"/>
    <cellStyle name="Commentaire 5 74 2 3" xfId="23559"/>
    <cellStyle name="Commentaire 5 74 2 3 2" xfId="42643"/>
    <cellStyle name="Commentaire 5 74 2 4" xfId="27387"/>
    <cellStyle name="Commentaire 5 74 3" xfId="8294"/>
    <cellStyle name="Commentaire 5 74 3 2" xfId="15020"/>
    <cellStyle name="Commentaire 5 74 3 2 2" xfId="36356"/>
    <cellStyle name="Commentaire 5 74 3 3" xfId="17582"/>
    <cellStyle name="Commentaire 5 74 3 3 2" xfId="37696"/>
    <cellStyle name="Commentaire 5 74 3 4" xfId="29630"/>
    <cellStyle name="Commentaire 5 74 4" xfId="10535"/>
    <cellStyle name="Commentaire 5 74 4 2" xfId="31871"/>
    <cellStyle name="Commentaire 5 74 5" xfId="20585"/>
    <cellStyle name="Commentaire 5 74 5 2" xfId="40183"/>
    <cellStyle name="Commentaire 5 74 6" xfId="25145"/>
    <cellStyle name="Commentaire 5 75" xfId="3805"/>
    <cellStyle name="Commentaire 5 75 2" xfId="6052"/>
    <cellStyle name="Commentaire 5 75 2 2" xfId="12778"/>
    <cellStyle name="Commentaire 5 75 2 2 2" xfId="34114"/>
    <cellStyle name="Commentaire 5 75 2 3" xfId="20212"/>
    <cellStyle name="Commentaire 5 75 2 3 2" xfId="39874"/>
    <cellStyle name="Commentaire 5 75 2 4" xfId="27388"/>
    <cellStyle name="Commentaire 5 75 3" xfId="8295"/>
    <cellStyle name="Commentaire 5 75 3 2" xfId="15021"/>
    <cellStyle name="Commentaire 5 75 3 2 2" xfId="36357"/>
    <cellStyle name="Commentaire 5 75 3 3" xfId="20960"/>
    <cellStyle name="Commentaire 5 75 3 3 2" xfId="40494"/>
    <cellStyle name="Commentaire 5 75 3 4" xfId="29631"/>
    <cellStyle name="Commentaire 5 75 4" xfId="10536"/>
    <cellStyle name="Commentaire 5 75 4 2" xfId="31872"/>
    <cellStyle name="Commentaire 5 75 5" xfId="22816"/>
    <cellStyle name="Commentaire 5 75 5 2" xfId="42028"/>
    <cellStyle name="Commentaire 5 75 6" xfId="25146"/>
    <cellStyle name="Commentaire 5 76" xfId="3806"/>
    <cellStyle name="Commentaire 5 76 2" xfId="6053"/>
    <cellStyle name="Commentaire 5 76 2 2" xfId="12779"/>
    <cellStyle name="Commentaire 5 76 2 2 2" xfId="34115"/>
    <cellStyle name="Commentaire 5 76 2 3" xfId="22444"/>
    <cellStyle name="Commentaire 5 76 2 3 2" xfId="41720"/>
    <cellStyle name="Commentaire 5 76 2 4" xfId="27389"/>
    <cellStyle name="Commentaire 5 76 3" xfId="8296"/>
    <cellStyle name="Commentaire 5 76 3 2" xfId="15022"/>
    <cellStyle name="Commentaire 5 76 3 2 2" xfId="36358"/>
    <cellStyle name="Commentaire 5 76 3 3" xfId="23192"/>
    <cellStyle name="Commentaire 5 76 3 3 2" xfId="42340"/>
    <cellStyle name="Commentaire 5 76 3 4" xfId="29632"/>
    <cellStyle name="Commentaire 5 76 4" xfId="10537"/>
    <cellStyle name="Commentaire 5 76 4 2" xfId="31873"/>
    <cellStyle name="Commentaire 5 76 5" xfId="19471"/>
    <cellStyle name="Commentaire 5 76 5 2" xfId="39261"/>
    <cellStyle name="Commentaire 5 76 6" xfId="25147"/>
    <cellStyle name="Commentaire 5 77" xfId="3807"/>
    <cellStyle name="Commentaire 5 77 2" xfId="6054"/>
    <cellStyle name="Commentaire 5 77 2 2" xfId="12780"/>
    <cellStyle name="Commentaire 5 77 2 2 2" xfId="34116"/>
    <cellStyle name="Commentaire 5 77 2 3" xfId="19098"/>
    <cellStyle name="Commentaire 5 77 2 3 2" xfId="38953"/>
    <cellStyle name="Commentaire 5 77 2 4" xfId="27390"/>
    <cellStyle name="Commentaire 5 77 3" xfId="8297"/>
    <cellStyle name="Commentaire 5 77 3 2" xfId="15023"/>
    <cellStyle name="Commentaire 5 77 3 2 2" xfId="36359"/>
    <cellStyle name="Commentaire 5 77 3 3" xfId="19845"/>
    <cellStyle name="Commentaire 5 77 3 3 2" xfId="39571"/>
    <cellStyle name="Commentaire 5 77 3 4" xfId="29633"/>
    <cellStyle name="Commentaire 5 77 4" xfId="10538"/>
    <cellStyle name="Commentaire 5 77 4 2" xfId="31874"/>
    <cellStyle name="Commentaire 5 77 5" xfId="18355"/>
    <cellStyle name="Commentaire 5 77 5 2" xfId="38339"/>
    <cellStyle name="Commentaire 5 77 6" xfId="25148"/>
    <cellStyle name="Commentaire 5 78" xfId="3808"/>
    <cellStyle name="Commentaire 5 78 2" xfId="6055"/>
    <cellStyle name="Commentaire 5 78 2 2" xfId="12781"/>
    <cellStyle name="Commentaire 5 78 2 2 2" xfId="34117"/>
    <cellStyle name="Commentaire 5 78 2 3" xfId="17975"/>
    <cellStyle name="Commentaire 5 78 2 3 2" xfId="38024"/>
    <cellStyle name="Commentaire 5 78 2 4" xfId="27391"/>
    <cellStyle name="Commentaire 5 78 3" xfId="8298"/>
    <cellStyle name="Commentaire 5 78 3 2" xfId="15024"/>
    <cellStyle name="Commentaire 5 78 3 2 2" xfId="36360"/>
    <cellStyle name="Commentaire 5 78 3 3" xfId="22074"/>
    <cellStyle name="Commentaire 5 78 3 3 2" xfId="41415"/>
    <cellStyle name="Commentaire 5 78 3 4" xfId="29634"/>
    <cellStyle name="Commentaire 5 78 4" xfId="10539"/>
    <cellStyle name="Commentaire 5 78 4 2" xfId="31875"/>
    <cellStyle name="Commentaire 5 78 5" xfId="21701"/>
    <cellStyle name="Commentaire 5 78 5 2" xfId="41107"/>
    <cellStyle name="Commentaire 5 78 6" xfId="25149"/>
    <cellStyle name="Commentaire 5 79" xfId="3809"/>
    <cellStyle name="Commentaire 5 79 2" xfId="6056"/>
    <cellStyle name="Commentaire 5 79 2 2" xfId="12782"/>
    <cellStyle name="Commentaire 5 79 2 2 2" xfId="34118"/>
    <cellStyle name="Commentaire 5 79 2 3" xfId="21329"/>
    <cellStyle name="Commentaire 5 79 2 3 2" xfId="40799"/>
    <cellStyle name="Commentaire 5 79 2 4" xfId="27392"/>
    <cellStyle name="Commentaire 5 79 3" xfId="8299"/>
    <cellStyle name="Commentaire 5 79 3 2" xfId="15025"/>
    <cellStyle name="Commentaire 5 79 3 2 2" xfId="36361"/>
    <cellStyle name="Commentaire 5 79 3 3" xfId="18728"/>
    <cellStyle name="Commentaire 5 79 3 3 2" xfId="38647"/>
    <cellStyle name="Commentaire 5 79 3 4" xfId="29635"/>
    <cellStyle name="Commentaire 5 79 4" xfId="10540"/>
    <cellStyle name="Commentaire 5 79 4 2" xfId="31876"/>
    <cellStyle name="Commentaire 5 79 5" xfId="23931"/>
    <cellStyle name="Commentaire 5 79 5 2" xfId="42951"/>
    <cellStyle name="Commentaire 5 79 6" xfId="25150"/>
    <cellStyle name="Commentaire 5 8" xfId="3810"/>
    <cellStyle name="Commentaire 5 8 2" xfId="6057"/>
    <cellStyle name="Commentaire 5 8 2 2" xfId="12783"/>
    <cellStyle name="Commentaire 5 8 2 2 2" xfId="34119"/>
    <cellStyle name="Commentaire 5 8 2 3" xfId="23558"/>
    <cellStyle name="Commentaire 5 8 2 3 2" xfId="42642"/>
    <cellStyle name="Commentaire 5 8 2 4" xfId="27393"/>
    <cellStyle name="Commentaire 5 8 3" xfId="8300"/>
    <cellStyle name="Commentaire 5 8 3 2" xfId="15026"/>
    <cellStyle name="Commentaire 5 8 3 2 2" xfId="36362"/>
    <cellStyle name="Commentaire 5 8 3 3" xfId="17581"/>
    <cellStyle name="Commentaire 5 8 3 3 2" xfId="37695"/>
    <cellStyle name="Commentaire 5 8 3 4" xfId="29636"/>
    <cellStyle name="Commentaire 5 8 4" xfId="10541"/>
    <cellStyle name="Commentaire 5 8 4 2" xfId="31877"/>
    <cellStyle name="Commentaire 5 8 5" xfId="20584"/>
    <cellStyle name="Commentaire 5 8 5 2" xfId="40182"/>
    <cellStyle name="Commentaire 5 8 6" xfId="25151"/>
    <cellStyle name="Commentaire 5 80" xfId="3811"/>
    <cellStyle name="Commentaire 5 80 2" xfId="6058"/>
    <cellStyle name="Commentaire 5 80 2 2" xfId="12784"/>
    <cellStyle name="Commentaire 5 80 2 2 2" xfId="34120"/>
    <cellStyle name="Commentaire 5 80 2 3" xfId="20211"/>
    <cellStyle name="Commentaire 5 80 2 3 2" xfId="39873"/>
    <cellStyle name="Commentaire 5 80 2 4" xfId="27394"/>
    <cellStyle name="Commentaire 5 80 3" xfId="8301"/>
    <cellStyle name="Commentaire 5 80 3 2" xfId="15027"/>
    <cellStyle name="Commentaire 5 80 3 2 2" xfId="36363"/>
    <cellStyle name="Commentaire 5 80 3 3" xfId="20959"/>
    <cellStyle name="Commentaire 5 80 3 3 2" xfId="40493"/>
    <cellStyle name="Commentaire 5 80 3 4" xfId="29637"/>
    <cellStyle name="Commentaire 5 80 4" xfId="10542"/>
    <cellStyle name="Commentaire 5 80 4 2" xfId="31878"/>
    <cellStyle name="Commentaire 5 80 5" xfId="22815"/>
    <cellStyle name="Commentaire 5 80 5 2" xfId="42027"/>
    <cellStyle name="Commentaire 5 80 6" xfId="25152"/>
    <cellStyle name="Commentaire 5 81" xfId="3812"/>
    <cellStyle name="Commentaire 5 81 2" xfId="6059"/>
    <cellStyle name="Commentaire 5 81 2 2" xfId="12785"/>
    <cellStyle name="Commentaire 5 81 2 2 2" xfId="34121"/>
    <cellStyle name="Commentaire 5 81 2 3" xfId="22443"/>
    <cellStyle name="Commentaire 5 81 2 3 2" xfId="41719"/>
    <cellStyle name="Commentaire 5 81 2 4" xfId="27395"/>
    <cellStyle name="Commentaire 5 81 3" xfId="8302"/>
    <cellStyle name="Commentaire 5 81 3 2" xfId="15028"/>
    <cellStyle name="Commentaire 5 81 3 2 2" xfId="36364"/>
    <cellStyle name="Commentaire 5 81 3 3" xfId="23191"/>
    <cellStyle name="Commentaire 5 81 3 3 2" xfId="42339"/>
    <cellStyle name="Commentaire 5 81 3 4" xfId="29638"/>
    <cellStyle name="Commentaire 5 81 4" xfId="10543"/>
    <cellStyle name="Commentaire 5 81 4 2" xfId="31879"/>
    <cellStyle name="Commentaire 5 81 5" xfId="19470"/>
    <cellStyle name="Commentaire 5 81 5 2" xfId="39260"/>
    <cellStyle name="Commentaire 5 81 6" xfId="25153"/>
    <cellStyle name="Commentaire 5 82" xfId="3813"/>
    <cellStyle name="Commentaire 5 82 2" xfId="6060"/>
    <cellStyle name="Commentaire 5 82 2 2" xfId="12786"/>
    <cellStyle name="Commentaire 5 82 2 2 2" xfId="34122"/>
    <cellStyle name="Commentaire 5 82 2 3" xfId="19097"/>
    <cellStyle name="Commentaire 5 82 2 3 2" xfId="38952"/>
    <cellStyle name="Commentaire 5 82 2 4" xfId="27396"/>
    <cellStyle name="Commentaire 5 82 3" xfId="8303"/>
    <cellStyle name="Commentaire 5 82 3 2" xfId="15029"/>
    <cellStyle name="Commentaire 5 82 3 2 2" xfId="36365"/>
    <cellStyle name="Commentaire 5 82 3 3" xfId="19844"/>
    <cellStyle name="Commentaire 5 82 3 3 2" xfId="39570"/>
    <cellStyle name="Commentaire 5 82 3 4" xfId="29639"/>
    <cellStyle name="Commentaire 5 82 4" xfId="10544"/>
    <cellStyle name="Commentaire 5 82 4 2" xfId="31880"/>
    <cellStyle name="Commentaire 5 82 5" xfId="18354"/>
    <cellStyle name="Commentaire 5 82 5 2" xfId="38338"/>
    <cellStyle name="Commentaire 5 82 6" xfId="25154"/>
    <cellStyle name="Commentaire 5 83" xfId="3814"/>
    <cellStyle name="Commentaire 5 83 2" xfId="6061"/>
    <cellStyle name="Commentaire 5 83 2 2" xfId="12787"/>
    <cellStyle name="Commentaire 5 83 2 2 2" xfId="34123"/>
    <cellStyle name="Commentaire 5 83 2 3" xfId="17974"/>
    <cellStyle name="Commentaire 5 83 2 3 2" xfId="38023"/>
    <cellStyle name="Commentaire 5 83 2 4" xfId="27397"/>
    <cellStyle name="Commentaire 5 83 3" xfId="8304"/>
    <cellStyle name="Commentaire 5 83 3 2" xfId="15030"/>
    <cellStyle name="Commentaire 5 83 3 2 2" xfId="36366"/>
    <cellStyle name="Commentaire 5 83 3 3" xfId="22073"/>
    <cellStyle name="Commentaire 5 83 3 3 2" xfId="41414"/>
    <cellStyle name="Commentaire 5 83 3 4" xfId="29640"/>
    <cellStyle name="Commentaire 5 83 4" xfId="10545"/>
    <cellStyle name="Commentaire 5 83 4 2" xfId="31881"/>
    <cellStyle name="Commentaire 5 83 5" xfId="21700"/>
    <cellStyle name="Commentaire 5 83 5 2" xfId="41106"/>
    <cellStyle name="Commentaire 5 83 6" xfId="25155"/>
    <cellStyle name="Commentaire 5 84" xfId="3815"/>
    <cellStyle name="Commentaire 5 84 2" xfId="6062"/>
    <cellStyle name="Commentaire 5 84 2 2" xfId="12788"/>
    <cellStyle name="Commentaire 5 84 2 2 2" xfId="34124"/>
    <cellStyle name="Commentaire 5 84 2 3" xfId="21328"/>
    <cellStyle name="Commentaire 5 84 2 3 2" xfId="40798"/>
    <cellStyle name="Commentaire 5 84 2 4" xfId="27398"/>
    <cellStyle name="Commentaire 5 84 3" xfId="8305"/>
    <cellStyle name="Commentaire 5 84 3 2" xfId="15031"/>
    <cellStyle name="Commentaire 5 84 3 2 2" xfId="36367"/>
    <cellStyle name="Commentaire 5 84 3 3" xfId="18727"/>
    <cellStyle name="Commentaire 5 84 3 3 2" xfId="38646"/>
    <cellStyle name="Commentaire 5 84 3 4" xfId="29641"/>
    <cellStyle name="Commentaire 5 84 4" xfId="10546"/>
    <cellStyle name="Commentaire 5 84 4 2" xfId="31882"/>
    <cellStyle name="Commentaire 5 84 5" xfId="23930"/>
    <cellStyle name="Commentaire 5 84 5 2" xfId="42950"/>
    <cellStyle name="Commentaire 5 84 6" xfId="25156"/>
    <cellStyle name="Commentaire 5 85" xfId="3816"/>
    <cellStyle name="Commentaire 5 85 2" xfId="6063"/>
    <cellStyle name="Commentaire 5 85 2 2" xfId="12789"/>
    <cellStyle name="Commentaire 5 85 2 2 2" xfId="34125"/>
    <cellStyle name="Commentaire 5 85 2 3" xfId="23557"/>
    <cellStyle name="Commentaire 5 85 2 3 2" xfId="42641"/>
    <cellStyle name="Commentaire 5 85 2 4" xfId="27399"/>
    <cellStyle name="Commentaire 5 85 3" xfId="8306"/>
    <cellStyle name="Commentaire 5 85 3 2" xfId="15032"/>
    <cellStyle name="Commentaire 5 85 3 2 2" xfId="36368"/>
    <cellStyle name="Commentaire 5 85 3 3" xfId="17580"/>
    <cellStyle name="Commentaire 5 85 3 3 2" xfId="37694"/>
    <cellStyle name="Commentaire 5 85 3 4" xfId="29642"/>
    <cellStyle name="Commentaire 5 85 4" xfId="10547"/>
    <cellStyle name="Commentaire 5 85 4 2" xfId="31883"/>
    <cellStyle name="Commentaire 5 85 5" xfId="20583"/>
    <cellStyle name="Commentaire 5 85 5 2" xfId="40181"/>
    <cellStyle name="Commentaire 5 85 6" xfId="25157"/>
    <cellStyle name="Commentaire 5 86" xfId="3817"/>
    <cellStyle name="Commentaire 5 86 2" xfId="6064"/>
    <cellStyle name="Commentaire 5 86 2 2" xfId="12790"/>
    <cellStyle name="Commentaire 5 86 2 2 2" xfId="34126"/>
    <cellStyle name="Commentaire 5 86 2 3" xfId="20210"/>
    <cellStyle name="Commentaire 5 86 2 3 2" xfId="39872"/>
    <cellStyle name="Commentaire 5 86 2 4" xfId="27400"/>
    <cellStyle name="Commentaire 5 86 3" xfId="8307"/>
    <cellStyle name="Commentaire 5 86 3 2" xfId="15033"/>
    <cellStyle name="Commentaire 5 86 3 2 2" xfId="36369"/>
    <cellStyle name="Commentaire 5 86 3 3" xfId="20958"/>
    <cellStyle name="Commentaire 5 86 3 3 2" xfId="40492"/>
    <cellStyle name="Commentaire 5 86 3 4" xfId="29643"/>
    <cellStyle name="Commentaire 5 86 4" xfId="10548"/>
    <cellStyle name="Commentaire 5 86 4 2" xfId="31884"/>
    <cellStyle name="Commentaire 5 86 5" xfId="22814"/>
    <cellStyle name="Commentaire 5 86 5 2" xfId="42026"/>
    <cellStyle name="Commentaire 5 86 6" xfId="25158"/>
    <cellStyle name="Commentaire 5 87" xfId="3818"/>
    <cellStyle name="Commentaire 5 87 2" xfId="6065"/>
    <cellStyle name="Commentaire 5 87 2 2" xfId="12791"/>
    <cellStyle name="Commentaire 5 87 2 2 2" xfId="34127"/>
    <cellStyle name="Commentaire 5 87 2 3" xfId="22442"/>
    <cellStyle name="Commentaire 5 87 2 3 2" xfId="41718"/>
    <cellStyle name="Commentaire 5 87 2 4" xfId="27401"/>
    <cellStyle name="Commentaire 5 87 3" xfId="8308"/>
    <cellStyle name="Commentaire 5 87 3 2" xfId="15034"/>
    <cellStyle name="Commentaire 5 87 3 2 2" xfId="36370"/>
    <cellStyle name="Commentaire 5 87 3 3" xfId="23190"/>
    <cellStyle name="Commentaire 5 87 3 3 2" xfId="42338"/>
    <cellStyle name="Commentaire 5 87 3 4" xfId="29644"/>
    <cellStyle name="Commentaire 5 87 4" xfId="10549"/>
    <cellStyle name="Commentaire 5 87 4 2" xfId="31885"/>
    <cellStyle name="Commentaire 5 87 5" xfId="19469"/>
    <cellStyle name="Commentaire 5 87 5 2" xfId="39259"/>
    <cellStyle name="Commentaire 5 87 6" xfId="25159"/>
    <cellStyle name="Commentaire 5 88" xfId="3819"/>
    <cellStyle name="Commentaire 5 88 2" xfId="6066"/>
    <cellStyle name="Commentaire 5 88 2 2" xfId="12792"/>
    <cellStyle name="Commentaire 5 88 2 2 2" xfId="34128"/>
    <cellStyle name="Commentaire 5 88 2 3" xfId="19096"/>
    <cellStyle name="Commentaire 5 88 2 3 2" xfId="38951"/>
    <cellStyle name="Commentaire 5 88 2 4" xfId="27402"/>
    <cellStyle name="Commentaire 5 88 3" xfId="8309"/>
    <cellStyle name="Commentaire 5 88 3 2" xfId="15035"/>
    <cellStyle name="Commentaire 5 88 3 2 2" xfId="36371"/>
    <cellStyle name="Commentaire 5 88 3 3" xfId="19843"/>
    <cellStyle name="Commentaire 5 88 3 3 2" xfId="39569"/>
    <cellStyle name="Commentaire 5 88 3 4" xfId="29645"/>
    <cellStyle name="Commentaire 5 88 4" xfId="10550"/>
    <cellStyle name="Commentaire 5 88 4 2" xfId="31886"/>
    <cellStyle name="Commentaire 5 88 5" xfId="18353"/>
    <cellStyle name="Commentaire 5 88 5 2" xfId="38337"/>
    <cellStyle name="Commentaire 5 88 6" xfId="25160"/>
    <cellStyle name="Commentaire 5 89" xfId="3820"/>
    <cellStyle name="Commentaire 5 89 2" xfId="6067"/>
    <cellStyle name="Commentaire 5 89 2 2" xfId="12793"/>
    <cellStyle name="Commentaire 5 89 2 2 2" xfId="34129"/>
    <cellStyle name="Commentaire 5 89 2 3" xfId="17973"/>
    <cellStyle name="Commentaire 5 89 2 3 2" xfId="38022"/>
    <cellStyle name="Commentaire 5 89 2 4" xfId="27403"/>
    <cellStyle name="Commentaire 5 89 3" xfId="8310"/>
    <cellStyle name="Commentaire 5 89 3 2" xfId="15036"/>
    <cellStyle name="Commentaire 5 89 3 2 2" xfId="36372"/>
    <cellStyle name="Commentaire 5 89 3 3" xfId="22072"/>
    <cellStyle name="Commentaire 5 89 3 3 2" xfId="41413"/>
    <cellStyle name="Commentaire 5 89 3 4" xfId="29646"/>
    <cellStyle name="Commentaire 5 89 4" xfId="10551"/>
    <cellStyle name="Commentaire 5 89 4 2" xfId="31887"/>
    <cellStyle name="Commentaire 5 89 5" xfId="21699"/>
    <cellStyle name="Commentaire 5 89 5 2" xfId="41105"/>
    <cellStyle name="Commentaire 5 89 6" xfId="25161"/>
    <cellStyle name="Commentaire 5 9" xfId="3821"/>
    <cellStyle name="Commentaire 5 9 2" xfId="6068"/>
    <cellStyle name="Commentaire 5 9 2 2" xfId="12794"/>
    <cellStyle name="Commentaire 5 9 2 2 2" xfId="34130"/>
    <cellStyle name="Commentaire 5 9 2 3" xfId="21327"/>
    <cellStyle name="Commentaire 5 9 2 3 2" xfId="40797"/>
    <cellStyle name="Commentaire 5 9 2 4" xfId="27404"/>
    <cellStyle name="Commentaire 5 9 3" xfId="8311"/>
    <cellStyle name="Commentaire 5 9 3 2" xfId="15037"/>
    <cellStyle name="Commentaire 5 9 3 2 2" xfId="36373"/>
    <cellStyle name="Commentaire 5 9 3 3" xfId="18726"/>
    <cellStyle name="Commentaire 5 9 3 3 2" xfId="38645"/>
    <cellStyle name="Commentaire 5 9 3 4" xfId="29647"/>
    <cellStyle name="Commentaire 5 9 4" xfId="10552"/>
    <cellStyle name="Commentaire 5 9 4 2" xfId="31888"/>
    <cellStyle name="Commentaire 5 9 5" xfId="23929"/>
    <cellStyle name="Commentaire 5 9 5 2" xfId="42949"/>
    <cellStyle name="Commentaire 5 9 6" xfId="25162"/>
    <cellStyle name="Commentaire 5 90" xfId="3822"/>
    <cellStyle name="Commentaire 5 90 2" xfId="6069"/>
    <cellStyle name="Commentaire 5 90 2 2" xfId="12795"/>
    <cellStyle name="Commentaire 5 90 2 2 2" xfId="34131"/>
    <cellStyle name="Commentaire 5 90 2 3" xfId="23556"/>
    <cellStyle name="Commentaire 5 90 2 3 2" xfId="42640"/>
    <cellStyle name="Commentaire 5 90 2 4" xfId="27405"/>
    <cellStyle name="Commentaire 5 90 3" xfId="8312"/>
    <cellStyle name="Commentaire 5 90 3 2" xfId="15038"/>
    <cellStyle name="Commentaire 5 90 3 2 2" xfId="36374"/>
    <cellStyle name="Commentaire 5 90 3 3" xfId="17579"/>
    <cellStyle name="Commentaire 5 90 3 3 2" xfId="37693"/>
    <cellStyle name="Commentaire 5 90 3 4" xfId="29648"/>
    <cellStyle name="Commentaire 5 90 4" xfId="10553"/>
    <cellStyle name="Commentaire 5 90 4 2" xfId="31889"/>
    <cellStyle name="Commentaire 5 90 5" xfId="20582"/>
    <cellStyle name="Commentaire 5 90 5 2" xfId="40180"/>
    <cellStyle name="Commentaire 5 90 6" xfId="25163"/>
    <cellStyle name="Commentaire 5 91" xfId="3823"/>
    <cellStyle name="Commentaire 5 91 2" xfId="6070"/>
    <cellStyle name="Commentaire 5 91 2 2" xfId="12796"/>
    <cellStyle name="Commentaire 5 91 2 2 2" xfId="34132"/>
    <cellStyle name="Commentaire 5 91 2 3" xfId="20209"/>
    <cellStyle name="Commentaire 5 91 2 3 2" xfId="39871"/>
    <cellStyle name="Commentaire 5 91 2 4" xfId="27406"/>
    <cellStyle name="Commentaire 5 91 3" xfId="8313"/>
    <cellStyle name="Commentaire 5 91 3 2" xfId="15039"/>
    <cellStyle name="Commentaire 5 91 3 2 2" xfId="36375"/>
    <cellStyle name="Commentaire 5 91 3 3" xfId="20957"/>
    <cellStyle name="Commentaire 5 91 3 3 2" xfId="40491"/>
    <cellStyle name="Commentaire 5 91 3 4" xfId="29649"/>
    <cellStyle name="Commentaire 5 91 4" xfId="10554"/>
    <cellStyle name="Commentaire 5 91 4 2" xfId="31890"/>
    <cellStyle name="Commentaire 5 91 5" xfId="22813"/>
    <cellStyle name="Commentaire 5 91 5 2" xfId="42025"/>
    <cellStyle name="Commentaire 5 91 6" xfId="25164"/>
    <cellStyle name="Commentaire 5 92" xfId="3824"/>
    <cellStyle name="Commentaire 5 92 2" xfId="6071"/>
    <cellStyle name="Commentaire 5 92 2 2" xfId="12797"/>
    <cellStyle name="Commentaire 5 92 2 2 2" xfId="34133"/>
    <cellStyle name="Commentaire 5 92 2 3" xfId="22441"/>
    <cellStyle name="Commentaire 5 92 2 3 2" xfId="41717"/>
    <cellStyle name="Commentaire 5 92 2 4" xfId="27407"/>
    <cellStyle name="Commentaire 5 92 3" xfId="8314"/>
    <cellStyle name="Commentaire 5 92 3 2" xfId="15040"/>
    <cellStyle name="Commentaire 5 92 3 2 2" xfId="36376"/>
    <cellStyle name="Commentaire 5 92 3 3" xfId="23189"/>
    <cellStyle name="Commentaire 5 92 3 3 2" xfId="42337"/>
    <cellStyle name="Commentaire 5 92 3 4" xfId="29650"/>
    <cellStyle name="Commentaire 5 92 4" xfId="10555"/>
    <cellStyle name="Commentaire 5 92 4 2" xfId="31891"/>
    <cellStyle name="Commentaire 5 92 5" xfId="19468"/>
    <cellStyle name="Commentaire 5 92 5 2" xfId="39258"/>
    <cellStyle name="Commentaire 5 92 6" xfId="25165"/>
    <cellStyle name="Commentaire 5 93" xfId="3825"/>
    <cellStyle name="Commentaire 5 93 2" xfId="6072"/>
    <cellStyle name="Commentaire 5 93 2 2" xfId="12798"/>
    <cellStyle name="Commentaire 5 93 2 2 2" xfId="34134"/>
    <cellStyle name="Commentaire 5 93 2 3" xfId="19095"/>
    <cellStyle name="Commentaire 5 93 2 3 2" xfId="38950"/>
    <cellStyle name="Commentaire 5 93 2 4" xfId="27408"/>
    <cellStyle name="Commentaire 5 93 3" xfId="8315"/>
    <cellStyle name="Commentaire 5 93 3 2" xfId="15041"/>
    <cellStyle name="Commentaire 5 93 3 2 2" xfId="36377"/>
    <cellStyle name="Commentaire 5 93 3 3" xfId="19842"/>
    <cellStyle name="Commentaire 5 93 3 3 2" xfId="39568"/>
    <cellStyle name="Commentaire 5 93 3 4" xfId="29651"/>
    <cellStyle name="Commentaire 5 93 4" xfId="10556"/>
    <cellStyle name="Commentaire 5 93 4 2" xfId="31892"/>
    <cellStyle name="Commentaire 5 93 5" xfId="18352"/>
    <cellStyle name="Commentaire 5 93 5 2" xfId="38336"/>
    <cellStyle name="Commentaire 5 93 6" xfId="25166"/>
    <cellStyle name="Commentaire 5 94" xfId="3826"/>
    <cellStyle name="Commentaire 5 94 2" xfId="6073"/>
    <cellStyle name="Commentaire 5 94 2 2" xfId="12799"/>
    <cellStyle name="Commentaire 5 94 2 2 2" xfId="34135"/>
    <cellStyle name="Commentaire 5 94 2 3" xfId="17972"/>
    <cellStyle name="Commentaire 5 94 2 3 2" xfId="38021"/>
    <cellStyle name="Commentaire 5 94 2 4" xfId="27409"/>
    <cellStyle name="Commentaire 5 94 3" xfId="8316"/>
    <cellStyle name="Commentaire 5 94 3 2" xfId="15042"/>
    <cellStyle name="Commentaire 5 94 3 2 2" xfId="36378"/>
    <cellStyle name="Commentaire 5 94 3 3" xfId="22071"/>
    <cellStyle name="Commentaire 5 94 3 3 2" xfId="41412"/>
    <cellStyle name="Commentaire 5 94 3 4" xfId="29652"/>
    <cellStyle name="Commentaire 5 94 4" xfId="10557"/>
    <cellStyle name="Commentaire 5 94 4 2" xfId="31893"/>
    <cellStyle name="Commentaire 5 94 5" xfId="21698"/>
    <cellStyle name="Commentaire 5 94 5 2" xfId="41104"/>
    <cellStyle name="Commentaire 5 94 6" xfId="25167"/>
    <cellStyle name="Commentaire 5 95" xfId="3827"/>
    <cellStyle name="Commentaire 5 95 2" xfId="6074"/>
    <cellStyle name="Commentaire 5 95 2 2" xfId="12800"/>
    <cellStyle name="Commentaire 5 95 2 2 2" xfId="34136"/>
    <cellStyle name="Commentaire 5 95 2 3" xfId="21326"/>
    <cellStyle name="Commentaire 5 95 2 3 2" xfId="40796"/>
    <cellStyle name="Commentaire 5 95 2 4" xfId="27410"/>
    <cellStyle name="Commentaire 5 95 3" xfId="8317"/>
    <cellStyle name="Commentaire 5 95 3 2" xfId="15043"/>
    <cellStyle name="Commentaire 5 95 3 2 2" xfId="36379"/>
    <cellStyle name="Commentaire 5 95 3 3" xfId="18725"/>
    <cellStyle name="Commentaire 5 95 3 3 2" xfId="38644"/>
    <cellStyle name="Commentaire 5 95 3 4" xfId="29653"/>
    <cellStyle name="Commentaire 5 95 4" xfId="10558"/>
    <cellStyle name="Commentaire 5 95 4 2" xfId="31894"/>
    <cellStyle name="Commentaire 5 95 5" xfId="23928"/>
    <cellStyle name="Commentaire 5 95 5 2" xfId="42948"/>
    <cellStyle name="Commentaire 5 95 6" xfId="25168"/>
    <cellStyle name="Commentaire 5 96" xfId="3828"/>
    <cellStyle name="Commentaire 5 96 2" xfId="6075"/>
    <cellStyle name="Commentaire 5 96 2 2" xfId="12801"/>
    <cellStyle name="Commentaire 5 96 2 2 2" xfId="34137"/>
    <cellStyle name="Commentaire 5 96 2 3" xfId="23555"/>
    <cellStyle name="Commentaire 5 96 2 3 2" xfId="42639"/>
    <cellStyle name="Commentaire 5 96 2 4" xfId="27411"/>
    <cellStyle name="Commentaire 5 96 3" xfId="8318"/>
    <cellStyle name="Commentaire 5 96 3 2" xfId="15044"/>
    <cellStyle name="Commentaire 5 96 3 2 2" xfId="36380"/>
    <cellStyle name="Commentaire 5 96 3 3" xfId="17578"/>
    <cellStyle name="Commentaire 5 96 3 3 2" xfId="37692"/>
    <cellStyle name="Commentaire 5 96 3 4" xfId="29654"/>
    <cellStyle name="Commentaire 5 96 4" xfId="10559"/>
    <cellStyle name="Commentaire 5 96 4 2" xfId="31895"/>
    <cellStyle name="Commentaire 5 96 5" xfId="20581"/>
    <cellStyle name="Commentaire 5 96 5 2" xfId="40179"/>
    <cellStyle name="Commentaire 5 96 6" xfId="25169"/>
    <cellStyle name="Commentaire 5 97" xfId="3829"/>
    <cellStyle name="Commentaire 5 97 2" xfId="6076"/>
    <cellStyle name="Commentaire 5 97 2 2" xfId="12802"/>
    <cellStyle name="Commentaire 5 97 2 2 2" xfId="34138"/>
    <cellStyle name="Commentaire 5 97 2 3" xfId="20208"/>
    <cellStyle name="Commentaire 5 97 2 3 2" xfId="39870"/>
    <cellStyle name="Commentaire 5 97 2 4" xfId="27412"/>
    <cellStyle name="Commentaire 5 97 3" xfId="8319"/>
    <cellStyle name="Commentaire 5 97 3 2" xfId="15045"/>
    <cellStyle name="Commentaire 5 97 3 2 2" xfId="36381"/>
    <cellStyle name="Commentaire 5 97 3 3" xfId="20956"/>
    <cellStyle name="Commentaire 5 97 3 3 2" xfId="40490"/>
    <cellStyle name="Commentaire 5 97 3 4" xfId="29655"/>
    <cellStyle name="Commentaire 5 97 4" xfId="10560"/>
    <cellStyle name="Commentaire 5 97 4 2" xfId="31896"/>
    <cellStyle name="Commentaire 5 97 5" xfId="22812"/>
    <cellStyle name="Commentaire 5 97 5 2" xfId="42024"/>
    <cellStyle name="Commentaire 5 97 6" xfId="25170"/>
    <cellStyle name="Commentaire 5 98" xfId="3830"/>
    <cellStyle name="Commentaire 5 98 2" xfId="6077"/>
    <cellStyle name="Commentaire 5 98 2 2" xfId="12803"/>
    <cellStyle name="Commentaire 5 98 2 2 2" xfId="34139"/>
    <cellStyle name="Commentaire 5 98 2 3" xfId="22440"/>
    <cellStyle name="Commentaire 5 98 2 3 2" xfId="41716"/>
    <cellStyle name="Commentaire 5 98 2 4" xfId="27413"/>
    <cellStyle name="Commentaire 5 98 3" xfId="8320"/>
    <cellStyle name="Commentaire 5 98 3 2" xfId="15046"/>
    <cellStyle name="Commentaire 5 98 3 2 2" xfId="36382"/>
    <cellStyle name="Commentaire 5 98 3 3" xfId="23188"/>
    <cellStyle name="Commentaire 5 98 3 3 2" xfId="42336"/>
    <cellStyle name="Commentaire 5 98 3 4" xfId="29656"/>
    <cellStyle name="Commentaire 5 98 4" xfId="10561"/>
    <cellStyle name="Commentaire 5 98 4 2" xfId="31897"/>
    <cellStyle name="Commentaire 5 98 5" xfId="19467"/>
    <cellStyle name="Commentaire 5 98 5 2" xfId="39257"/>
    <cellStyle name="Commentaire 5 98 6" xfId="25171"/>
    <cellStyle name="Commentaire 5 99" xfId="3831"/>
    <cellStyle name="Commentaire 5 99 2" xfId="6078"/>
    <cellStyle name="Commentaire 5 99 2 2" xfId="12804"/>
    <cellStyle name="Commentaire 5 99 2 2 2" xfId="34140"/>
    <cellStyle name="Commentaire 5 99 2 3" xfId="19094"/>
    <cellStyle name="Commentaire 5 99 2 3 2" xfId="38949"/>
    <cellStyle name="Commentaire 5 99 2 4" xfId="27414"/>
    <cellStyle name="Commentaire 5 99 3" xfId="8321"/>
    <cellStyle name="Commentaire 5 99 3 2" xfId="15047"/>
    <cellStyle name="Commentaire 5 99 3 2 2" xfId="36383"/>
    <cellStyle name="Commentaire 5 99 3 3" xfId="19841"/>
    <cellStyle name="Commentaire 5 99 3 3 2" xfId="39567"/>
    <cellStyle name="Commentaire 5 99 3 4" xfId="29657"/>
    <cellStyle name="Commentaire 5 99 4" xfId="10562"/>
    <cellStyle name="Commentaire 5 99 4 2" xfId="31898"/>
    <cellStyle name="Commentaire 5 99 5" xfId="18351"/>
    <cellStyle name="Commentaire 5 99 5 2" xfId="38335"/>
    <cellStyle name="Commentaire 5 99 6" xfId="25172"/>
    <cellStyle name="Commentaire 50" xfId="2394"/>
    <cellStyle name="Commentaire 50 2" xfId="2395"/>
    <cellStyle name="Commentaire 50 3" xfId="2396"/>
    <cellStyle name="Commentaire 51" xfId="2397"/>
    <cellStyle name="Commentaire 51 2" xfId="2398"/>
    <cellStyle name="Commentaire 51 3" xfId="2399"/>
    <cellStyle name="Commentaire 52" xfId="2400"/>
    <cellStyle name="Commentaire 52 2" xfId="2401"/>
    <cellStyle name="Commentaire 52 3" xfId="2402"/>
    <cellStyle name="Commentaire 53" xfId="2403"/>
    <cellStyle name="Commentaire 53 2" xfId="2404"/>
    <cellStyle name="Commentaire 53 3" xfId="2405"/>
    <cellStyle name="Commentaire 54" xfId="2406"/>
    <cellStyle name="Commentaire 54 2" xfId="2407"/>
    <cellStyle name="Commentaire 54 3" xfId="2408"/>
    <cellStyle name="Commentaire 55" xfId="2409"/>
    <cellStyle name="Commentaire 55 2" xfId="2410"/>
    <cellStyle name="Commentaire 55 3" xfId="2411"/>
    <cellStyle name="Commentaire 56" xfId="2412"/>
    <cellStyle name="Commentaire 56 2" xfId="2413"/>
    <cellStyle name="Commentaire 56 3" xfId="2414"/>
    <cellStyle name="Commentaire 57" xfId="2415"/>
    <cellStyle name="Commentaire 57 2" xfId="2416"/>
    <cellStyle name="Commentaire 57 3" xfId="2417"/>
    <cellStyle name="Commentaire 58" xfId="2418"/>
    <cellStyle name="Commentaire 58 2" xfId="2419"/>
    <cellStyle name="Commentaire 58 3" xfId="2420"/>
    <cellStyle name="Commentaire 59" xfId="2421"/>
    <cellStyle name="Commentaire 59 2" xfId="2422"/>
    <cellStyle name="Commentaire 59 3" xfId="2423"/>
    <cellStyle name="Commentaire 6" xfId="2424"/>
    <cellStyle name="Commentaire 6 2" xfId="2425"/>
    <cellStyle name="Commentaire 6 3" xfId="2426"/>
    <cellStyle name="Commentaire 60" xfId="2427"/>
    <cellStyle name="Commentaire 61" xfId="2428"/>
    <cellStyle name="Commentaire 7" xfId="2429"/>
    <cellStyle name="Commentaire 7 2" xfId="2430"/>
    <cellStyle name="Commentaire 7 3" xfId="2431"/>
    <cellStyle name="Commentaire 8" xfId="2432"/>
    <cellStyle name="Commentaire 8 2" xfId="2433"/>
    <cellStyle name="Commentaire 8 3" xfId="2434"/>
    <cellStyle name="Commentaire 9" xfId="2435"/>
    <cellStyle name="Commentaire 9 2" xfId="2436"/>
    <cellStyle name="Commentaire 9 3" xfId="2437"/>
    <cellStyle name="Ênfase1" xfId="2438"/>
    <cellStyle name="Ênfase2" xfId="2439"/>
    <cellStyle name="Ênfase3" xfId="2440"/>
    <cellStyle name="Ênfase4" xfId="2441"/>
    <cellStyle name="Ênfase5" xfId="2442"/>
    <cellStyle name="Ênfase6" xfId="2443"/>
    <cellStyle name="Entrada" xfId="2444"/>
    <cellStyle name="Entrée 2" xfId="2445"/>
    <cellStyle name="Entrée 2 10" xfId="3832"/>
    <cellStyle name="Entrée 2 10 2" xfId="6080"/>
    <cellStyle name="Entrée 2 10 2 2" xfId="12806"/>
    <cellStyle name="Entrée 2 10 2 2 2" xfId="34142"/>
    <cellStyle name="Entrée 2 10 2 3" xfId="21325"/>
    <cellStyle name="Entrée 2 10 2 3 2" xfId="40795"/>
    <cellStyle name="Entrée 2 10 2 4" xfId="27416"/>
    <cellStyle name="Entrée 2 10 3" xfId="8323"/>
    <cellStyle name="Entrée 2 10 3 2" xfId="15049"/>
    <cellStyle name="Entrée 2 10 3 2 2" xfId="36385"/>
    <cellStyle name="Entrée 2 10 3 3" xfId="18724"/>
    <cellStyle name="Entrée 2 10 3 3 2" xfId="38643"/>
    <cellStyle name="Entrée 2 10 3 4" xfId="29659"/>
    <cellStyle name="Entrée 2 10 4" xfId="10564"/>
    <cellStyle name="Entrée 2 10 4 2" xfId="31900"/>
    <cellStyle name="Entrée 2 10 5" xfId="23927"/>
    <cellStyle name="Entrée 2 10 5 2" xfId="42947"/>
    <cellStyle name="Entrée 2 10 6" xfId="25174"/>
    <cellStyle name="Entrée 2 100" xfId="3833"/>
    <cellStyle name="Entrée 2 100 2" xfId="6081"/>
    <cellStyle name="Entrée 2 100 2 2" xfId="12807"/>
    <cellStyle name="Entrée 2 100 2 2 2" xfId="34143"/>
    <cellStyle name="Entrée 2 100 2 3" xfId="23554"/>
    <cellStyle name="Entrée 2 100 2 3 2" xfId="42638"/>
    <cellStyle name="Entrée 2 100 2 4" xfId="27417"/>
    <cellStyle name="Entrée 2 100 3" xfId="8324"/>
    <cellStyle name="Entrée 2 100 3 2" xfId="15050"/>
    <cellStyle name="Entrée 2 100 3 2 2" xfId="36386"/>
    <cellStyle name="Entrée 2 100 3 3" xfId="17577"/>
    <cellStyle name="Entrée 2 100 3 3 2" xfId="37691"/>
    <cellStyle name="Entrée 2 100 3 4" xfId="29660"/>
    <cellStyle name="Entrée 2 100 4" xfId="10565"/>
    <cellStyle name="Entrée 2 100 4 2" xfId="31901"/>
    <cellStyle name="Entrée 2 100 5" xfId="20580"/>
    <cellStyle name="Entrée 2 100 5 2" xfId="40178"/>
    <cellStyle name="Entrée 2 100 6" xfId="25175"/>
    <cellStyle name="Entrée 2 101" xfId="3834"/>
    <cellStyle name="Entrée 2 101 2" xfId="6082"/>
    <cellStyle name="Entrée 2 101 2 2" xfId="12808"/>
    <cellStyle name="Entrée 2 101 2 2 2" xfId="34144"/>
    <cellStyle name="Entrée 2 101 2 3" xfId="20207"/>
    <cellStyle name="Entrée 2 101 2 3 2" xfId="39869"/>
    <cellStyle name="Entrée 2 101 2 4" xfId="27418"/>
    <cellStyle name="Entrée 2 101 3" xfId="8325"/>
    <cellStyle name="Entrée 2 101 3 2" xfId="15051"/>
    <cellStyle name="Entrée 2 101 3 2 2" xfId="36387"/>
    <cellStyle name="Entrée 2 101 3 3" xfId="20955"/>
    <cellStyle name="Entrée 2 101 3 3 2" xfId="40489"/>
    <cellStyle name="Entrée 2 101 3 4" xfId="29661"/>
    <cellStyle name="Entrée 2 101 4" xfId="10566"/>
    <cellStyle name="Entrée 2 101 4 2" xfId="31902"/>
    <cellStyle name="Entrée 2 101 5" xfId="22811"/>
    <cellStyle name="Entrée 2 101 5 2" xfId="42023"/>
    <cellStyle name="Entrée 2 101 6" xfId="25176"/>
    <cellStyle name="Entrée 2 102" xfId="3835"/>
    <cellStyle name="Entrée 2 102 2" xfId="6083"/>
    <cellStyle name="Entrée 2 102 2 2" xfId="12809"/>
    <cellStyle name="Entrée 2 102 2 2 2" xfId="34145"/>
    <cellStyle name="Entrée 2 102 2 3" xfId="22439"/>
    <cellStyle name="Entrée 2 102 2 3 2" xfId="41715"/>
    <cellStyle name="Entrée 2 102 2 4" xfId="27419"/>
    <cellStyle name="Entrée 2 102 3" xfId="8326"/>
    <cellStyle name="Entrée 2 102 3 2" xfId="15052"/>
    <cellStyle name="Entrée 2 102 3 2 2" xfId="36388"/>
    <cellStyle name="Entrée 2 102 3 3" xfId="23187"/>
    <cellStyle name="Entrée 2 102 3 3 2" xfId="42335"/>
    <cellStyle name="Entrée 2 102 3 4" xfId="29662"/>
    <cellStyle name="Entrée 2 102 4" xfId="10567"/>
    <cellStyle name="Entrée 2 102 4 2" xfId="31903"/>
    <cellStyle name="Entrée 2 102 5" xfId="19466"/>
    <cellStyle name="Entrée 2 102 5 2" xfId="39256"/>
    <cellStyle name="Entrée 2 102 6" xfId="25177"/>
    <cellStyle name="Entrée 2 103" xfId="3836"/>
    <cellStyle name="Entrée 2 103 2" xfId="6084"/>
    <cellStyle name="Entrée 2 103 2 2" xfId="12810"/>
    <cellStyle name="Entrée 2 103 2 2 2" xfId="34146"/>
    <cellStyle name="Entrée 2 103 2 3" xfId="19093"/>
    <cellStyle name="Entrée 2 103 2 3 2" xfId="38948"/>
    <cellStyle name="Entrée 2 103 2 4" xfId="27420"/>
    <cellStyle name="Entrée 2 103 3" xfId="8327"/>
    <cellStyle name="Entrée 2 103 3 2" xfId="15053"/>
    <cellStyle name="Entrée 2 103 3 2 2" xfId="36389"/>
    <cellStyle name="Entrée 2 103 3 3" xfId="19840"/>
    <cellStyle name="Entrée 2 103 3 3 2" xfId="39566"/>
    <cellStyle name="Entrée 2 103 3 4" xfId="29663"/>
    <cellStyle name="Entrée 2 103 4" xfId="10568"/>
    <cellStyle name="Entrée 2 103 4 2" xfId="31904"/>
    <cellStyle name="Entrée 2 103 5" xfId="18350"/>
    <cellStyle name="Entrée 2 103 5 2" xfId="38334"/>
    <cellStyle name="Entrée 2 103 6" xfId="25178"/>
    <cellStyle name="Entrée 2 104" xfId="3837"/>
    <cellStyle name="Entrée 2 104 2" xfId="6085"/>
    <cellStyle name="Entrée 2 104 2 2" xfId="12811"/>
    <cellStyle name="Entrée 2 104 2 2 2" xfId="34147"/>
    <cellStyle name="Entrée 2 104 2 3" xfId="17970"/>
    <cellStyle name="Entrée 2 104 2 3 2" xfId="38019"/>
    <cellStyle name="Entrée 2 104 2 4" xfId="27421"/>
    <cellStyle name="Entrée 2 104 3" xfId="8328"/>
    <cellStyle name="Entrée 2 104 3 2" xfId="15054"/>
    <cellStyle name="Entrée 2 104 3 2 2" xfId="36390"/>
    <cellStyle name="Entrée 2 104 3 3" xfId="22069"/>
    <cellStyle name="Entrée 2 104 3 3 2" xfId="41410"/>
    <cellStyle name="Entrée 2 104 3 4" xfId="29664"/>
    <cellStyle name="Entrée 2 104 4" xfId="10569"/>
    <cellStyle name="Entrée 2 104 4 2" xfId="31905"/>
    <cellStyle name="Entrée 2 104 5" xfId="21696"/>
    <cellStyle name="Entrée 2 104 5 2" xfId="41102"/>
    <cellStyle name="Entrée 2 104 6" xfId="25179"/>
    <cellStyle name="Entrée 2 105" xfId="3838"/>
    <cellStyle name="Entrée 2 105 2" xfId="6086"/>
    <cellStyle name="Entrée 2 105 2 2" xfId="12812"/>
    <cellStyle name="Entrée 2 105 2 2 2" xfId="34148"/>
    <cellStyle name="Entrée 2 105 2 3" xfId="21324"/>
    <cellStyle name="Entrée 2 105 2 3 2" xfId="40794"/>
    <cellStyle name="Entrée 2 105 2 4" xfId="27422"/>
    <cellStyle name="Entrée 2 105 3" xfId="8329"/>
    <cellStyle name="Entrée 2 105 3 2" xfId="15055"/>
    <cellStyle name="Entrée 2 105 3 2 2" xfId="36391"/>
    <cellStyle name="Entrée 2 105 3 3" xfId="18723"/>
    <cellStyle name="Entrée 2 105 3 3 2" xfId="38642"/>
    <cellStyle name="Entrée 2 105 3 4" xfId="29665"/>
    <cellStyle name="Entrée 2 105 4" xfId="10570"/>
    <cellStyle name="Entrée 2 105 4 2" xfId="31906"/>
    <cellStyle name="Entrée 2 105 5" xfId="23926"/>
    <cellStyle name="Entrée 2 105 5 2" xfId="42946"/>
    <cellStyle name="Entrée 2 105 6" xfId="25180"/>
    <cellStyle name="Entrée 2 106" xfId="3839"/>
    <cellStyle name="Entrée 2 106 2" xfId="6087"/>
    <cellStyle name="Entrée 2 106 2 2" xfId="12813"/>
    <cellStyle name="Entrée 2 106 2 2 2" xfId="34149"/>
    <cellStyle name="Entrée 2 106 2 3" xfId="23553"/>
    <cellStyle name="Entrée 2 106 2 3 2" xfId="42637"/>
    <cellStyle name="Entrée 2 106 2 4" xfId="27423"/>
    <cellStyle name="Entrée 2 106 3" xfId="8330"/>
    <cellStyle name="Entrée 2 106 3 2" xfId="15056"/>
    <cellStyle name="Entrée 2 106 3 2 2" xfId="36392"/>
    <cellStyle name="Entrée 2 106 3 3" xfId="17576"/>
    <cellStyle name="Entrée 2 106 3 3 2" xfId="37690"/>
    <cellStyle name="Entrée 2 106 3 4" xfId="29666"/>
    <cellStyle name="Entrée 2 106 4" xfId="10571"/>
    <cellStyle name="Entrée 2 106 4 2" xfId="31907"/>
    <cellStyle name="Entrée 2 106 5" xfId="20579"/>
    <cellStyle name="Entrée 2 106 5 2" xfId="40177"/>
    <cellStyle name="Entrée 2 106 6" xfId="25181"/>
    <cellStyle name="Entrée 2 107" xfId="3840"/>
    <cellStyle name="Entrée 2 107 2" xfId="6088"/>
    <cellStyle name="Entrée 2 107 2 2" xfId="12814"/>
    <cellStyle name="Entrée 2 107 2 2 2" xfId="34150"/>
    <cellStyle name="Entrée 2 107 2 3" xfId="20206"/>
    <cellStyle name="Entrée 2 107 2 3 2" xfId="39868"/>
    <cellStyle name="Entrée 2 107 2 4" xfId="27424"/>
    <cellStyle name="Entrée 2 107 3" xfId="8331"/>
    <cellStyle name="Entrée 2 107 3 2" xfId="15057"/>
    <cellStyle name="Entrée 2 107 3 2 2" xfId="36393"/>
    <cellStyle name="Entrée 2 107 3 3" xfId="20954"/>
    <cellStyle name="Entrée 2 107 3 3 2" xfId="40488"/>
    <cellStyle name="Entrée 2 107 3 4" xfId="29667"/>
    <cellStyle name="Entrée 2 107 4" xfId="10572"/>
    <cellStyle name="Entrée 2 107 4 2" xfId="31908"/>
    <cellStyle name="Entrée 2 107 5" xfId="22810"/>
    <cellStyle name="Entrée 2 107 5 2" xfId="42022"/>
    <cellStyle name="Entrée 2 107 6" xfId="25182"/>
    <cellStyle name="Entrée 2 108" xfId="3841"/>
    <cellStyle name="Entrée 2 108 2" xfId="6089"/>
    <cellStyle name="Entrée 2 108 2 2" xfId="12815"/>
    <cellStyle name="Entrée 2 108 2 2 2" xfId="34151"/>
    <cellStyle name="Entrée 2 108 2 3" xfId="22438"/>
    <cellStyle name="Entrée 2 108 2 3 2" xfId="41714"/>
    <cellStyle name="Entrée 2 108 2 4" xfId="27425"/>
    <cellStyle name="Entrée 2 108 3" xfId="8332"/>
    <cellStyle name="Entrée 2 108 3 2" xfId="15058"/>
    <cellStyle name="Entrée 2 108 3 2 2" xfId="36394"/>
    <cellStyle name="Entrée 2 108 3 3" xfId="23186"/>
    <cellStyle name="Entrée 2 108 3 3 2" xfId="42334"/>
    <cellStyle name="Entrée 2 108 3 4" xfId="29668"/>
    <cellStyle name="Entrée 2 108 4" xfId="10573"/>
    <cellStyle name="Entrée 2 108 4 2" xfId="31909"/>
    <cellStyle name="Entrée 2 108 5" xfId="19465"/>
    <cellStyle name="Entrée 2 108 5 2" xfId="39255"/>
    <cellStyle name="Entrée 2 108 6" xfId="25183"/>
    <cellStyle name="Entrée 2 109" xfId="3842"/>
    <cellStyle name="Entrée 2 109 2" xfId="6090"/>
    <cellStyle name="Entrée 2 109 2 2" xfId="12816"/>
    <cellStyle name="Entrée 2 109 2 2 2" xfId="34152"/>
    <cellStyle name="Entrée 2 109 2 3" xfId="19092"/>
    <cellStyle name="Entrée 2 109 2 3 2" xfId="38947"/>
    <cellStyle name="Entrée 2 109 2 4" xfId="27426"/>
    <cellStyle name="Entrée 2 109 3" xfId="8333"/>
    <cellStyle name="Entrée 2 109 3 2" xfId="15059"/>
    <cellStyle name="Entrée 2 109 3 2 2" xfId="36395"/>
    <cellStyle name="Entrée 2 109 3 3" xfId="19839"/>
    <cellStyle name="Entrée 2 109 3 3 2" xfId="39565"/>
    <cellStyle name="Entrée 2 109 3 4" xfId="29669"/>
    <cellStyle name="Entrée 2 109 4" xfId="10574"/>
    <cellStyle name="Entrée 2 109 4 2" xfId="31910"/>
    <cellStyle name="Entrée 2 109 5" xfId="18349"/>
    <cellStyle name="Entrée 2 109 5 2" xfId="38333"/>
    <cellStyle name="Entrée 2 109 6" xfId="25184"/>
    <cellStyle name="Entrée 2 11" xfId="3843"/>
    <cellStyle name="Entrée 2 11 2" xfId="6091"/>
    <cellStyle name="Entrée 2 11 2 2" xfId="12817"/>
    <cellStyle name="Entrée 2 11 2 2 2" xfId="34153"/>
    <cellStyle name="Entrée 2 11 2 3" xfId="17969"/>
    <cellStyle name="Entrée 2 11 2 3 2" xfId="38018"/>
    <cellStyle name="Entrée 2 11 2 4" xfId="27427"/>
    <cellStyle name="Entrée 2 11 3" xfId="8334"/>
    <cellStyle name="Entrée 2 11 3 2" xfId="15060"/>
    <cellStyle name="Entrée 2 11 3 2 2" xfId="36396"/>
    <cellStyle name="Entrée 2 11 3 3" xfId="22068"/>
    <cellStyle name="Entrée 2 11 3 3 2" xfId="41409"/>
    <cellStyle name="Entrée 2 11 3 4" xfId="29670"/>
    <cellStyle name="Entrée 2 11 4" xfId="10575"/>
    <cellStyle name="Entrée 2 11 4 2" xfId="31911"/>
    <cellStyle name="Entrée 2 11 5" xfId="21695"/>
    <cellStyle name="Entrée 2 11 5 2" xfId="41101"/>
    <cellStyle name="Entrée 2 11 6" xfId="25185"/>
    <cellStyle name="Entrée 2 110" xfId="3844"/>
    <cellStyle name="Entrée 2 110 2" xfId="6092"/>
    <cellStyle name="Entrée 2 110 2 2" xfId="12818"/>
    <cellStyle name="Entrée 2 110 2 2 2" xfId="34154"/>
    <cellStyle name="Entrée 2 110 2 3" xfId="21323"/>
    <cellStyle name="Entrée 2 110 2 3 2" xfId="40793"/>
    <cellStyle name="Entrée 2 110 2 4" xfId="27428"/>
    <cellStyle name="Entrée 2 110 3" xfId="8335"/>
    <cellStyle name="Entrée 2 110 3 2" xfId="15061"/>
    <cellStyle name="Entrée 2 110 3 2 2" xfId="36397"/>
    <cellStyle name="Entrée 2 110 3 3" xfId="18722"/>
    <cellStyle name="Entrée 2 110 3 3 2" xfId="38641"/>
    <cellStyle name="Entrée 2 110 3 4" xfId="29671"/>
    <cellStyle name="Entrée 2 110 4" xfId="10576"/>
    <cellStyle name="Entrée 2 110 4 2" xfId="31912"/>
    <cellStyle name="Entrée 2 110 5" xfId="23925"/>
    <cellStyle name="Entrée 2 110 5 2" xfId="42945"/>
    <cellStyle name="Entrée 2 110 6" xfId="25186"/>
    <cellStyle name="Entrée 2 111" xfId="3845"/>
    <cellStyle name="Entrée 2 111 2" xfId="6093"/>
    <cellStyle name="Entrée 2 111 2 2" xfId="12819"/>
    <cellStyle name="Entrée 2 111 2 2 2" xfId="34155"/>
    <cellStyle name="Entrée 2 111 2 3" xfId="23552"/>
    <cellStyle name="Entrée 2 111 2 3 2" xfId="42636"/>
    <cellStyle name="Entrée 2 111 2 4" xfId="27429"/>
    <cellStyle name="Entrée 2 111 3" xfId="8336"/>
    <cellStyle name="Entrée 2 111 3 2" xfId="15062"/>
    <cellStyle name="Entrée 2 111 3 2 2" xfId="36398"/>
    <cellStyle name="Entrée 2 111 3 3" xfId="17575"/>
    <cellStyle name="Entrée 2 111 3 3 2" xfId="37689"/>
    <cellStyle name="Entrée 2 111 3 4" xfId="29672"/>
    <cellStyle name="Entrée 2 111 4" xfId="10577"/>
    <cellStyle name="Entrée 2 111 4 2" xfId="31913"/>
    <cellStyle name="Entrée 2 111 5" xfId="20578"/>
    <cellStyle name="Entrée 2 111 5 2" xfId="40176"/>
    <cellStyle name="Entrée 2 111 6" xfId="25187"/>
    <cellStyle name="Entrée 2 112" xfId="3846"/>
    <cellStyle name="Entrée 2 112 2" xfId="6094"/>
    <cellStyle name="Entrée 2 112 2 2" xfId="12820"/>
    <cellStyle name="Entrée 2 112 2 2 2" xfId="34156"/>
    <cellStyle name="Entrée 2 112 2 3" xfId="20205"/>
    <cellStyle name="Entrée 2 112 2 3 2" xfId="39867"/>
    <cellStyle name="Entrée 2 112 2 4" xfId="27430"/>
    <cellStyle name="Entrée 2 112 3" xfId="8337"/>
    <cellStyle name="Entrée 2 112 3 2" xfId="15063"/>
    <cellStyle name="Entrée 2 112 3 2 2" xfId="36399"/>
    <cellStyle name="Entrée 2 112 3 3" xfId="20953"/>
    <cellStyle name="Entrée 2 112 3 3 2" xfId="40487"/>
    <cellStyle name="Entrée 2 112 3 4" xfId="29673"/>
    <cellStyle name="Entrée 2 112 4" xfId="10578"/>
    <cellStyle name="Entrée 2 112 4 2" xfId="31914"/>
    <cellStyle name="Entrée 2 112 5" xfId="22809"/>
    <cellStyle name="Entrée 2 112 5 2" xfId="42021"/>
    <cellStyle name="Entrée 2 112 6" xfId="25188"/>
    <cellStyle name="Entrée 2 113" xfId="3847"/>
    <cellStyle name="Entrée 2 113 2" xfId="6095"/>
    <cellStyle name="Entrée 2 113 2 2" xfId="12821"/>
    <cellStyle name="Entrée 2 113 2 2 2" xfId="34157"/>
    <cellStyle name="Entrée 2 113 2 3" xfId="22437"/>
    <cellStyle name="Entrée 2 113 2 3 2" xfId="41713"/>
    <cellStyle name="Entrée 2 113 2 4" xfId="27431"/>
    <cellStyle name="Entrée 2 113 3" xfId="8338"/>
    <cellStyle name="Entrée 2 113 3 2" xfId="15064"/>
    <cellStyle name="Entrée 2 113 3 2 2" xfId="36400"/>
    <cellStyle name="Entrée 2 113 3 3" xfId="23185"/>
    <cellStyle name="Entrée 2 113 3 3 2" xfId="42333"/>
    <cellStyle name="Entrée 2 113 3 4" xfId="29674"/>
    <cellStyle name="Entrée 2 113 4" xfId="10579"/>
    <cellStyle name="Entrée 2 113 4 2" xfId="31915"/>
    <cellStyle name="Entrée 2 113 5" xfId="19464"/>
    <cellStyle name="Entrée 2 113 5 2" xfId="39254"/>
    <cellStyle name="Entrée 2 113 6" xfId="25189"/>
    <cellStyle name="Entrée 2 114" xfId="3848"/>
    <cellStyle name="Entrée 2 114 2" xfId="6096"/>
    <cellStyle name="Entrée 2 114 2 2" xfId="12822"/>
    <cellStyle name="Entrée 2 114 2 2 2" xfId="34158"/>
    <cellStyle name="Entrée 2 114 2 3" xfId="19091"/>
    <cellStyle name="Entrée 2 114 2 3 2" xfId="38946"/>
    <cellStyle name="Entrée 2 114 2 4" xfId="27432"/>
    <cellStyle name="Entrée 2 114 3" xfId="8339"/>
    <cellStyle name="Entrée 2 114 3 2" xfId="15065"/>
    <cellStyle name="Entrée 2 114 3 2 2" xfId="36401"/>
    <cellStyle name="Entrée 2 114 3 3" xfId="19838"/>
    <cellStyle name="Entrée 2 114 3 3 2" xfId="39564"/>
    <cellStyle name="Entrée 2 114 3 4" xfId="29675"/>
    <cellStyle name="Entrée 2 114 4" xfId="10580"/>
    <cellStyle name="Entrée 2 114 4 2" xfId="31916"/>
    <cellStyle name="Entrée 2 114 5" xfId="18348"/>
    <cellStyle name="Entrée 2 114 5 2" xfId="38332"/>
    <cellStyle name="Entrée 2 114 6" xfId="25190"/>
    <cellStyle name="Entrée 2 115" xfId="3849"/>
    <cellStyle name="Entrée 2 115 2" xfId="6097"/>
    <cellStyle name="Entrée 2 115 2 2" xfId="12823"/>
    <cellStyle name="Entrée 2 115 2 2 2" xfId="34159"/>
    <cellStyle name="Entrée 2 115 2 3" xfId="17968"/>
    <cellStyle name="Entrée 2 115 2 3 2" xfId="38017"/>
    <cellStyle name="Entrée 2 115 2 4" xfId="27433"/>
    <cellStyle name="Entrée 2 115 3" xfId="8340"/>
    <cellStyle name="Entrée 2 115 3 2" xfId="15066"/>
    <cellStyle name="Entrée 2 115 3 2 2" xfId="36402"/>
    <cellStyle name="Entrée 2 115 3 3" xfId="22067"/>
    <cellStyle name="Entrée 2 115 3 3 2" xfId="41408"/>
    <cellStyle name="Entrée 2 115 3 4" xfId="29676"/>
    <cellStyle name="Entrée 2 115 4" xfId="10581"/>
    <cellStyle name="Entrée 2 115 4 2" xfId="31917"/>
    <cellStyle name="Entrée 2 115 5" xfId="21694"/>
    <cellStyle name="Entrée 2 115 5 2" xfId="41100"/>
    <cellStyle name="Entrée 2 115 6" xfId="25191"/>
    <cellStyle name="Entrée 2 116" xfId="3850"/>
    <cellStyle name="Entrée 2 116 2" xfId="6098"/>
    <cellStyle name="Entrée 2 116 2 2" xfId="12824"/>
    <cellStyle name="Entrée 2 116 2 2 2" xfId="34160"/>
    <cellStyle name="Entrée 2 116 2 3" xfId="21322"/>
    <cellStyle name="Entrée 2 116 2 3 2" xfId="40792"/>
    <cellStyle name="Entrée 2 116 2 4" xfId="27434"/>
    <cellStyle name="Entrée 2 116 3" xfId="8341"/>
    <cellStyle name="Entrée 2 116 3 2" xfId="15067"/>
    <cellStyle name="Entrée 2 116 3 2 2" xfId="36403"/>
    <cellStyle name="Entrée 2 116 3 3" xfId="18721"/>
    <cellStyle name="Entrée 2 116 3 3 2" xfId="38640"/>
    <cellStyle name="Entrée 2 116 3 4" xfId="29677"/>
    <cellStyle name="Entrée 2 116 4" xfId="10582"/>
    <cellStyle name="Entrée 2 116 4 2" xfId="31918"/>
    <cellStyle name="Entrée 2 116 5" xfId="23924"/>
    <cellStyle name="Entrée 2 116 5 2" xfId="42944"/>
    <cellStyle name="Entrée 2 116 6" xfId="25192"/>
    <cellStyle name="Entrée 2 117" xfId="3851"/>
    <cellStyle name="Entrée 2 117 2" xfId="6099"/>
    <cellStyle name="Entrée 2 117 2 2" xfId="12825"/>
    <cellStyle name="Entrée 2 117 2 2 2" xfId="34161"/>
    <cellStyle name="Entrée 2 117 2 3" xfId="23551"/>
    <cellStyle name="Entrée 2 117 2 3 2" xfId="42635"/>
    <cellStyle name="Entrée 2 117 2 4" xfId="27435"/>
    <cellStyle name="Entrée 2 117 3" xfId="8342"/>
    <cellStyle name="Entrée 2 117 3 2" xfId="15068"/>
    <cellStyle name="Entrée 2 117 3 2 2" xfId="36404"/>
    <cellStyle name="Entrée 2 117 3 3" xfId="17574"/>
    <cellStyle name="Entrée 2 117 3 3 2" xfId="37688"/>
    <cellStyle name="Entrée 2 117 3 4" xfId="29678"/>
    <cellStyle name="Entrée 2 117 4" xfId="10583"/>
    <cellStyle name="Entrée 2 117 4 2" xfId="31919"/>
    <cellStyle name="Entrée 2 117 5" xfId="20577"/>
    <cellStyle name="Entrée 2 117 5 2" xfId="40175"/>
    <cellStyle name="Entrée 2 117 6" xfId="25193"/>
    <cellStyle name="Entrée 2 118" xfId="3852"/>
    <cellStyle name="Entrée 2 118 2" xfId="6100"/>
    <cellStyle name="Entrée 2 118 2 2" xfId="12826"/>
    <cellStyle name="Entrée 2 118 2 2 2" xfId="34162"/>
    <cellStyle name="Entrée 2 118 2 3" xfId="20204"/>
    <cellStyle name="Entrée 2 118 2 3 2" xfId="39866"/>
    <cellStyle name="Entrée 2 118 2 4" xfId="27436"/>
    <cellStyle name="Entrée 2 118 3" xfId="8343"/>
    <cellStyle name="Entrée 2 118 3 2" xfId="15069"/>
    <cellStyle name="Entrée 2 118 3 2 2" xfId="36405"/>
    <cellStyle name="Entrée 2 118 3 3" xfId="20952"/>
    <cellStyle name="Entrée 2 118 3 3 2" xfId="40486"/>
    <cellStyle name="Entrée 2 118 3 4" xfId="29679"/>
    <cellStyle name="Entrée 2 118 4" xfId="10584"/>
    <cellStyle name="Entrée 2 118 4 2" xfId="31920"/>
    <cellStyle name="Entrée 2 118 5" xfId="22808"/>
    <cellStyle name="Entrée 2 118 5 2" xfId="42020"/>
    <cellStyle name="Entrée 2 118 6" xfId="25194"/>
    <cellStyle name="Entrée 2 119" xfId="6079"/>
    <cellStyle name="Entrée 2 119 2" xfId="12805"/>
    <cellStyle name="Entrée 2 119 2 2" xfId="34141"/>
    <cellStyle name="Entrée 2 119 3" xfId="17971"/>
    <cellStyle name="Entrée 2 119 3 2" xfId="38020"/>
    <cellStyle name="Entrée 2 119 4" xfId="27415"/>
    <cellStyle name="Entrée 2 12" xfId="3853"/>
    <cellStyle name="Entrée 2 12 2" xfId="6101"/>
    <cellStyle name="Entrée 2 12 2 2" xfId="12827"/>
    <cellStyle name="Entrée 2 12 2 2 2" xfId="34163"/>
    <cellStyle name="Entrée 2 12 2 3" xfId="22436"/>
    <cellStyle name="Entrée 2 12 2 3 2" xfId="41712"/>
    <cellStyle name="Entrée 2 12 2 4" xfId="27437"/>
    <cellStyle name="Entrée 2 12 3" xfId="8344"/>
    <cellStyle name="Entrée 2 12 3 2" xfId="15070"/>
    <cellStyle name="Entrée 2 12 3 2 2" xfId="36406"/>
    <cellStyle name="Entrée 2 12 3 3" xfId="23184"/>
    <cellStyle name="Entrée 2 12 3 3 2" xfId="42332"/>
    <cellStyle name="Entrée 2 12 3 4" xfId="29680"/>
    <cellStyle name="Entrée 2 12 4" xfId="10585"/>
    <cellStyle name="Entrée 2 12 4 2" xfId="31921"/>
    <cellStyle name="Entrée 2 12 5" xfId="19463"/>
    <cellStyle name="Entrée 2 12 5 2" xfId="39253"/>
    <cellStyle name="Entrée 2 12 6" xfId="25195"/>
    <cellStyle name="Entrée 2 120" xfId="8322"/>
    <cellStyle name="Entrée 2 120 2" xfId="15048"/>
    <cellStyle name="Entrée 2 120 2 2" xfId="36384"/>
    <cellStyle name="Entrée 2 120 3" xfId="22070"/>
    <cellStyle name="Entrée 2 120 3 2" xfId="41411"/>
    <cellStyle name="Entrée 2 120 4" xfId="29658"/>
    <cellStyle name="Entrée 2 121" xfId="10563"/>
    <cellStyle name="Entrée 2 121 2" xfId="31899"/>
    <cellStyle name="Entrée 2 122" xfId="21697"/>
    <cellStyle name="Entrée 2 122 2" xfId="41103"/>
    <cellStyle name="Entrée 2 123" xfId="25173"/>
    <cellStyle name="Entrée 2 13" xfId="3854"/>
    <cellStyle name="Entrée 2 13 2" xfId="6102"/>
    <cellStyle name="Entrée 2 13 2 2" xfId="12828"/>
    <cellStyle name="Entrée 2 13 2 2 2" xfId="34164"/>
    <cellStyle name="Entrée 2 13 2 3" xfId="19090"/>
    <cellStyle name="Entrée 2 13 2 3 2" xfId="38945"/>
    <cellStyle name="Entrée 2 13 2 4" xfId="27438"/>
    <cellStyle name="Entrée 2 13 3" xfId="8345"/>
    <cellStyle name="Entrée 2 13 3 2" xfId="15071"/>
    <cellStyle name="Entrée 2 13 3 2 2" xfId="36407"/>
    <cellStyle name="Entrée 2 13 3 3" xfId="19837"/>
    <cellStyle name="Entrée 2 13 3 3 2" xfId="39563"/>
    <cellStyle name="Entrée 2 13 3 4" xfId="29681"/>
    <cellStyle name="Entrée 2 13 4" xfId="10586"/>
    <cellStyle name="Entrée 2 13 4 2" xfId="31922"/>
    <cellStyle name="Entrée 2 13 5" xfId="18347"/>
    <cellStyle name="Entrée 2 13 5 2" xfId="38331"/>
    <cellStyle name="Entrée 2 13 6" xfId="25196"/>
    <cellStyle name="Entrée 2 14" xfId="3855"/>
    <cellStyle name="Entrée 2 14 2" xfId="6103"/>
    <cellStyle name="Entrée 2 14 2 2" xfId="12829"/>
    <cellStyle name="Entrée 2 14 2 2 2" xfId="34165"/>
    <cellStyle name="Entrée 2 14 2 3" xfId="17967"/>
    <cellStyle name="Entrée 2 14 2 3 2" xfId="38016"/>
    <cellStyle name="Entrée 2 14 2 4" xfId="27439"/>
    <cellStyle name="Entrée 2 14 3" xfId="8346"/>
    <cellStyle name="Entrée 2 14 3 2" xfId="15072"/>
    <cellStyle name="Entrée 2 14 3 2 2" xfId="36408"/>
    <cellStyle name="Entrée 2 14 3 3" xfId="22066"/>
    <cellStyle name="Entrée 2 14 3 3 2" xfId="41407"/>
    <cellStyle name="Entrée 2 14 3 4" xfId="29682"/>
    <cellStyle name="Entrée 2 14 4" xfId="10587"/>
    <cellStyle name="Entrée 2 14 4 2" xfId="31923"/>
    <cellStyle name="Entrée 2 14 5" xfId="21693"/>
    <cellStyle name="Entrée 2 14 5 2" xfId="41099"/>
    <cellStyle name="Entrée 2 14 6" xfId="25197"/>
    <cellStyle name="Entrée 2 15" xfId="3856"/>
    <cellStyle name="Entrée 2 15 2" xfId="6104"/>
    <cellStyle name="Entrée 2 15 2 2" xfId="12830"/>
    <cellStyle name="Entrée 2 15 2 2 2" xfId="34166"/>
    <cellStyle name="Entrée 2 15 2 3" xfId="21321"/>
    <cellStyle name="Entrée 2 15 2 3 2" xfId="40791"/>
    <cellStyle name="Entrée 2 15 2 4" xfId="27440"/>
    <cellStyle name="Entrée 2 15 3" xfId="8347"/>
    <cellStyle name="Entrée 2 15 3 2" xfId="15073"/>
    <cellStyle name="Entrée 2 15 3 2 2" xfId="36409"/>
    <cellStyle name="Entrée 2 15 3 3" xfId="18720"/>
    <cellStyle name="Entrée 2 15 3 3 2" xfId="38639"/>
    <cellStyle name="Entrée 2 15 3 4" xfId="29683"/>
    <cellStyle name="Entrée 2 15 4" xfId="10588"/>
    <cellStyle name="Entrée 2 15 4 2" xfId="31924"/>
    <cellStyle name="Entrée 2 15 5" xfId="23923"/>
    <cellStyle name="Entrée 2 15 5 2" xfId="42943"/>
    <cellStyle name="Entrée 2 15 6" xfId="25198"/>
    <cellStyle name="Entrée 2 16" xfId="3857"/>
    <cellStyle name="Entrée 2 16 2" xfId="6105"/>
    <cellStyle name="Entrée 2 16 2 2" xfId="12831"/>
    <cellStyle name="Entrée 2 16 2 2 2" xfId="34167"/>
    <cellStyle name="Entrée 2 16 2 3" xfId="23550"/>
    <cellStyle name="Entrée 2 16 2 3 2" xfId="42634"/>
    <cellStyle name="Entrée 2 16 2 4" xfId="27441"/>
    <cellStyle name="Entrée 2 16 3" xfId="8348"/>
    <cellStyle name="Entrée 2 16 3 2" xfId="15074"/>
    <cellStyle name="Entrée 2 16 3 2 2" xfId="36410"/>
    <cellStyle name="Entrée 2 16 3 3" xfId="17573"/>
    <cellStyle name="Entrée 2 16 3 3 2" xfId="37687"/>
    <cellStyle name="Entrée 2 16 3 4" xfId="29684"/>
    <cellStyle name="Entrée 2 16 4" xfId="10589"/>
    <cellStyle name="Entrée 2 16 4 2" xfId="31925"/>
    <cellStyle name="Entrée 2 16 5" xfId="20576"/>
    <cellStyle name="Entrée 2 16 5 2" xfId="40174"/>
    <cellStyle name="Entrée 2 16 6" xfId="25199"/>
    <cellStyle name="Entrée 2 17" xfId="3858"/>
    <cellStyle name="Entrée 2 17 2" xfId="6106"/>
    <cellStyle name="Entrée 2 17 2 2" xfId="12832"/>
    <cellStyle name="Entrée 2 17 2 2 2" xfId="34168"/>
    <cellStyle name="Entrée 2 17 2 3" xfId="20203"/>
    <cellStyle name="Entrée 2 17 2 3 2" xfId="39865"/>
    <cellStyle name="Entrée 2 17 2 4" xfId="27442"/>
    <cellStyle name="Entrée 2 17 3" xfId="8349"/>
    <cellStyle name="Entrée 2 17 3 2" xfId="15075"/>
    <cellStyle name="Entrée 2 17 3 2 2" xfId="36411"/>
    <cellStyle name="Entrée 2 17 3 3" xfId="20951"/>
    <cellStyle name="Entrée 2 17 3 3 2" xfId="40485"/>
    <cellStyle name="Entrée 2 17 3 4" xfId="29685"/>
    <cellStyle name="Entrée 2 17 4" xfId="10590"/>
    <cellStyle name="Entrée 2 17 4 2" xfId="31926"/>
    <cellStyle name="Entrée 2 17 5" xfId="22807"/>
    <cellStyle name="Entrée 2 17 5 2" xfId="42019"/>
    <cellStyle name="Entrée 2 17 6" xfId="25200"/>
    <cellStyle name="Entrée 2 18" xfId="3859"/>
    <cellStyle name="Entrée 2 18 2" xfId="6107"/>
    <cellStyle name="Entrée 2 18 2 2" xfId="12833"/>
    <cellStyle name="Entrée 2 18 2 2 2" xfId="34169"/>
    <cellStyle name="Entrée 2 18 2 3" xfId="22435"/>
    <cellStyle name="Entrée 2 18 2 3 2" xfId="41711"/>
    <cellStyle name="Entrée 2 18 2 4" xfId="27443"/>
    <cellStyle name="Entrée 2 18 3" xfId="8350"/>
    <cellStyle name="Entrée 2 18 3 2" xfId="15076"/>
    <cellStyle name="Entrée 2 18 3 2 2" xfId="36412"/>
    <cellStyle name="Entrée 2 18 3 3" xfId="23183"/>
    <cellStyle name="Entrée 2 18 3 3 2" xfId="42331"/>
    <cellStyle name="Entrée 2 18 3 4" xfId="29686"/>
    <cellStyle name="Entrée 2 18 4" xfId="10591"/>
    <cellStyle name="Entrée 2 18 4 2" xfId="31927"/>
    <cellStyle name="Entrée 2 18 5" xfId="19462"/>
    <cellStyle name="Entrée 2 18 5 2" xfId="39252"/>
    <cellStyle name="Entrée 2 18 6" xfId="25201"/>
    <cellStyle name="Entrée 2 19" xfId="3860"/>
    <cellStyle name="Entrée 2 19 2" xfId="6108"/>
    <cellStyle name="Entrée 2 19 2 2" xfId="12834"/>
    <cellStyle name="Entrée 2 19 2 2 2" xfId="34170"/>
    <cellStyle name="Entrée 2 19 2 3" xfId="19089"/>
    <cellStyle name="Entrée 2 19 2 3 2" xfId="38944"/>
    <cellStyle name="Entrée 2 19 2 4" xfId="27444"/>
    <cellStyle name="Entrée 2 19 3" xfId="8351"/>
    <cellStyle name="Entrée 2 19 3 2" xfId="15077"/>
    <cellStyle name="Entrée 2 19 3 2 2" xfId="36413"/>
    <cellStyle name="Entrée 2 19 3 3" xfId="19836"/>
    <cellStyle name="Entrée 2 19 3 3 2" xfId="39562"/>
    <cellStyle name="Entrée 2 19 3 4" xfId="29687"/>
    <cellStyle name="Entrée 2 19 4" xfId="10592"/>
    <cellStyle name="Entrée 2 19 4 2" xfId="31928"/>
    <cellStyle name="Entrée 2 19 5" xfId="18346"/>
    <cellStyle name="Entrée 2 19 5 2" xfId="38330"/>
    <cellStyle name="Entrée 2 19 6" xfId="25202"/>
    <cellStyle name="Entrée 2 2" xfId="2446"/>
    <cellStyle name="Entrée 2 2 2" xfId="3861"/>
    <cellStyle name="Entrée 2 2 2 2" xfId="6110"/>
    <cellStyle name="Entrée 2 2 2 2 2" xfId="12836"/>
    <cellStyle name="Entrée 2 2 2 2 2 2" xfId="34172"/>
    <cellStyle name="Entrée 2 2 2 2 3" xfId="21320"/>
    <cellStyle name="Entrée 2 2 2 2 3 2" xfId="40790"/>
    <cellStyle name="Entrée 2 2 2 2 4" xfId="27446"/>
    <cellStyle name="Entrée 2 2 2 3" xfId="8353"/>
    <cellStyle name="Entrée 2 2 2 3 2" xfId="15079"/>
    <cellStyle name="Entrée 2 2 2 3 2 2" xfId="36415"/>
    <cellStyle name="Entrée 2 2 2 3 3" xfId="18719"/>
    <cellStyle name="Entrée 2 2 2 3 3 2" xfId="38638"/>
    <cellStyle name="Entrée 2 2 2 3 4" xfId="29689"/>
    <cellStyle name="Entrée 2 2 2 4" xfId="10594"/>
    <cellStyle name="Entrée 2 2 2 4 2" xfId="31930"/>
    <cellStyle name="Entrée 2 2 2 5" xfId="23922"/>
    <cellStyle name="Entrée 2 2 2 5 2" xfId="42942"/>
    <cellStyle name="Entrée 2 2 2 6" xfId="25204"/>
    <cellStyle name="Entrée 2 2 3" xfId="3862"/>
    <cellStyle name="Entrée 2 2 3 2" xfId="6111"/>
    <cellStyle name="Entrée 2 2 3 2 2" xfId="12837"/>
    <cellStyle name="Entrée 2 2 3 2 2 2" xfId="34173"/>
    <cellStyle name="Entrée 2 2 3 2 3" xfId="23549"/>
    <cellStyle name="Entrée 2 2 3 2 3 2" xfId="42633"/>
    <cellStyle name="Entrée 2 2 3 2 4" xfId="27447"/>
    <cellStyle name="Entrée 2 2 3 3" xfId="8354"/>
    <cellStyle name="Entrée 2 2 3 3 2" xfId="15080"/>
    <cellStyle name="Entrée 2 2 3 3 2 2" xfId="36416"/>
    <cellStyle name="Entrée 2 2 3 3 3" xfId="17572"/>
    <cellStyle name="Entrée 2 2 3 3 3 2" xfId="37686"/>
    <cellStyle name="Entrée 2 2 3 3 4" xfId="29690"/>
    <cellStyle name="Entrée 2 2 3 4" xfId="10595"/>
    <cellStyle name="Entrée 2 2 3 4 2" xfId="31931"/>
    <cellStyle name="Entrée 2 2 3 5" xfId="20575"/>
    <cellStyle name="Entrée 2 2 3 5 2" xfId="40173"/>
    <cellStyle name="Entrée 2 2 3 6" xfId="25205"/>
    <cellStyle name="Entrée 2 2 4" xfId="6109"/>
    <cellStyle name="Entrée 2 2 4 2" xfId="12835"/>
    <cellStyle name="Entrée 2 2 4 2 2" xfId="34171"/>
    <cellStyle name="Entrée 2 2 4 3" xfId="17966"/>
    <cellStyle name="Entrée 2 2 4 3 2" xfId="38015"/>
    <cellStyle name="Entrée 2 2 4 4" xfId="27445"/>
    <cellStyle name="Entrée 2 2 5" xfId="8352"/>
    <cellStyle name="Entrée 2 2 5 2" xfId="15078"/>
    <cellStyle name="Entrée 2 2 5 2 2" xfId="36414"/>
    <cellStyle name="Entrée 2 2 5 3" xfId="22065"/>
    <cellStyle name="Entrée 2 2 5 3 2" xfId="41406"/>
    <cellStyle name="Entrée 2 2 5 4" xfId="29688"/>
    <cellStyle name="Entrée 2 2 6" xfId="10593"/>
    <cellStyle name="Entrée 2 2 6 2" xfId="31929"/>
    <cellStyle name="Entrée 2 2 7" xfId="21692"/>
    <cellStyle name="Entrée 2 2 7 2" xfId="41098"/>
    <cellStyle name="Entrée 2 2 8" xfId="25203"/>
    <cellStyle name="Entrée 2 20" xfId="3863"/>
    <cellStyle name="Entrée 2 20 2" xfId="6112"/>
    <cellStyle name="Entrée 2 20 2 2" xfId="12838"/>
    <cellStyle name="Entrée 2 20 2 2 2" xfId="34174"/>
    <cellStyle name="Entrée 2 20 2 3" xfId="20202"/>
    <cellStyle name="Entrée 2 20 2 3 2" xfId="39864"/>
    <cellStyle name="Entrée 2 20 2 4" xfId="27448"/>
    <cellStyle name="Entrée 2 20 3" xfId="8355"/>
    <cellStyle name="Entrée 2 20 3 2" xfId="15081"/>
    <cellStyle name="Entrée 2 20 3 2 2" xfId="36417"/>
    <cellStyle name="Entrée 2 20 3 3" xfId="20950"/>
    <cellStyle name="Entrée 2 20 3 3 2" xfId="40484"/>
    <cellStyle name="Entrée 2 20 3 4" xfId="29691"/>
    <cellStyle name="Entrée 2 20 4" xfId="10596"/>
    <cellStyle name="Entrée 2 20 4 2" xfId="31932"/>
    <cellStyle name="Entrée 2 20 5" xfId="22806"/>
    <cellStyle name="Entrée 2 20 5 2" xfId="42018"/>
    <cellStyle name="Entrée 2 20 6" xfId="25206"/>
    <cellStyle name="Entrée 2 21" xfId="3864"/>
    <cellStyle name="Entrée 2 21 2" xfId="6113"/>
    <cellStyle name="Entrée 2 21 2 2" xfId="12839"/>
    <cellStyle name="Entrée 2 21 2 2 2" xfId="34175"/>
    <cellStyle name="Entrée 2 21 2 3" xfId="22434"/>
    <cellStyle name="Entrée 2 21 2 3 2" xfId="41710"/>
    <cellStyle name="Entrée 2 21 2 4" xfId="27449"/>
    <cellStyle name="Entrée 2 21 3" xfId="8356"/>
    <cellStyle name="Entrée 2 21 3 2" xfId="15082"/>
    <cellStyle name="Entrée 2 21 3 2 2" xfId="36418"/>
    <cellStyle name="Entrée 2 21 3 3" xfId="23182"/>
    <cellStyle name="Entrée 2 21 3 3 2" xfId="42330"/>
    <cellStyle name="Entrée 2 21 3 4" xfId="29692"/>
    <cellStyle name="Entrée 2 21 4" xfId="10597"/>
    <cellStyle name="Entrée 2 21 4 2" xfId="31933"/>
    <cellStyle name="Entrée 2 21 5" xfId="19461"/>
    <cellStyle name="Entrée 2 21 5 2" xfId="39251"/>
    <cellStyle name="Entrée 2 21 6" xfId="25207"/>
    <cellStyle name="Entrée 2 22" xfId="3865"/>
    <cellStyle name="Entrée 2 22 2" xfId="6114"/>
    <cellStyle name="Entrée 2 22 2 2" xfId="12840"/>
    <cellStyle name="Entrée 2 22 2 2 2" xfId="34176"/>
    <cellStyle name="Entrée 2 22 2 3" xfId="19088"/>
    <cellStyle name="Entrée 2 22 2 3 2" xfId="38943"/>
    <cellStyle name="Entrée 2 22 2 4" xfId="27450"/>
    <cellStyle name="Entrée 2 22 3" xfId="8357"/>
    <cellStyle name="Entrée 2 22 3 2" xfId="15083"/>
    <cellStyle name="Entrée 2 22 3 2 2" xfId="36419"/>
    <cellStyle name="Entrée 2 22 3 3" xfId="19835"/>
    <cellStyle name="Entrée 2 22 3 3 2" xfId="39561"/>
    <cellStyle name="Entrée 2 22 3 4" xfId="29693"/>
    <cellStyle name="Entrée 2 22 4" xfId="10598"/>
    <cellStyle name="Entrée 2 22 4 2" xfId="31934"/>
    <cellStyle name="Entrée 2 22 5" xfId="18345"/>
    <cellStyle name="Entrée 2 22 5 2" xfId="38329"/>
    <cellStyle name="Entrée 2 22 6" xfId="25208"/>
    <cellStyle name="Entrée 2 23" xfId="3866"/>
    <cellStyle name="Entrée 2 23 2" xfId="6115"/>
    <cellStyle name="Entrée 2 23 2 2" xfId="12841"/>
    <cellStyle name="Entrée 2 23 2 2 2" xfId="34177"/>
    <cellStyle name="Entrée 2 23 2 3" xfId="17965"/>
    <cellStyle name="Entrée 2 23 2 3 2" xfId="38014"/>
    <cellStyle name="Entrée 2 23 2 4" xfId="27451"/>
    <cellStyle name="Entrée 2 23 3" xfId="8358"/>
    <cellStyle name="Entrée 2 23 3 2" xfId="15084"/>
    <cellStyle name="Entrée 2 23 3 2 2" xfId="36420"/>
    <cellStyle name="Entrée 2 23 3 3" xfId="22064"/>
    <cellStyle name="Entrée 2 23 3 3 2" xfId="41405"/>
    <cellStyle name="Entrée 2 23 3 4" xfId="29694"/>
    <cellStyle name="Entrée 2 23 4" xfId="10599"/>
    <cellStyle name="Entrée 2 23 4 2" xfId="31935"/>
    <cellStyle name="Entrée 2 23 5" xfId="21691"/>
    <cellStyle name="Entrée 2 23 5 2" xfId="41097"/>
    <cellStyle name="Entrée 2 23 6" xfId="25209"/>
    <cellStyle name="Entrée 2 24" xfId="3867"/>
    <cellStyle name="Entrée 2 24 2" xfId="6116"/>
    <cellStyle name="Entrée 2 24 2 2" xfId="12842"/>
    <cellStyle name="Entrée 2 24 2 2 2" xfId="34178"/>
    <cellStyle name="Entrée 2 24 2 3" xfId="21319"/>
    <cellStyle name="Entrée 2 24 2 3 2" xfId="40789"/>
    <cellStyle name="Entrée 2 24 2 4" xfId="27452"/>
    <cellStyle name="Entrée 2 24 3" xfId="8359"/>
    <cellStyle name="Entrée 2 24 3 2" xfId="15085"/>
    <cellStyle name="Entrée 2 24 3 2 2" xfId="36421"/>
    <cellStyle name="Entrée 2 24 3 3" xfId="18718"/>
    <cellStyle name="Entrée 2 24 3 3 2" xfId="38637"/>
    <cellStyle name="Entrée 2 24 3 4" xfId="29695"/>
    <cellStyle name="Entrée 2 24 4" xfId="10600"/>
    <cellStyle name="Entrée 2 24 4 2" xfId="31936"/>
    <cellStyle name="Entrée 2 24 5" xfId="23921"/>
    <cellStyle name="Entrée 2 24 5 2" xfId="42941"/>
    <cellStyle name="Entrée 2 24 6" xfId="25210"/>
    <cellStyle name="Entrée 2 25" xfId="3868"/>
    <cellStyle name="Entrée 2 25 2" xfId="6117"/>
    <cellStyle name="Entrée 2 25 2 2" xfId="12843"/>
    <cellStyle name="Entrée 2 25 2 2 2" xfId="34179"/>
    <cellStyle name="Entrée 2 25 2 3" xfId="23548"/>
    <cellStyle name="Entrée 2 25 2 3 2" xfId="42632"/>
    <cellStyle name="Entrée 2 25 2 4" xfId="27453"/>
    <cellStyle name="Entrée 2 25 3" xfId="8360"/>
    <cellStyle name="Entrée 2 25 3 2" xfId="15086"/>
    <cellStyle name="Entrée 2 25 3 2 2" xfId="36422"/>
    <cellStyle name="Entrée 2 25 3 3" xfId="17571"/>
    <cellStyle name="Entrée 2 25 3 3 2" xfId="37685"/>
    <cellStyle name="Entrée 2 25 3 4" xfId="29696"/>
    <cellStyle name="Entrée 2 25 4" xfId="10601"/>
    <cellStyle name="Entrée 2 25 4 2" xfId="31937"/>
    <cellStyle name="Entrée 2 25 5" xfId="20574"/>
    <cellStyle name="Entrée 2 25 5 2" xfId="40172"/>
    <cellStyle name="Entrée 2 25 6" xfId="25211"/>
    <cellStyle name="Entrée 2 26" xfId="3869"/>
    <cellStyle name="Entrée 2 26 2" xfId="6118"/>
    <cellStyle name="Entrée 2 26 2 2" xfId="12844"/>
    <cellStyle name="Entrée 2 26 2 2 2" xfId="34180"/>
    <cellStyle name="Entrée 2 26 2 3" xfId="20201"/>
    <cellStyle name="Entrée 2 26 2 3 2" xfId="39863"/>
    <cellStyle name="Entrée 2 26 2 4" xfId="27454"/>
    <cellStyle name="Entrée 2 26 3" xfId="8361"/>
    <cellStyle name="Entrée 2 26 3 2" xfId="15087"/>
    <cellStyle name="Entrée 2 26 3 2 2" xfId="36423"/>
    <cellStyle name="Entrée 2 26 3 3" xfId="20949"/>
    <cellStyle name="Entrée 2 26 3 3 2" xfId="40483"/>
    <cellStyle name="Entrée 2 26 3 4" xfId="29697"/>
    <cellStyle name="Entrée 2 26 4" xfId="10602"/>
    <cellStyle name="Entrée 2 26 4 2" xfId="31938"/>
    <cellStyle name="Entrée 2 26 5" xfId="22805"/>
    <cellStyle name="Entrée 2 26 5 2" xfId="42017"/>
    <cellStyle name="Entrée 2 26 6" xfId="25212"/>
    <cellStyle name="Entrée 2 27" xfId="3870"/>
    <cellStyle name="Entrée 2 27 2" xfId="6119"/>
    <cellStyle name="Entrée 2 27 2 2" xfId="12845"/>
    <cellStyle name="Entrée 2 27 2 2 2" xfId="34181"/>
    <cellStyle name="Entrée 2 27 2 3" xfId="22433"/>
    <cellStyle name="Entrée 2 27 2 3 2" xfId="41709"/>
    <cellStyle name="Entrée 2 27 2 4" xfId="27455"/>
    <cellStyle name="Entrée 2 27 3" xfId="8362"/>
    <cellStyle name="Entrée 2 27 3 2" xfId="15088"/>
    <cellStyle name="Entrée 2 27 3 2 2" xfId="36424"/>
    <cellStyle name="Entrée 2 27 3 3" xfId="23181"/>
    <cellStyle name="Entrée 2 27 3 3 2" xfId="42329"/>
    <cellStyle name="Entrée 2 27 3 4" xfId="29698"/>
    <cellStyle name="Entrée 2 27 4" xfId="10603"/>
    <cellStyle name="Entrée 2 27 4 2" xfId="31939"/>
    <cellStyle name="Entrée 2 27 5" xfId="19460"/>
    <cellStyle name="Entrée 2 27 5 2" xfId="39250"/>
    <cellStyle name="Entrée 2 27 6" xfId="25213"/>
    <cellStyle name="Entrée 2 28" xfId="3871"/>
    <cellStyle name="Entrée 2 28 2" xfId="6120"/>
    <cellStyle name="Entrée 2 28 2 2" xfId="12846"/>
    <cellStyle name="Entrée 2 28 2 2 2" xfId="34182"/>
    <cellStyle name="Entrée 2 28 2 3" xfId="19087"/>
    <cellStyle name="Entrée 2 28 2 3 2" xfId="38942"/>
    <cellStyle name="Entrée 2 28 2 4" xfId="27456"/>
    <cellStyle name="Entrée 2 28 3" xfId="8363"/>
    <cellStyle name="Entrée 2 28 3 2" xfId="15089"/>
    <cellStyle name="Entrée 2 28 3 2 2" xfId="36425"/>
    <cellStyle name="Entrée 2 28 3 3" xfId="19834"/>
    <cellStyle name="Entrée 2 28 3 3 2" xfId="39560"/>
    <cellStyle name="Entrée 2 28 3 4" xfId="29699"/>
    <cellStyle name="Entrée 2 28 4" xfId="10604"/>
    <cellStyle name="Entrée 2 28 4 2" xfId="31940"/>
    <cellStyle name="Entrée 2 28 5" xfId="18344"/>
    <cellStyle name="Entrée 2 28 5 2" xfId="38328"/>
    <cellStyle name="Entrée 2 28 6" xfId="25214"/>
    <cellStyle name="Entrée 2 29" xfId="3872"/>
    <cellStyle name="Entrée 2 29 2" xfId="6121"/>
    <cellStyle name="Entrée 2 29 2 2" xfId="12847"/>
    <cellStyle name="Entrée 2 29 2 2 2" xfId="34183"/>
    <cellStyle name="Entrée 2 29 2 3" xfId="17964"/>
    <cellStyle name="Entrée 2 29 2 3 2" xfId="38013"/>
    <cellStyle name="Entrée 2 29 2 4" xfId="27457"/>
    <cellStyle name="Entrée 2 29 3" xfId="8364"/>
    <cellStyle name="Entrée 2 29 3 2" xfId="15090"/>
    <cellStyle name="Entrée 2 29 3 2 2" xfId="36426"/>
    <cellStyle name="Entrée 2 29 3 3" xfId="22063"/>
    <cellStyle name="Entrée 2 29 3 3 2" xfId="41404"/>
    <cellStyle name="Entrée 2 29 3 4" xfId="29700"/>
    <cellStyle name="Entrée 2 29 4" xfId="10605"/>
    <cellStyle name="Entrée 2 29 4 2" xfId="31941"/>
    <cellStyle name="Entrée 2 29 5" xfId="21690"/>
    <cellStyle name="Entrée 2 29 5 2" xfId="41096"/>
    <cellStyle name="Entrée 2 29 6" xfId="25215"/>
    <cellStyle name="Entrée 2 3" xfId="2447"/>
    <cellStyle name="Entrée 2 3 2" xfId="3873"/>
    <cellStyle name="Entrée 2 3 2 2" xfId="6123"/>
    <cellStyle name="Entrée 2 3 2 2 2" xfId="12849"/>
    <cellStyle name="Entrée 2 3 2 2 2 2" xfId="34185"/>
    <cellStyle name="Entrée 2 3 2 2 3" xfId="23547"/>
    <cellStyle name="Entrée 2 3 2 2 3 2" xfId="42631"/>
    <cellStyle name="Entrée 2 3 2 2 4" xfId="27459"/>
    <cellStyle name="Entrée 2 3 2 3" xfId="8366"/>
    <cellStyle name="Entrée 2 3 2 3 2" xfId="15092"/>
    <cellStyle name="Entrée 2 3 2 3 2 2" xfId="36428"/>
    <cellStyle name="Entrée 2 3 2 3 3" xfId="17570"/>
    <cellStyle name="Entrée 2 3 2 3 3 2" xfId="37684"/>
    <cellStyle name="Entrée 2 3 2 3 4" xfId="29702"/>
    <cellStyle name="Entrée 2 3 2 4" xfId="10607"/>
    <cellStyle name="Entrée 2 3 2 4 2" xfId="31943"/>
    <cellStyle name="Entrée 2 3 2 5" xfId="20573"/>
    <cellStyle name="Entrée 2 3 2 5 2" xfId="40171"/>
    <cellStyle name="Entrée 2 3 2 6" xfId="25217"/>
    <cellStyle name="Entrée 2 3 3" xfId="3874"/>
    <cellStyle name="Entrée 2 3 3 2" xfId="6124"/>
    <cellStyle name="Entrée 2 3 3 2 2" xfId="12850"/>
    <cellStyle name="Entrée 2 3 3 2 2 2" xfId="34186"/>
    <cellStyle name="Entrée 2 3 3 2 3" xfId="20200"/>
    <cellStyle name="Entrée 2 3 3 2 3 2" xfId="39862"/>
    <cellStyle name="Entrée 2 3 3 2 4" xfId="27460"/>
    <cellStyle name="Entrée 2 3 3 3" xfId="8367"/>
    <cellStyle name="Entrée 2 3 3 3 2" xfId="15093"/>
    <cellStyle name="Entrée 2 3 3 3 2 2" xfId="36429"/>
    <cellStyle name="Entrée 2 3 3 3 3" xfId="20948"/>
    <cellStyle name="Entrée 2 3 3 3 3 2" xfId="40482"/>
    <cellStyle name="Entrée 2 3 3 3 4" xfId="29703"/>
    <cellStyle name="Entrée 2 3 3 4" xfId="10608"/>
    <cellStyle name="Entrée 2 3 3 4 2" xfId="31944"/>
    <cellStyle name="Entrée 2 3 3 5" xfId="22804"/>
    <cellStyle name="Entrée 2 3 3 5 2" xfId="42016"/>
    <cellStyle name="Entrée 2 3 3 6" xfId="25218"/>
    <cellStyle name="Entrée 2 3 4" xfId="6122"/>
    <cellStyle name="Entrée 2 3 4 2" xfId="12848"/>
    <cellStyle name="Entrée 2 3 4 2 2" xfId="34184"/>
    <cellStyle name="Entrée 2 3 4 3" xfId="21318"/>
    <cellStyle name="Entrée 2 3 4 3 2" xfId="40788"/>
    <cellStyle name="Entrée 2 3 4 4" xfId="27458"/>
    <cellStyle name="Entrée 2 3 5" xfId="8365"/>
    <cellStyle name="Entrée 2 3 5 2" xfId="15091"/>
    <cellStyle name="Entrée 2 3 5 2 2" xfId="36427"/>
    <cellStyle name="Entrée 2 3 5 3" xfId="18717"/>
    <cellStyle name="Entrée 2 3 5 3 2" xfId="38636"/>
    <cellStyle name="Entrée 2 3 5 4" xfId="29701"/>
    <cellStyle name="Entrée 2 3 6" xfId="10606"/>
    <cellStyle name="Entrée 2 3 6 2" xfId="31942"/>
    <cellStyle name="Entrée 2 3 7" xfId="23920"/>
    <cellStyle name="Entrée 2 3 7 2" xfId="42940"/>
    <cellStyle name="Entrée 2 3 8" xfId="25216"/>
    <cellStyle name="Entrée 2 30" xfId="3875"/>
    <cellStyle name="Entrée 2 30 2" xfId="6125"/>
    <cellStyle name="Entrée 2 30 2 2" xfId="12851"/>
    <cellStyle name="Entrée 2 30 2 2 2" xfId="34187"/>
    <cellStyle name="Entrée 2 30 2 3" xfId="22432"/>
    <cellStyle name="Entrée 2 30 2 3 2" xfId="41708"/>
    <cellStyle name="Entrée 2 30 2 4" xfId="27461"/>
    <cellStyle name="Entrée 2 30 3" xfId="8368"/>
    <cellStyle name="Entrée 2 30 3 2" xfId="15094"/>
    <cellStyle name="Entrée 2 30 3 2 2" xfId="36430"/>
    <cellStyle name="Entrée 2 30 3 3" xfId="23180"/>
    <cellStyle name="Entrée 2 30 3 3 2" xfId="42328"/>
    <cellStyle name="Entrée 2 30 3 4" xfId="29704"/>
    <cellStyle name="Entrée 2 30 4" xfId="10609"/>
    <cellStyle name="Entrée 2 30 4 2" xfId="31945"/>
    <cellStyle name="Entrée 2 30 5" xfId="19459"/>
    <cellStyle name="Entrée 2 30 5 2" xfId="39249"/>
    <cellStyle name="Entrée 2 30 6" xfId="25219"/>
    <cellStyle name="Entrée 2 31" xfId="3876"/>
    <cellStyle name="Entrée 2 31 2" xfId="6126"/>
    <cellStyle name="Entrée 2 31 2 2" xfId="12852"/>
    <cellStyle name="Entrée 2 31 2 2 2" xfId="34188"/>
    <cellStyle name="Entrée 2 31 2 3" xfId="19086"/>
    <cellStyle name="Entrée 2 31 2 3 2" xfId="38941"/>
    <cellStyle name="Entrée 2 31 2 4" xfId="27462"/>
    <cellStyle name="Entrée 2 31 3" xfId="8369"/>
    <cellStyle name="Entrée 2 31 3 2" xfId="15095"/>
    <cellStyle name="Entrée 2 31 3 2 2" xfId="36431"/>
    <cellStyle name="Entrée 2 31 3 3" xfId="19833"/>
    <cellStyle name="Entrée 2 31 3 3 2" xfId="39559"/>
    <cellStyle name="Entrée 2 31 3 4" xfId="29705"/>
    <cellStyle name="Entrée 2 31 4" xfId="10610"/>
    <cellStyle name="Entrée 2 31 4 2" xfId="31946"/>
    <cellStyle name="Entrée 2 31 5" xfId="18343"/>
    <cellStyle name="Entrée 2 31 5 2" xfId="38327"/>
    <cellStyle name="Entrée 2 31 6" xfId="25220"/>
    <cellStyle name="Entrée 2 32" xfId="3877"/>
    <cellStyle name="Entrée 2 32 2" xfId="6127"/>
    <cellStyle name="Entrée 2 32 2 2" xfId="12853"/>
    <cellStyle name="Entrée 2 32 2 2 2" xfId="34189"/>
    <cellStyle name="Entrée 2 32 2 3" xfId="17963"/>
    <cellStyle name="Entrée 2 32 2 3 2" xfId="38012"/>
    <cellStyle name="Entrée 2 32 2 4" xfId="27463"/>
    <cellStyle name="Entrée 2 32 3" xfId="8370"/>
    <cellStyle name="Entrée 2 32 3 2" xfId="15096"/>
    <cellStyle name="Entrée 2 32 3 2 2" xfId="36432"/>
    <cellStyle name="Entrée 2 32 3 3" xfId="22062"/>
    <cellStyle name="Entrée 2 32 3 3 2" xfId="41403"/>
    <cellStyle name="Entrée 2 32 3 4" xfId="29706"/>
    <cellStyle name="Entrée 2 32 4" xfId="10611"/>
    <cellStyle name="Entrée 2 32 4 2" xfId="31947"/>
    <cellStyle name="Entrée 2 32 5" xfId="21689"/>
    <cellStyle name="Entrée 2 32 5 2" xfId="41095"/>
    <cellStyle name="Entrée 2 32 6" xfId="25221"/>
    <cellStyle name="Entrée 2 33" xfId="3878"/>
    <cellStyle name="Entrée 2 33 2" xfId="6128"/>
    <cellStyle name="Entrée 2 33 2 2" xfId="12854"/>
    <cellStyle name="Entrée 2 33 2 2 2" xfId="34190"/>
    <cellStyle name="Entrée 2 33 2 3" xfId="21317"/>
    <cellStyle name="Entrée 2 33 2 3 2" xfId="40787"/>
    <cellStyle name="Entrée 2 33 2 4" xfId="27464"/>
    <cellStyle name="Entrée 2 33 3" xfId="8371"/>
    <cellStyle name="Entrée 2 33 3 2" xfId="15097"/>
    <cellStyle name="Entrée 2 33 3 2 2" xfId="36433"/>
    <cellStyle name="Entrée 2 33 3 3" xfId="18716"/>
    <cellStyle name="Entrée 2 33 3 3 2" xfId="38635"/>
    <cellStyle name="Entrée 2 33 3 4" xfId="29707"/>
    <cellStyle name="Entrée 2 33 4" xfId="10612"/>
    <cellStyle name="Entrée 2 33 4 2" xfId="31948"/>
    <cellStyle name="Entrée 2 33 5" xfId="23919"/>
    <cellStyle name="Entrée 2 33 5 2" xfId="42939"/>
    <cellStyle name="Entrée 2 33 6" xfId="25222"/>
    <cellStyle name="Entrée 2 34" xfId="3879"/>
    <cellStyle name="Entrée 2 34 2" xfId="6129"/>
    <cellStyle name="Entrée 2 34 2 2" xfId="12855"/>
    <cellStyle name="Entrée 2 34 2 2 2" xfId="34191"/>
    <cellStyle name="Entrée 2 34 2 3" xfId="23546"/>
    <cellStyle name="Entrée 2 34 2 3 2" xfId="42630"/>
    <cellStyle name="Entrée 2 34 2 4" xfId="27465"/>
    <cellStyle name="Entrée 2 34 3" xfId="8372"/>
    <cellStyle name="Entrée 2 34 3 2" xfId="15098"/>
    <cellStyle name="Entrée 2 34 3 2 2" xfId="36434"/>
    <cellStyle name="Entrée 2 34 3 3" xfId="17569"/>
    <cellStyle name="Entrée 2 34 3 3 2" xfId="37683"/>
    <cellStyle name="Entrée 2 34 3 4" xfId="29708"/>
    <cellStyle name="Entrée 2 34 4" xfId="10613"/>
    <cellStyle name="Entrée 2 34 4 2" xfId="31949"/>
    <cellStyle name="Entrée 2 34 5" xfId="20572"/>
    <cellStyle name="Entrée 2 34 5 2" xfId="40170"/>
    <cellStyle name="Entrée 2 34 6" xfId="25223"/>
    <cellStyle name="Entrée 2 35" xfId="3880"/>
    <cellStyle name="Entrée 2 35 2" xfId="6130"/>
    <cellStyle name="Entrée 2 35 2 2" xfId="12856"/>
    <cellStyle name="Entrée 2 35 2 2 2" xfId="34192"/>
    <cellStyle name="Entrée 2 35 2 3" xfId="20199"/>
    <cellStyle name="Entrée 2 35 2 3 2" xfId="39861"/>
    <cellStyle name="Entrée 2 35 2 4" xfId="27466"/>
    <cellStyle name="Entrée 2 35 3" xfId="8373"/>
    <cellStyle name="Entrée 2 35 3 2" xfId="15099"/>
    <cellStyle name="Entrée 2 35 3 2 2" xfId="36435"/>
    <cellStyle name="Entrée 2 35 3 3" xfId="20947"/>
    <cellStyle name="Entrée 2 35 3 3 2" xfId="40481"/>
    <cellStyle name="Entrée 2 35 3 4" xfId="29709"/>
    <cellStyle name="Entrée 2 35 4" xfId="10614"/>
    <cellStyle name="Entrée 2 35 4 2" xfId="31950"/>
    <cellStyle name="Entrée 2 35 5" xfId="22803"/>
    <cellStyle name="Entrée 2 35 5 2" xfId="42015"/>
    <cellStyle name="Entrée 2 35 6" xfId="25224"/>
    <cellStyle name="Entrée 2 36" xfId="3881"/>
    <cellStyle name="Entrée 2 36 2" xfId="6131"/>
    <cellStyle name="Entrée 2 36 2 2" xfId="12857"/>
    <cellStyle name="Entrée 2 36 2 2 2" xfId="34193"/>
    <cellStyle name="Entrée 2 36 2 3" xfId="22431"/>
    <cellStyle name="Entrée 2 36 2 3 2" xfId="41707"/>
    <cellStyle name="Entrée 2 36 2 4" xfId="27467"/>
    <cellStyle name="Entrée 2 36 3" xfId="8374"/>
    <cellStyle name="Entrée 2 36 3 2" xfId="15100"/>
    <cellStyle name="Entrée 2 36 3 2 2" xfId="36436"/>
    <cellStyle name="Entrée 2 36 3 3" xfId="23179"/>
    <cellStyle name="Entrée 2 36 3 3 2" xfId="42327"/>
    <cellStyle name="Entrée 2 36 3 4" xfId="29710"/>
    <cellStyle name="Entrée 2 36 4" xfId="10615"/>
    <cellStyle name="Entrée 2 36 4 2" xfId="31951"/>
    <cellStyle name="Entrée 2 36 5" xfId="19458"/>
    <cellStyle name="Entrée 2 36 5 2" xfId="39248"/>
    <cellStyle name="Entrée 2 36 6" xfId="25225"/>
    <cellStyle name="Entrée 2 37" xfId="3882"/>
    <cellStyle name="Entrée 2 37 2" xfId="6132"/>
    <cellStyle name="Entrée 2 37 2 2" xfId="12858"/>
    <cellStyle name="Entrée 2 37 2 2 2" xfId="34194"/>
    <cellStyle name="Entrée 2 37 2 3" xfId="19085"/>
    <cellStyle name="Entrée 2 37 2 3 2" xfId="38940"/>
    <cellStyle name="Entrée 2 37 2 4" xfId="27468"/>
    <cellStyle name="Entrée 2 37 3" xfId="8375"/>
    <cellStyle name="Entrée 2 37 3 2" xfId="15101"/>
    <cellStyle name="Entrée 2 37 3 2 2" xfId="36437"/>
    <cellStyle name="Entrée 2 37 3 3" xfId="19832"/>
    <cellStyle name="Entrée 2 37 3 3 2" xfId="39558"/>
    <cellStyle name="Entrée 2 37 3 4" xfId="29711"/>
    <cellStyle name="Entrée 2 37 4" xfId="10616"/>
    <cellStyle name="Entrée 2 37 4 2" xfId="31952"/>
    <cellStyle name="Entrée 2 37 5" xfId="18342"/>
    <cellStyle name="Entrée 2 37 5 2" xfId="38326"/>
    <cellStyle name="Entrée 2 37 6" xfId="25226"/>
    <cellStyle name="Entrée 2 38" xfId="3883"/>
    <cellStyle name="Entrée 2 38 2" xfId="6133"/>
    <cellStyle name="Entrée 2 38 2 2" xfId="12859"/>
    <cellStyle name="Entrée 2 38 2 2 2" xfId="34195"/>
    <cellStyle name="Entrée 2 38 2 3" xfId="17962"/>
    <cellStyle name="Entrée 2 38 2 3 2" xfId="38011"/>
    <cellStyle name="Entrée 2 38 2 4" xfId="27469"/>
    <cellStyle name="Entrée 2 38 3" xfId="8376"/>
    <cellStyle name="Entrée 2 38 3 2" xfId="15102"/>
    <cellStyle name="Entrée 2 38 3 2 2" xfId="36438"/>
    <cellStyle name="Entrée 2 38 3 3" xfId="22061"/>
    <cellStyle name="Entrée 2 38 3 3 2" xfId="41402"/>
    <cellStyle name="Entrée 2 38 3 4" xfId="29712"/>
    <cellStyle name="Entrée 2 38 4" xfId="10617"/>
    <cellStyle name="Entrée 2 38 4 2" xfId="31953"/>
    <cellStyle name="Entrée 2 38 5" xfId="21688"/>
    <cellStyle name="Entrée 2 38 5 2" xfId="41094"/>
    <cellStyle name="Entrée 2 38 6" xfId="25227"/>
    <cellStyle name="Entrée 2 39" xfId="3884"/>
    <cellStyle name="Entrée 2 39 2" xfId="6134"/>
    <cellStyle name="Entrée 2 39 2 2" xfId="12860"/>
    <cellStyle name="Entrée 2 39 2 2 2" xfId="34196"/>
    <cellStyle name="Entrée 2 39 2 3" xfId="21316"/>
    <cellStyle name="Entrée 2 39 2 3 2" xfId="40786"/>
    <cellStyle name="Entrée 2 39 2 4" xfId="27470"/>
    <cellStyle name="Entrée 2 39 3" xfId="8377"/>
    <cellStyle name="Entrée 2 39 3 2" xfId="15103"/>
    <cellStyle name="Entrée 2 39 3 2 2" xfId="36439"/>
    <cellStyle name="Entrée 2 39 3 3" xfId="18715"/>
    <cellStyle name="Entrée 2 39 3 3 2" xfId="38634"/>
    <cellStyle name="Entrée 2 39 3 4" xfId="29713"/>
    <cellStyle name="Entrée 2 39 4" xfId="10618"/>
    <cellStyle name="Entrée 2 39 4 2" xfId="31954"/>
    <cellStyle name="Entrée 2 39 5" xfId="23918"/>
    <cellStyle name="Entrée 2 39 5 2" xfId="42938"/>
    <cellStyle name="Entrée 2 39 6" xfId="25228"/>
    <cellStyle name="Entrée 2 4" xfId="2448"/>
    <cellStyle name="Entrée 2 4 2" xfId="3886"/>
    <cellStyle name="Entrée 2 4 2 2" xfId="6136"/>
    <cellStyle name="Entrée 2 4 2 2 2" xfId="12862"/>
    <cellStyle name="Entrée 2 4 2 2 2 2" xfId="34198"/>
    <cellStyle name="Entrée 2 4 2 2 3" xfId="20198"/>
    <cellStyle name="Entrée 2 4 2 2 3 2" xfId="39860"/>
    <cellStyle name="Entrée 2 4 2 2 4" xfId="27472"/>
    <cellStyle name="Entrée 2 4 2 3" xfId="8379"/>
    <cellStyle name="Entrée 2 4 2 3 2" xfId="15105"/>
    <cellStyle name="Entrée 2 4 2 3 2 2" xfId="36441"/>
    <cellStyle name="Entrée 2 4 2 3 3" xfId="20946"/>
    <cellStyle name="Entrée 2 4 2 3 3 2" xfId="40480"/>
    <cellStyle name="Entrée 2 4 2 3 4" xfId="29715"/>
    <cellStyle name="Entrée 2 4 2 4" xfId="10620"/>
    <cellStyle name="Entrée 2 4 2 4 2" xfId="31956"/>
    <cellStyle name="Entrée 2 4 2 5" xfId="22802"/>
    <cellStyle name="Entrée 2 4 2 5 2" xfId="42014"/>
    <cellStyle name="Entrée 2 4 2 6" xfId="25230"/>
    <cellStyle name="Entrée 2 4 3" xfId="3887"/>
    <cellStyle name="Entrée 2 4 3 2" xfId="6137"/>
    <cellStyle name="Entrée 2 4 3 2 2" xfId="12863"/>
    <cellStyle name="Entrée 2 4 3 2 2 2" xfId="34199"/>
    <cellStyle name="Entrée 2 4 3 2 3" xfId="22430"/>
    <cellStyle name="Entrée 2 4 3 2 3 2" xfId="41706"/>
    <cellStyle name="Entrée 2 4 3 2 4" xfId="27473"/>
    <cellStyle name="Entrée 2 4 3 3" xfId="8380"/>
    <cellStyle name="Entrée 2 4 3 3 2" xfId="15106"/>
    <cellStyle name="Entrée 2 4 3 3 2 2" xfId="36442"/>
    <cellStyle name="Entrée 2 4 3 3 3" xfId="23178"/>
    <cellStyle name="Entrée 2 4 3 3 3 2" xfId="42326"/>
    <cellStyle name="Entrée 2 4 3 3 4" xfId="29716"/>
    <cellStyle name="Entrée 2 4 3 4" xfId="10621"/>
    <cellStyle name="Entrée 2 4 3 4 2" xfId="31957"/>
    <cellStyle name="Entrée 2 4 3 5" xfId="19457"/>
    <cellStyle name="Entrée 2 4 3 5 2" xfId="39247"/>
    <cellStyle name="Entrée 2 4 3 6" xfId="25231"/>
    <cellStyle name="Entrée 2 4 4" xfId="6135"/>
    <cellStyle name="Entrée 2 4 4 2" xfId="12861"/>
    <cellStyle name="Entrée 2 4 4 2 2" xfId="34197"/>
    <cellStyle name="Entrée 2 4 4 3" xfId="23545"/>
    <cellStyle name="Entrée 2 4 4 3 2" xfId="42629"/>
    <cellStyle name="Entrée 2 4 4 4" xfId="27471"/>
    <cellStyle name="Entrée 2 4 5" xfId="8378"/>
    <cellStyle name="Entrée 2 4 5 2" xfId="15104"/>
    <cellStyle name="Entrée 2 4 5 2 2" xfId="36440"/>
    <cellStyle name="Entrée 2 4 5 3" xfId="17568"/>
    <cellStyle name="Entrée 2 4 5 3 2" xfId="37682"/>
    <cellStyle name="Entrée 2 4 5 4" xfId="29714"/>
    <cellStyle name="Entrée 2 4 6" xfId="10619"/>
    <cellStyle name="Entrée 2 4 6 2" xfId="31955"/>
    <cellStyle name="Entrée 2 4 7" xfId="20571"/>
    <cellStyle name="Entrée 2 4 7 2" xfId="40169"/>
    <cellStyle name="Entrée 2 4 8" xfId="25229"/>
    <cellStyle name="Entrée 2 4 9" xfId="3885"/>
    <cellStyle name="Entrée 2 40" xfId="3888"/>
    <cellStyle name="Entrée 2 40 2" xfId="6138"/>
    <cellStyle name="Entrée 2 40 2 2" xfId="12864"/>
    <cellStyle name="Entrée 2 40 2 2 2" xfId="34200"/>
    <cellStyle name="Entrée 2 40 2 3" xfId="19084"/>
    <cellStyle name="Entrée 2 40 2 3 2" xfId="38939"/>
    <cellStyle name="Entrée 2 40 2 4" xfId="27474"/>
    <cellStyle name="Entrée 2 40 3" xfId="8381"/>
    <cellStyle name="Entrée 2 40 3 2" xfId="15107"/>
    <cellStyle name="Entrée 2 40 3 2 2" xfId="36443"/>
    <cellStyle name="Entrée 2 40 3 3" xfId="19831"/>
    <cellStyle name="Entrée 2 40 3 3 2" xfId="39557"/>
    <cellStyle name="Entrée 2 40 3 4" xfId="29717"/>
    <cellStyle name="Entrée 2 40 4" xfId="10622"/>
    <cellStyle name="Entrée 2 40 4 2" xfId="31958"/>
    <cellStyle name="Entrée 2 40 5" xfId="18341"/>
    <cellStyle name="Entrée 2 40 5 2" xfId="38325"/>
    <cellStyle name="Entrée 2 40 6" xfId="25232"/>
    <cellStyle name="Entrée 2 41" xfId="3889"/>
    <cellStyle name="Entrée 2 41 2" xfId="6139"/>
    <cellStyle name="Entrée 2 41 2 2" xfId="12865"/>
    <cellStyle name="Entrée 2 41 2 2 2" xfId="34201"/>
    <cellStyle name="Entrée 2 41 2 3" xfId="17961"/>
    <cellStyle name="Entrée 2 41 2 3 2" xfId="38010"/>
    <cellStyle name="Entrée 2 41 2 4" xfId="27475"/>
    <cellStyle name="Entrée 2 41 3" xfId="8382"/>
    <cellStyle name="Entrée 2 41 3 2" xfId="15108"/>
    <cellStyle name="Entrée 2 41 3 2 2" xfId="36444"/>
    <cellStyle name="Entrée 2 41 3 3" xfId="22060"/>
    <cellStyle name="Entrée 2 41 3 3 2" xfId="41401"/>
    <cellStyle name="Entrée 2 41 3 4" xfId="29718"/>
    <cellStyle name="Entrée 2 41 4" xfId="10623"/>
    <cellStyle name="Entrée 2 41 4 2" xfId="31959"/>
    <cellStyle name="Entrée 2 41 5" xfId="21687"/>
    <cellStyle name="Entrée 2 41 5 2" xfId="41093"/>
    <cellStyle name="Entrée 2 41 6" xfId="25233"/>
    <cellStyle name="Entrée 2 42" xfId="3890"/>
    <cellStyle name="Entrée 2 42 2" xfId="6140"/>
    <cellStyle name="Entrée 2 42 2 2" xfId="12866"/>
    <cellStyle name="Entrée 2 42 2 2 2" xfId="34202"/>
    <cellStyle name="Entrée 2 42 2 3" xfId="21315"/>
    <cellStyle name="Entrée 2 42 2 3 2" xfId="40785"/>
    <cellStyle name="Entrée 2 42 2 4" xfId="27476"/>
    <cellStyle name="Entrée 2 42 3" xfId="8383"/>
    <cellStyle name="Entrée 2 42 3 2" xfId="15109"/>
    <cellStyle name="Entrée 2 42 3 2 2" xfId="36445"/>
    <cellStyle name="Entrée 2 42 3 3" xfId="18714"/>
    <cellStyle name="Entrée 2 42 3 3 2" xfId="38633"/>
    <cellStyle name="Entrée 2 42 3 4" xfId="29719"/>
    <cellStyle name="Entrée 2 42 4" xfId="10624"/>
    <cellStyle name="Entrée 2 42 4 2" xfId="31960"/>
    <cellStyle name="Entrée 2 42 5" xfId="23917"/>
    <cellStyle name="Entrée 2 42 5 2" xfId="42937"/>
    <cellStyle name="Entrée 2 42 6" xfId="25234"/>
    <cellStyle name="Entrée 2 43" xfId="3891"/>
    <cellStyle name="Entrée 2 43 2" xfId="6141"/>
    <cellStyle name="Entrée 2 43 2 2" xfId="12867"/>
    <cellStyle name="Entrée 2 43 2 2 2" xfId="34203"/>
    <cellStyle name="Entrée 2 43 2 3" xfId="23544"/>
    <cellStyle name="Entrée 2 43 2 3 2" xfId="42628"/>
    <cellStyle name="Entrée 2 43 2 4" xfId="27477"/>
    <cellStyle name="Entrée 2 43 3" xfId="8384"/>
    <cellStyle name="Entrée 2 43 3 2" xfId="15110"/>
    <cellStyle name="Entrée 2 43 3 2 2" xfId="36446"/>
    <cellStyle name="Entrée 2 43 3 3" xfId="17567"/>
    <cellStyle name="Entrée 2 43 3 3 2" xfId="37681"/>
    <cellStyle name="Entrée 2 43 3 4" xfId="29720"/>
    <cellStyle name="Entrée 2 43 4" xfId="10625"/>
    <cellStyle name="Entrée 2 43 4 2" xfId="31961"/>
    <cellStyle name="Entrée 2 43 5" xfId="20570"/>
    <cellStyle name="Entrée 2 43 5 2" xfId="40168"/>
    <cellStyle name="Entrée 2 43 6" xfId="25235"/>
    <cellStyle name="Entrée 2 44" xfId="3892"/>
    <cellStyle name="Entrée 2 44 2" xfId="6142"/>
    <cellStyle name="Entrée 2 44 2 2" xfId="12868"/>
    <cellStyle name="Entrée 2 44 2 2 2" xfId="34204"/>
    <cellStyle name="Entrée 2 44 2 3" xfId="20197"/>
    <cellStyle name="Entrée 2 44 2 3 2" xfId="39859"/>
    <cellStyle name="Entrée 2 44 2 4" xfId="27478"/>
    <cellStyle name="Entrée 2 44 3" xfId="8385"/>
    <cellStyle name="Entrée 2 44 3 2" xfId="15111"/>
    <cellStyle name="Entrée 2 44 3 2 2" xfId="36447"/>
    <cellStyle name="Entrée 2 44 3 3" xfId="20945"/>
    <cellStyle name="Entrée 2 44 3 3 2" xfId="40479"/>
    <cellStyle name="Entrée 2 44 3 4" xfId="29721"/>
    <cellStyle name="Entrée 2 44 4" xfId="10626"/>
    <cellStyle name="Entrée 2 44 4 2" xfId="31962"/>
    <cellStyle name="Entrée 2 44 5" xfId="22801"/>
    <cellStyle name="Entrée 2 44 5 2" xfId="42013"/>
    <cellStyle name="Entrée 2 44 6" xfId="25236"/>
    <cellStyle name="Entrée 2 45" xfId="3893"/>
    <cellStyle name="Entrée 2 45 2" xfId="6143"/>
    <cellStyle name="Entrée 2 45 2 2" xfId="12869"/>
    <cellStyle name="Entrée 2 45 2 2 2" xfId="34205"/>
    <cellStyle name="Entrée 2 45 2 3" xfId="22429"/>
    <cellStyle name="Entrée 2 45 2 3 2" xfId="41705"/>
    <cellStyle name="Entrée 2 45 2 4" xfId="27479"/>
    <cellStyle name="Entrée 2 45 3" xfId="8386"/>
    <cellStyle name="Entrée 2 45 3 2" xfId="15112"/>
    <cellStyle name="Entrée 2 45 3 2 2" xfId="36448"/>
    <cellStyle name="Entrée 2 45 3 3" xfId="23177"/>
    <cellStyle name="Entrée 2 45 3 3 2" xfId="42325"/>
    <cellStyle name="Entrée 2 45 3 4" xfId="29722"/>
    <cellStyle name="Entrée 2 45 4" xfId="10627"/>
    <cellStyle name="Entrée 2 45 4 2" xfId="31963"/>
    <cellStyle name="Entrée 2 45 5" xfId="19456"/>
    <cellStyle name="Entrée 2 45 5 2" xfId="39246"/>
    <cellStyle name="Entrée 2 45 6" xfId="25237"/>
    <cellStyle name="Entrée 2 46" xfId="3894"/>
    <cellStyle name="Entrée 2 46 2" xfId="6144"/>
    <cellStyle name="Entrée 2 46 2 2" xfId="12870"/>
    <cellStyle name="Entrée 2 46 2 2 2" xfId="34206"/>
    <cellStyle name="Entrée 2 46 2 3" xfId="19083"/>
    <cellStyle name="Entrée 2 46 2 3 2" xfId="38938"/>
    <cellStyle name="Entrée 2 46 2 4" xfId="27480"/>
    <cellStyle name="Entrée 2 46 3" xfId="8387"/>
    <cellStyle name="Entrée 2 46 3 2" xfId="15113"/>
    <cellStyle name="Entrée 2 46 3 2 2" xfId="36449"/>
    <cellStyle name="Entrée 2 46 3 3" xfId="19830"/>
    <cellStyle name="Entrée 2 46 3 3 2" xfId="39556"/>
    <cellStyle name="Entrée 2 46 3 4" xfId="29723"/>
    <cellStyle name="Entrée 2 46 4" xfId="10628"/>
    <cellStyle name="Entrée 2 46 4 2" xfId="31964"/>
    <cellStyle name="Entrée 2 46 5" xfId="18340"/>
    <cellStyle name="Entrée 2 46 5 2" xfId="38324"/>
    <cellStyle name="Entrée 2 46 6" xfId="25238"/>
    <cellStyle name="Entrée 2 47" xfId="3895"/>
    <cellStyle name="Entrée 2 47 2" xfId="6145"/>
    <cellStyle name="Entrée 2 47 2 2" xfId="12871"/>
    <cellStyle name="Entrée 2 47 2 2 2" xfId="34207"/>
    <cellStyle name="Entrée 2 47 2 3" xfId="17960"/>
    <cellStyle name="Entrée 2 47 2 3 2" xfId="38009"/>
    <cellStyle name="Entrée 2 47 2 4" xfId="27481"/>
    <cellStyle name="Entrée 2 47 3" xfId="8388"/>
    <cellStyle name="Entrée 2 47 3 2" xfId="15114"/>
    <cellStyle name="Entrée 2 47 3 2 2" xfId="36450"/>
    <cellStyle name="Entrée 2 47 3 3" xfId="22059"/>
    <cellStyle name="Entrée 2 47 3 3 2" xfId="41400"/>
    <cellStyle name="Entrée 2 47 3 4" xfId="29724"/>
    <cellStyle name="Entrée 2 47 4" xfId="10629"/>
    <cellStyle name="Entrée 2 47 4 2" xfId="31965"/>
    <cellStyle name="Entrée 2 47 5" xfId="21684"/>
    <cellStyle name="Entrée 2 47 5 2" xfId="41090"/>
    <cellStyle name="Entrée 2 47 6" xfId="25239"/>
    <cellStyle name="Entrée 2 48" xfId="3896"/>
    <cellStyle name="Entrée 2 48 2" xfId="6146"/>
    <cellStyle name="Entrée 2 48 2 2" xfId="12872"/>
    <cellStyle name="Entrée 2 48 2 2 2" xfId="34208"/>
    <cellStyle name="Entrée 2 48 2 3" xfId="21314"/>
    <cellStyle name="Entrée 2 48 2 3 2" xfId="40784"/>
    <cellStyle name="Entrée 2 48 2 4" xfId="27482"/>
    <cellStyle name="Entrée 2 48 3" xfId="8389"/>
    <cellStyle name="Entrée 2 48 3 2" xfId="15115"/>
    <cellStyle name="Entrée 2 48 3 2 2" xfId="36451"/>
    <cellStyle name="Entrée 2 48 3 3" xfId="18713"/>
    <cellStyle name="Entrée 2 48 3 3 2" xfId="38632"/>
    <cellStyle name="Entrée 2 48 3 4" xfId="29725"/>
    <cellStyle name="Entrée 2 48 4" xfId="10630"/>
    <cellStyle name="Entrée 2 48 4 2" xfId="31966"/>
    <cellStyle name="Entrée 2 48 5" xfId="23914"/>
    <cellStyle name="Entrée 2 48 5 2" xfId="42934"/>
    <cellStyle name="Entrée 2 48 6" xfId="25240"/>
    <cellStyle name="Entrée 2 49" xfId="3897"/>
    <cellStyle name="Entrée 2 49 2" xfId="6147"/>
    <cellStyle name="Entrée 2 49 2 2" xfId="12873"/>
    <cellStyle name="Entrée 2 49 2 2 2" xfId="34209"/>
    <cellStyle name="Entrée 2 49 2 3" xfId="23543"/>
    <cellStyle name="Entrée 2 49 2 3 2" xfId="42627"/>
    <cellStyle name="Entrée 2 49 2 4" xfId="27483"/>
    <cellStyle name="Entrée 2 49 3" xfId="8390"/>
    <cellStyle name="Entrée 2 49 3 2" xfId="15116"/>
    <cellStyle name="Entrée 2 49 3 2 2" xfId="36452"/>
    <cellStyle name="Entrée 2 49 3 3" xfId="17566"/>
    <cellStyle name="Entrée 2 49 3 3 2" xfId="37680"/>
    <cellStyle name="Entrée 2 49 3 4" xfId="29726"/>
    <cellStyle name="Entrée 2 49 4" xfId="10631"/>
    <cellStyle name="Entrée 2 49 4 2" xfId="31967"/>
    <cellStyle name="Entrée 2 49 5" xfId="20567"/>
    <cellStyle name="Entrée 2 49 5 2" xfId="40165"/>
    <cellStyle name="Entrée 2 49 6" xfId="25241"/>
    <cellStyle name="Entrée 2 5" xfId="3898"/>
    <cellStyle name="Entrée 2 5 2" xfId="3899"/>
    <cellStyle name="Entrée 2 5 2 2" xfId="6149"/>
    <cellStyle name="Entrée 2 5 2 2 2" xfId="12875"/>
    <cellStyle name="Entrée 2 5 2 2 2 2" xfId="34211"/>
    <cellStyle name="Entrée 2 5 2 2 3" xfId="22428"/>
    <cellStyle name="Entrée 2 5 2 2 3 2" xfId="41704"/>
    <cellStyle name="Entrée 2 5 2 2 4" xfId="27485"/>
    <cellStyle name="Entrée 2 5 2 3" xfId="8392"/>
    <cellStyle name="Entrée 2 5 2 3 2" xfId="15118"/>
    <cellStyle name="Entrée 2 5 2 3 2 2" xfId="36454"/>
    <cellStyle name="Entrée 2 5 2 3 3" xfId="23176"/>
    <cellStyle name="Entrée 2 5 2 3 3 2" xfId="42324"/>
    <cellStyle name="Entrée 2 5 2 3 4" xfId="29728"/>
    <cellStyle name="Entrée 2 5 2 4" xfId="10633"/>
    <cellStyle name="Entrée 2 5 2 4 2" xfId="31969"/>
    <cellStyle name="Entrée 2 5 2 5" xfId="19453"/>
    <cellStyle name="Entrée 2 5 2 5 2" xfId="39243"/>
    <cellStyle name="Entrée 2 5 2 6" xfId="25243"/>
    <cellStyle name="Entrée 2 5 3" xfId="3900"/>
    <cellStyle name="Entrée 2 5 3 2" xfId="6150"/>
    <cellStyle name="Entrée 2 5 3 2 2" xfId="12876"/>
    <cellStyle name="Entrée 2 5 3 2 2 2" xfId="34212"/>
    <cellStyle name="Entrée 2 5 3 2 3" xfId="19082"/>
    <cellStyle name="Entrée 2 5 3 2 3 2" xfId="38937"/>
    <cellStyle name="Entrée 2 5 3 2 4" xfId="27486"/>
    <cellStyle name="Entrée 2 5 3 3" xfId="8393"/>
    <cellStyle name="Entrée 2 5 3 3 2" xfId="15119"/>
    <cellStyle name="Entrée 2 5 3 3 2 2" xfId="36455"/>
    <cellStyle name="Entrée 2 5 3 3 3" xfId="19829"/>
    <cellStyle name="Entrée 2 5 3 3 3 2" xfId="39555"/>
    <cellStyle name="Entrée 2 5 3 3 4" xfId="29729"/>
    <cellStyle name="Entrée 2 5 3 4" xfId="10634"/>
    <cellStyle name="Entrée 2 5 3 4 2" xfId="31970"/>
    <cellStyle name="Entrée 2 5 3 5" xfId="21686"/>
    <cellStyle name="Entrée 2 5 3 5 2" xfId="41092"/>
    <cellStyle name="Entrée 2 5 3 6" xfId="25244"/>
    <cellStyle name="Entrée 2 5 4" xfId="6148"/>
    <cellStyle name="Entrée 2 5 4 2" xfId="12874"/>
    <cellStyle name="Entrée 2 5 4 2 2" xfId="34210"/>
    <cellStyle name="Entrée 2 5 4 3" xfId="20196"/>
    <cellStyle name="Entrée 2 5 4 3 2" xfId="39858"/>
    <cellStyle name="Entrée 2 5 4 4" xfId="27484"/>
    <cellStyle name="Entrée 2 5 5" xfId="8391"/>
    <cellStyle name="Entrée 2 5 5 2" xfId="15117"/>
    <cellStyle name="Entrée 2 5 5 2 2" xfId="36453"/>
    <cellStyle name="Entrée 2 5 5 3" xfId="20944"/>
    <cellStyle name="Entrée 2 5 5 3 2" xfId="40478"/>
    <cellStyle name="Entrée 2 5 5 4" xfId="29727"/>
    <cellStyle name="Entrée 2 5 6" xfId="10632"/>
    <cellStyle name="Entrée 2 5 6 2" xfId="31968"/>
    <cellStyle name="Entrée 2 5 7" xfId="22798"/>
    <cellStyle name="Entrée 2 5 7 2" xfId="42010"/>
    <cellStyle name="Entrée 2 5 8" xfId="25242"/>
    <cellStyle name="Entrée 2 50" xfId="3901"/>
    <cellStyle name="Entrée 2 50 2" xfId="6151"/>
    <cellStyle name="Entrée 2 50 2 2" xfId="12877"/>
    <cellStyle name="Entrée 2 50 2 2 2" xfId="34213"/>
    <cellStyle name="Entrée 2 50 2 3" xfId="17959"/>
    <cellStyle name="Entrée 2 50 2 3 2" xfId="38008"/>
    <cellStyle name="Entrée 2 50 2 4" xfId="27487"/>
    <cellStyle name="Entrée 2 50 3" xfId="8394"/>
    <cellStyle name="Entrée 2 50 3 2" xfId="15120"/>
    <cellStyle name="Entrée 2 50 3 2 2" xfId="36456"/>
    <cellStyle name="Entrée 2 50 3 3" xfId="22058"/>
    <cellStyle name="Entrée 2 50 3 3 2" xfId="41399"/>
    <cellStyle name="Entrée 2 50 3 4" xfId="29730"/>
    <cellStyle name="Entrée 2 50 4" xfId="10635"/>
    <cellStyle name="Entrée 2 50 4 2" xfId="31971"/>
    <cellStyle name="Entrée 2 50 5" xfId="23916"/>
    <cellStyle name="Entrée 2 50 5 2" xfId="42936"/>
    <cellStyle name="Entrée 2 50 6" xfId="25245"/>
    <cellStyle name="Entrée 2 51" xfId="3902"/>
    <cellStyle name="Entrée 2 51 2" xfId="6152"/>
    <cellStyle name="Entrée 2 51 2 2" xfId="12878"/>
    <cellStyle name="Entrée 2 51 2 2 2" xfId="34214"/>
    <cellStyle name="Entrée 2 51 2 3" xfId="21313"/>
    <cellStyle name="Entrée 2 51 2 3 2" xfId="40783"/>
    <cellStyle name="Entrée 2 51 2 4" xfId="27488"/>
    <cellStyle name="Entrée 2 51 3" xfId="8395"/>
    <cellStyle name="Entrée 2 51 3 2" xfId="15121"/>
    <cellStyle name="Entrée 2 51 3 2 2" xfId="36457"/>
    <cellStyle name="Entrée 2 51 3 3" xfId="18712"/>
    <cellStyle name="Entrée 2 51 3 3 2" xfId="38631"/>
    <cellStyle name="Entrée 2 51 3 4" xfId="29731"/>
    <cellStyle name="Entrée 2 51 4" xfId="10636"/>
    <cellStyle name="Entrée 2 51 4 2" xfId="31972"/>
    <cellStyle name="Entrée 2 51 5" xfId="20569"/>
    <cellStyle name="Entrée 2 51 5 2" xfId="40167"/>
    <cellStyle name="Entrée 2 51 6" xfId="25246"/>
    <cellStyle name="Entrée 2 52" xfId="3903"/>
    <cellStyle name="Entrée 2 52 2" xfId="6153"/>
    <cellStyle name="Entrée 2 52 2 2" xfId="12879"/>
    <cellStyle name="Entrée 2 52 2 2 2" xfId="34215"/>
    <cellStyle name="Entrée 2 52 2 3" xfId="23542"/>
    <cellStyle name="Entrée 2 52 2 3 2" xfId="42626"/>
    <cellStyle name="Entrée 2 52 2 4" xfId="27489"/>
    <cellStyle name="Entrée 2 52 3" xfId="8396"/>
    <cellStyle name="Entrée 2 52 3 2" xfId="15122"/>
    <cellStyle name="Entrée 2 52 3 2 2" xfId="36458"/>
    <cellStyle name="Entrée 2 52 3 3" xfId="17565"/>
    <cellStyle name="Entrée 2 52 3 3 2" xfId="37679"/>
    <cellStyle name="Entrée 2 52 3 4" xfId="29732"/>
    <cellStyle name="Entrée 2 52 4" xfId="10637"/>
    <cellStyle name="Entrée 2 52 4 2" xfId="31973"/>
    <cellStyle name="Entrée 2 52 5" xfId="22800"/>
    <cellStyle name="Entrée 2 52 5 2" xfId="42012"/>
    <cellStyle name="Entrée 2 52 6" xfId="25247"/>
    <cellStyle name="Entrée 2 53" xfId="3904"/>
    <cellStyle name="Entrée 2 53 2" xfId="6154"/>
    <cellStyle name="Entrée 2 53 2 2" xfId="12880"/>
    <cellStyle name="Entrée 2 53 2 2 2" xfId="34216"/>
    <cellStyle name="Entrée 2 53 2 3" xfId="20195"/>
    <cellStyle name="Entrée 2 53 2 3 2" xfId="39857"/>
    <cellStyle name="Entrée 2 53 2 4" xfId="27490"/>
    <cellStyle name="Entrée 2 53 3" xfId="8397"/>
    <cellStyle name="Entrée 2 53 3 2" xfId="15123"/>
    <cellStyle name="Entrée 2 53 3 2 2" xfId="36459"/>
    <cellStyle name="Entrée 2 53 3 3" xfId="20943"/>
    <cellStyle name="Entrée 2 53 3 3 2" xfId="40477"/>
    <cellStyle name="Entrée 2 53 3 4" xfId="29733"/>
    <cellStyle name="Entrée 2 53 4" xfId="10638"/>
    <cellStyle name="Entrée 2 53 4 2" xfId="31974"/>
    <cellStyle name="Entrée 2 53 5" xfId="19455"/>
    <cellStyle name="Entrée 2 53 5 2" xfId="39245"/>
    <cellStyle name="Entrée 2 53 6" xfId="25248"/>
    <cellStyle name="Entrée 2 54" xfId="3905"/>
    <cellStyle name="Entrée 2 54 2" xfId="6155"/>
    <cellStyle name="Entrée 2 54 2 2" xfId="12881"/>
    <cellStyle name="Entrée 2 54 2 2 2" xfId="34217"/>
    <cellStyle name="Entrée 2 54 2 3" xfId="22427"/>
    <cellStyle name="Entrée 2 54 2 3 2" xfId="41703"/>
    <cellStyle name="Entrée 2 54 2 4" xfId="27491"/>
    <cellStyle name="Entrée 2 54 3" xfId="8398"/>
    <cellStyle name="Entrée 2 54 3 2" xfId="15124"/>
    <cellStyle name="Entrée 2 54 3 2 2" xfId="36460"/>
    <cellStyle name="Entrée 2 54 3 3" xfId="23175"/>
    <cellStyle name="Entrée 2 54 3 3 2" xfId="42323"/>
    <cellStyle name="Entrée 2 54 3 4" xfId="29734"/>
    <cellStyle name="Entrée 2 54 4" xfId="10639"/>
    <cellStyle name="Entrée 2 54 4 2" xfId="31975"/>
    <cellStyle name="Entrée 2 54 5" xfId="18339"/>
    <cellStyle name="Entrée 2 54 5 2" xfId="38323"/>
    <cellStyle name="Entrée 2 54 6" xfId="25249"/>
    <cellStyle name="Entrée 2 55" xfId="3906"/>
    <cellStyle name="Entrée 2 55 2" xfId="6156"/>
    <cellStyle name="Entrée 2 55 2 2" xfId="12882"/>
    <cellStyle name="Entrée 2 55 2 2 2" xfId="34218"/>
    <cellStyle name="Entrée 2 55 2 3" xfId="19081"/>
    <cellStyle name="Entrée 2 55 2 3 2" xfId="38936"/>
    <cellStyle name="Entrée 2 55 2 4" xfId="27492"/>
    <cellStyle name="Entrée 2 55 3" xfId="8399"/>
    <cellStyle name="Entrée 2 55 3 2" xfId="15125"/>
    <cellStyle name="Entrée 2 55 3 2 2" xfId="36461"/>
    <cellStyle name="Entrée 2 55 3 3" xfId="19828"/>
    <cellStyle name="Entrée 2 55 3 3 2" xfId="39554"/>
    <cellStyle name="Entrée 2 55 3 4" xfId="29735"/>
    <cellStyle name="Entrée 2 55 4" xfId="10640"/>
    <cellStyle name="Entrée 2 55 4 2" xfId="31976"/>
    <cellStyle name="Entrée 2 55 5" xfId="21685"/>
    <cellStyle name="Entrée 2 55 5 2" xfId="41091"/>
    <cellStyle name="Entrée 2 55 6" xfId="25250"/>
    <cellStyle name="Entrée 2 56" xfId="3907"/>
    <cellStyle name="Entrée 2 56 2" xfId="6157"/>
    <cellStyle name="Entrée 2 56 2 2" xfId="12883"/>
    <cellStyle name="Entrée 2 56 2 2 2" xfId="34219"/>
    <cellStyle name="Entrée 2 56 2 3" xfId="17958"/>
    <cellStyle name="Entrée 2 56 2 3 2" xfId="38007"/>
    <cellStyle name="Entrée 2 56 2 4" xfId="27493"/>
    <cellStyle name="Entrée 2 56 3" xfId="8400"/>
    <cellStyle name="Entrée 2 56 3 2" xfId="15126"/>
    <cellStyle name="Entrée 2 56 3 2 2" xfId="36462"/>
    <cellStyle name="Entrée 2 56 3 3" xfId="22057"/>
    <cellStyle name="Entrée 2 56 3 3 2" xfId="41398"/>
    <cellStyle name="Entrée 2 56 3 4" xfId="29736"/>
    <cellStyle name="Entrée 2 56 4" xfId="10641"/>
    <cellStyle name="Entrée 2 56 4 2" xfId="31977"/>
    <cellStyle name="Entrée 2 56 5" xfId="23915"/>
    <cellStyle name="Entrée 2 56 5 2" xfId="42935"/>
    <cellStyle name="Entrée 2 56 6" xfId="25251"/>
    <cellStyle name="Entrée 2 57" xfId="3908"/>
    <cellStyle name="Entrée 2 57 2" xfId="6158"/>
    <cellStyle name="Entrée 2 57 2 2" xfId="12884"/>
    <cellStyle name="Entrée 2 57 2 2 2" xfId="34220"/>
    <cellStyle name="Entrée 2 57 2 3" xfId="21312"/>
    <cellStyle name="Entrée 2 57 2 3 2" xfId="40782"/>
    <cellStyle name="Entrée 2 57 2 4" xfId="27494"/>
    <cellStyle name="Entrée 2 57 3" xfId="8401"/>
    <cellStyle name="Entrée 2 57 3 2" xfId="15127"/>
    <cellStyle name="Entrée 2 57 3 2 2" xfId="36463"/>
    <cellStyle name="Entrée 2 57 3 3" xfId="18711"/>
    <cellStyle name="Entrée 2 57 3 3 2" xfId="38630"/>
    <cellStyle name="Entrée 2 57 3 4" xfId="29737"/>
    <cellStyle name="Entrée 2 57 4" xfId="10642"/>
    <cellStyle name="Entrée 2 57 4 2" xfId="31978"/>
    <cellStyle name="Entrée 2 57 5" xfId="20568"/>
    <cellStyle name="Entrée 2 57 5 2" xfId="40166"/>
    <cellStyle name="Entrée 2 57 6" xfId="25252"/>
    <cellStyle name="Entrée 2 58" xfId="3909"/>
    <cellStyle name="Entrée 2 58 2" xfId="6159"/>
    <cellStyle name="Entrée 2 58 2 2" xfId="12885"/>
    <cellStyle name="Entrée 2 58 2 2 2" xfId="34221"/>
    <cellStyle name="Entrée 2 58 2 3" xfId="23541"/>
    <cellStyle name="Entrée 2 58 2 3 2" xfId="42625"/>
    <cellStyle name="Entrée 2 58 2 4" xfId="27495"/>
    <cellStyle name="Entrée 2 58 3" xfId="8402"/>
    <cellStyle name="Entrée 2 58 3 2" xfId="15128"/>
    <cellStyle name="Entrée 2 58 3 2 2" xfId="36464"/>
    <cellStyle name="Entrée 2 58 3 3" xfId="17564"/>
    <cellStyle name="Entrée 2 58 3 3 2" xfId="37678"/>
    <cellStyle name="Entrée 2 58 3 4" xfId="29738"/>
    <cellStyle name="Entrée 2 58 4" xfId="10643"/>
    <cellStyle name="Entrée 2 58 4 2" xfId="31979"/>
    <cellStyle name="Entrée 2 58 5" xfId="22799"/>
    <cellStyle name="Entrée 2 58 5 2" xfId="42011"/>
    <cellStyle name="Entrée 2 58 6" xfId="25253"/>
    <cellStyle name="Entrée 2 59" xfId="3910"/>
    <cellStyle name="Entrée 2 59 2" xfId="6160"/>
    <cellStyle name="Entrée 2 59 2 2" xfId="12886"/>
    <cellStyle name="Entrée 2 59 2 2 2" xfId="34222"/>
    <cellStyle name="Entrée 2 59 2 3" xfId="20194"/>
    <cellStyle name="Entrée 2 59 2 3 2" xfId="39856"/>
    <cellStyle name="Entrée 2 59 2 4" xfId="27496"/>
    <cellStyle name="Entrée 2 59 3" xfId="8403"/>
    <cellStyle name="Entrée 2 59 3 2" xfId="15129"/>
    <cellStyle name="Entrée 2 59 3 2 2" xfId="36465"/>
    <cellStyle name="Entrée 2 59 3 3" xfId="20942"/>
    <cellStyle name="Entrée 2 59 3 3 2" xfId="40476"/>
    <cellStyle name="Entrée 2 59 3 4" xfId="29739"/>
    <cellStyle name="Entrée 2 59 4" xfId="10644"/>
    <cellStyle name="Entrée 2 59 4 2" xfId="31980"/>
    <cellStyle name="Entrée 2 59 5" xfId="19454"/>
    <cellStyle name="Entrée 2 59 5 2" xfId="39244"/>
    <cellStyle name="Entrée 2 59 6" xfId="25254"/>
    <cellStyle name="Entrée 2 6" xfId="3911"/>
    <cellStyle name="Entrée 2 6 2" xfId="3912"/>
    <cellStyle name="Entrée 2 6 2 2" xfId="6162"/>
    <cellStyle name="Entrée 2 6 2 2 2" xfId="12888"/>
    <cellStyle name="Entrée 2 6 2 2 2 2" xfId="34224"/>
    <cellStyle name="Entrée 2 6 2 2 3" xfId="19080"/>
    <cellStyle name="Entrée 2 6 2 2 3 2" xfId="38935"/>
    <cellStyle name="Entrée 2 6 2 2 4" xfId="27498"/>
    <cellStyle name="Entrée 2 6 2 3" xfId="8405"/>
    <cellStyle name="Entrée 2 6 2 3 2" xfId="15131"/>
    <cellStyle name="Entrée 2 6 2 3 2 2" xfId="36467"/>
    <cellStyle name="Entrée 2 6 2 3 3" xfId="19827"/>
    <cellStyle name="Entrée 2 6 2 3 3 2" xfId="39553"/>
    <cellStyle name="Entrée 2 6 2 3 4" xfId="29741"/>
    <cellStyle name="Entrée 2 6 2 4" xfId="10646"/>
    <cellStyle name="Entrée 2 6 2 4 2" xfId="31982"/>
    <cellStyle name="Entrée 2 6 2 5" xfId="18337"/>
    <cellStyle name="Entrée 2 6 2 5 2" xfId="38321"/>
    <cellStyle name="Entrée 2 6 2 6" xfId="25256"/>
    <cellStyle name="Entrée 2 6 3" xfId="6161"/>
    <cellStyle name="Entrée 2 6 3 2" xfId="12887"/>
    <cellStyle name="Entrée 2 6 3 2 2" xfId="34223"/>
    <cellStyle name="Entrée 2 6 3 3" xfId="22426"/>
    <cellStyle name="Entrée 2 6 3 3 2" xfId="41702"/>
    <cellStyle name="Entrée 2 6 3 4" xfId="27497"/>
    <cellStyle name="Entrée 2 6 4" xfId="8404"/>
    <cellStyle name="Entrée 2 6 4 2" xfId="15130"/>
    <cellStyle name="Entrée 2 6 4 2 2" xfId="36466"/>
    <cellStyle name="Entrée 2 6 4 3" xfId="23174"/>
    <cellStyle name="Entrée 2 6 4 3 2" xfId="42322"/>
    <cellStyle name="Entrée 2 6 4 4" xfId="29740"/>
    <cellStyle name="Entrée 2 6 5" xfId="10645"/>
    <cellStyle name="Entrée 2 6 5 2" xfId="31981"/>
    <cellStyle name="Entrée 2 6 6" xfId="18338"/>
    <cellStyle name="Entrée 2 6 6 2" xfId="38322"/>
    <cellStyle name="Entrée 2 6 7" xfId="25255"/>
    <cellStyle name="Entrée 2 60" xfId="3913"/>
    <cellStyle name="Entrée 2 60 2" xfId="6163"/>
    <cellStyle name="Entrée 2 60 2 2" xfId="12889"/>
    <cellStyle name="Entrée 2 60 2 2 2" xfId="34225"/>
    <cellStyle name="Entrée 2 60 2 3" xfId="17957"/>
    <cellStyle name="Entrée 2 60 2 3 2" xfId="38006"/>
    <cellStyle name="Entrée 2 60 2 4" xfId="27499"/>
    <cellStyle name="Entrée 2 60 3" xfId="8406"/>
    <cellStyle name="Entrée 2 60 3 2" xfId="15132"/>
    <cellStyle name="Entrée 2 60 3 2 2" xfId="36468"/>
    <cellStyle name="Entrée 2 60 3 3" xfId="22056"/>
    <cellStyle name="Entrée 2 60 3 3 2" xfId="41397"/>
    <cellStyle name="Entrée 2 60 3 4" xfId="29742"/>
    <cellStyle name="Entrée 2 60 4" xfId="10647"/>
    <cellStyle name="Entrée 2 60 4 2" xfId="31983"/>
    <cellStyle name="Entrée 2 60 5" xfId="21683"/>
    <cellStyle name="Entrée 2 60 5 2" xfId="41089"/>
    <cellStyle name="Entrée 2 60 6" xfId="25257"/>
    <cellStyle name="Entrée 2 61" xfId="3914"/>
    <cellStyle name="Entrée 2 61 2" xfId="6164"/>
    <cellStyle name="Entrée 2 61 2 2" xfId="12890"/>
    <cellStyle name="Entrée 2 61 2 2 2" xfId="34226"/>
    <cellStyle name="Entrée 2 61 2 3" xfId="21311"/>
    <cellStyle name="Entrée 2 61 2 3 2" xfId="40781"/>
    <cellStyle name="Entrée 2 61 2 4" xfId="27500"/>
    <cellStyle name="Entrée 2 61 3" xfId="8407"/>
    <cellStyle name="Entrée 2 61 3 2" xfId="15133"/>
    <cellStyle name="Entrée 2 61 3 2 2" xfId="36469"/>
    <cellStyle name="Entrée 2 61 3 3" xfId="18710"/>
    <cellStyle name="Entrée 2 61 3 3 2" xfId="38629"/>
    <cellStyle name="Entrée 2 61 3 4" xfId="29743"/>
    <cellStyle name="Entrée 2 61 4" xfId="10648"/>
    <cellStyle name="Entrée 2 61 4 2" xfId="31984"/>
    <cellStyle name="Entrée 2 61 5" xfId="23913"/>
    <cellStyle name="Entrée 2 61 5 2" xfId="42933"/>
    <cellStyle name="Entrée 2 61 6" xfId="25258"/>
    <cellStyle name="Entrée 2 62" xfId="3915"/>
    <cellStyle name="Entrée 2 62 2" xfId="6165"/>
    <cellStyle name="Entrée 2 62 2 2" xfId="12891"/>
    <cellStyle name="Entrée 2 62 2 2 2" xfId="34227"/>
    <cellStyle name="Entrée 2 62 2 3" xfId="23540"/>
    <cellStyle name="Entrée 2 62 2 3 2" xfId="42624"/>
    <cellStyle name="Entrée 2 62 2 4" xfId="27501"/>
    <cellStyle name="Entrée 2 62 3" xfId="8408"/>
    <cellStyle name="Entrée 2 62 3 2" xfId="15134"/>
    <cellStyle name="Entrée 2 62 3 2 2" xfId="36470"/>
    <cellStyle name="Entrée 2 62 3 3" xfId="17563"/>
    <cellStyle name="Entrée 2 62 3 3 2" xfId="37677"/>
    <cellStyle name="Entrée 2 62 3 4" xfId="29744"/>
    <cellStyle name="Entrée 2 62 4" xfId="10649"/>
    <cellStyle name="Entrée 2 62 4 2" xfId="31985"/>
    <cellStyle name="Entrée 2 62 5" xfId="20566"/>
    <cellStyle name="Entrée 2 62 5 2" xfId="40164"/>
    <cellStyle name="Entrée 2 62 6" xfId="25259"/>
    <cellStyle name="Entrée 2 63" xfId="3916"/>
    <cellStyle name="Entrée 2 63 2" xfId="6166"/>
    <cellStyle name="Entrée 2 63 2 2" xfId="12892"/>
    <cellStyle name="Entrée 2 63 2 2 2" xfId="34228"/>
    <cellStyle name="Entrée 2 63 2 3" xfId="20193"/>
    <cellStyle name="Entrée 2 63 2 3 2" xfId="39855"/>
    <cellStyle name="Entrée 2 63 2 4" xfId="27502"/>
    <cellStyle name="Entrée 2 63 3" xfId="8409"/>
    <cellStyle name="Entrée 2 63 3 2" xfId="15135"/>
    <cellStyle name="Entrée 2 63 3 2 2" xfId="36471"/>
    <cellStyle name="Entrée 2 63 3 3" xfId="20941"/>
    <cellStyle name="Entrée 2 63 3 3 2" xfId="40475"/>
    <cellStyle name="Entrée 2 63 3 4" xfId="29745"/>
    <cellStyle name="Entrée 2 63 4" xfId="10650"/>
    <cellStyle name="Entrée 2 63 4 2" xfId="31986"/>
    <cellStyle name="Entrée 2 63 5" xfId="22797"/>
    <cellStyle name="Entrée 2 63 5 2" xfId="42009"/>
    <cellStyle name="Entrée 2 63 6" xfId="25260"/>
    <cellStyle name="Entrée 2 64" xfId="3917"/>
    <cellStyle name="Entrée 2 64 2" xfId="6167"/>
    <cellStyle name="Entrée 2 64 2 2" xfId="12893"/>
    <cellStyle name="Entrée 2 64 2 2 2" xfId="34229"/>
    <cellStyle name="Entrée 2 64 2 3" xfId="22425"/>
    <cellStyle name="Entrée 2 64 2 3 2" xfId="41701"/>
    <cellStyle name="Entrée 2 64 2 4" xfId="27503"/>
    <cellStyle name="Entrée 2 64 3" xfId="8410"/>
    <cellStyle name="Entrée 2 64 3 2" xfId="15136"/>
    <cellStyle name="Entrée 2 64 3 2 2" xfId="36472"/>
    <cellStyle name="Entrée 2 64 3 3" xfId="23173"/>
    <cellStyle name="Entrée 2 64 3 3 2" xfId="42321"/>
    <cellStyle name="Entrée 2 64 3 4" xfId="29746"/>
    <cellStyle name="Entrée 2 64 4" xfId="10651"/>
    <cellStyle name="Entrée 2 64 4 2" xfId="31987"/>
    <cellStyle name="Entrée 2 64 5" xfId="19452"/>
    <cellStyle name="Entrée 2 64 5 2" xfId="39242"/>
    <cellStyle name="Entrée 2 64 6" xfId="25261"/>
    <cellStyle name="Entrée 2 65" xfId="3918"/>
    <cellStyle name="Entrée 2 65 2" xfId="6168"/>
    <cellStyle name="Entrée 2 65 2 2" xfId="12894"/>
    <cellStyle name="Entrée 2 65 2 2 2" xfId="34230"/>
    <cellStyle name="Entrée 2 65 2 3" xfId="19079"/>
    <cellStyle name="Entrée 2 65 2 3 2" xfId="38934"/>
    <cellStyle name="Entrée 2 65 2 4" xfId="27504"/>
    <cellStyle name="Entrée 2 65 3" xfId="8411"/>
    <cellStyle name="Entrée 2 65 3 2" xfId="15137"/>
    <cellStyle name="Entrée 2 65 3 2 2" xfId="36473"/>
    <cellStyle name="Entrée 2 65 3 3" xfId="19826"/>
    <cellStyle name="Entrée 2 65 3 3 2" xfId="39552"/>
    <cellStyle name="Entrée 2 65 3 4" xfId="29747"/>
    <cellStyle name="Entrée 2 65 4" xfId="10652"/>
    <cellStyle name="Entrée 2 65 4 2" xfId="31988"/>
    <cellStyle name="Entrée 2 65 5" xfId="18336"/>
    <cellStyle name="Entrée 2 65 5 2" xfId="38320"/>
    <cellStyle name="Entrée 2 65 6" xfId="25262"/>
    <cellStyle name="Entrée 2 66" xfId="3919"/>
    <cellStyle name="Entrée 2 66 2" xfId="6169"/>
    <cellStyle name="Entrée 2 66 2 2" xfId="12895"/>
    <cellStyle name="Entrée 2 66 2 2 2" xfId="34231"/>
    <cellStyle name="Entrée 2 66 2 3" xfId="17956"/>
    <cellStyle name="Entrée 2 66 2 3 2" xfId="38005"/>
    <cellStyle name="Entrée 2 66 2 4" xfId="27505"/>
    <cellStyle name="Entrée 2 66 3" xfId="8412"/>
    <cellStyle name="Entrée 2 66 3 2" xfId="15138"/>
    <cellStyle name="Entrée 2 66 3 2 2" xfId="36474"/>
    <cellStyle name="Entrée 2 66 3 3" xfId="22055"/>
    <cellStyle name="Entrée 2 66 3 3 2" xfId="41396"/>
    <cellStyle name="Entrée 2 66 3 4" xfId="29748"/>
    <cellStyle name="Entrée 2 66 4" xfId="10653"/>
    <cellStyle name="Entrée 2 66 4 2" xfId="31989"/>
    <cellStyle name="Entrée 2 66 5" xfId="21682"/>
    <cellStyle name="Entrée 2 66 5 2" xfId="41088"/>
    <cellStyle name="Entrée 2 66 6" xfId="25263"/>
    <cellStyle name="Entrée 2 67" xfId="3920"/>
    <cellStyle name="Entrée 2 67 2" xfId="6170"/>
    <cellStyle name="Entrée 2 67 2 2" xfId="12896"/>
    <cellStyle name="Entrée 2 67 2 2 2" xfId="34232"/>
    <cellStyle name="Entrée 2 67 2 3" xfId="21310"/>
    <cellStyle name="Entrée 2 67 2 3 2" xfId="40780"/>
    <cellStyle name="Entrée 2 67 2 4" xfId="27506"/>
    <cellStyle name="Entrée 2 67 3" xfId="8413"/>
    <cellStyle name="Entrée 2 67 3 2" xfId="15139"/>
    <cellStyle name="Entrée 2 67 3 2 2" xfId="36475"/>
    <cellStyle name="Entrée 2 67 3 3" xfId="18709"/>
    <cellStyle name="Entrée 2 67 3 3 2" xfId="38628"/>
    <cellStyle name="Entrée 2 67 3 4" xfId="29749"/>
    <cellStyle name="Entrée 2 67 4" xfId="10654"/>
    <cellStyle name="Entrée 2 67 4 2" xfId="31990"/>
    <cellStyle name="Entrée 2 67 5" xfId="23912"/>
    <cellStyle name="Entrée 2 67 5 2" xfId="42932"/>
    <cellStyle name="Entrée 2 67 6" xfId="25264"/>
    <cellStyle name="Entrée 2 68" xfId="3921"/>
    <cellStyle name="Entrée 2 68 2" xfId="6171"/>
    <cellStyle name="Entrée 2 68 2 2" xfId="12897"/>
    <cellStyle name="Entrée 2 68 2 2 2" xfId="34233"/>
    <cellStyle name="Entrée 2 68 2 3" xfId="23539"/>
    <cellStyle name="Entrée 2 68 2 3 2" xfId="42623"/>
    <cellStyle name="Entrée 2 68 2 4" xfId="27507"/>
    <cellStyle name="Entrée 2 68 3" xfId="8414"/>
    <cellStyle name="Entrée 2 68 3 2" xfId="15140"/>
    <cellStyle name="Entrée 2 68 3 2 2" xfId="36476"/>
    <cellStyle name="Entrée 2 68 3 3" xfId="17562"/>
    <cellStyle name="Entrée 2 68 3 3 2" xfId="37676"/>
    <cellStyle name="Entrée 2 68 3 4" xfId="29750"/>
    <cellStyle name="Entrée 2 68 4" xfId="10655"/>
    <cellStyle name="Entrée 2 68 4 2" xfId="31991"/>
    <cellStyle name="Entrée 2 68 5" xfId="20565"/>
    <cellStyle name="Entrée 2 68 5 2" xfId="40163"/>
    <cellStyle name="Entrée 2 68 6" xfId="25265"/>
    <cellStyle name="Entrée 2 69" xfId="3922"/>
    <cellStyle name="Entrée 2 69 2" xfId="6172"/>
    <cellStyle name="Entrée 2 69 2 2" xfId="12898"/>
    <cellStyle name="Entrée 2 69 2 2 2" xfId="34234"/>
    <cellStyle name="Entrée 2 69 2 3" xfId="20192"/>
    <cellStyle name="Entrée 2 69 2 3 2" xfId="39854"/>
    <cellStyle name="Entrée 2 69 2 4" xfId="27508"/>
    <cellStyle name="Entrée 2 69 3" xfId="8415"/>
    <cellStyle name="Entrée 2 69 3 2" xfId="15141"/>
    <cellStyle name="Entrée 2 69 3 2 2" xfId="36477"/>
    <cellStyle name="Entrée 2 69 3 3" xfId="20940"/>
    <cellStyle name="Entrée 2 69 3 3 2" xfId="40474"/>
    <cellStyle name="Entrée 2 69 3 4" xfId="29751"/>
    <cellStyle name="Entrée 2 69 4" xfId="10656"/>
    <cellStyle name="Entrée 2 69 4 2" xfId="31992"/>
    <cellStyle name="Entrée 2 69 5" xfId="22796"/>
    <cellStyle name="Entrée 2 69 5 2" xfId="42008"/>
    <cellStyle name="Entrée 2 69 6" xfId="25266"/>
    <cellStyle name="Entrée 2 7" xfId="3923"/>
    <cellStyle name="Entrée 2 7 2" xfId="6173"/>
    <cellStyle name="Entrée 2 7 2 2" xfId="12899"/>
    <cellStyle name="Entrée 2 7 2 2 2" xfId="34235"/>
    <cellStyle name="Entrée 2 7 2 3" xfId="22424"/>
    <cellStyle name="Entrée 2 7 2 3 2" xfId="41700"/>
    <cellStyle name="Entrée 2 7 2 4" xfId="27509"/>
    <cellStyle name="Entrée 2 7 3" xfId="8416"/>
    <cellStyle name="Entrée 2 7 3 2" xfId="15142"/>
    <cellStyle name="Entrée 2 7 3 2 2" xfId="36478"/>
    <cellStyle name="Entrée 2 7 3 3" xfId="23172"/>
    <cellStyle name="Entrée 2 7 3 3 2" xfId="42320"/>
    <cellStyle name="Entrée 2 7 3 4" xfId="29752"/>
    <cellStyle name="Entrée 2 7 4" xfId="10657"/>
    <cellStyle name="Entrée 2 7 4 2" xfId="31993"/>
    <cellStyle name="Entrée 2 7 5" xfId="19451"/>
    <cellStyle name="Entrée 2 7 5 2" xfId="39241"/>
    <cellStyle name="Entrée 2 7 6" xfId="25267"/>
    <cellStyle name="Entrée 2 70" xfId="3924"/>
    <cellStyle name="Entrée 2 70 2" xfId="6174"/>
    <cellStyle name="Entrée 2 70 2 2" xfId="12900"/>
    <cellStyle name="Entrée 2 70 2 2 2" xfId="34236"/>
    <cellStyle name="Entrée 2 70 2 3" xfId="19078"/>
    <cellStyle name="Entrée 2 70 2 3 2" xfId="38933"/>
    <cellStyle name="Entrée 2 70 2 4" xfId="27510"/>
    <cellStyle name="Entrée 2 70 3" xfId="8417"/>
    <cellStyle name="Entrée 2 70 3 2" xfId="15143"/>
    <cellStyle name="Entrée 2 70 3 2 2" xfId="36479"/>
    <cellStyle name="Entrée 2 70 3 3" xfId="19825"/>
    <cellStyle name="Entrée 2 70 3 3 2" xfId="39551"/>
    <cellStyle name="Entrée 2 70 3 4" xfId="29753"/>
    <cellStyle name="Entrée 2 70 4" xfId="10658"/>
    <cellStyle name="Entrée 2 70 4 2" xfId="31994"/>
    <cellStyle name="Entrée 2 70 5" xfId="18335"/>
    <cellStyle name="Entrée 2 70 5 2" xfId="38319"/>
    <cellStyle name="Entrée 2 70 6" xfId="25268"/>
    <cellStyle name="Entrée 2 71" xfId="3925"/>
    <cellStyle name="Entrée 2 71 2" xfId="6175"/>
    <cellStyle name="Entrée 2 71 2 2" xfId="12901"/>
    <cellStyle name="Entrée 2 71 2 2 2" xfId="34237"/>
    <cellStyle name="Entrée 2 71 2 3" xfId="17955"/>
    <cellStyle name="Entrée 2 71 2 3 2" xfId="38004"/>
    <cellStyle name="Entrée 2 71 2 4" xfId="27511"/>
    <cellStyle name="Entrée 2 71 3" xfId="8418"/>
    <cellStyle name="Entrée 2 71 3 2" xfId="15144"/>
    <cellStyle name="Entrée 2 71 3 2 2" xfId="36480"/>
    <cellStyle name="Entrée 2 71 3 3" xfId="22054"/>
    <cellStyle name="Entrée 2 71 3 3 2" xfId="41395"/>
    <cellStyle name="Entrée 2 71 3 4" xfId="29754"/>
    <cellStyle name="Entrée 2 71 4" xfId="10659"/>
    <cellStyle name="Entrée 2 71 4 2" xfId="31995"/>
    <cellStyle name="Entrée 2 71 5" xfId="21681"/>
    <cellStyle name="Entrée 2 71 5 2" xfId="41087"/>
    <cellStyle name="Entrée 2 71 6" xfId="25269"/>
    <cellStyle name="Entrée 2 72" xfId="3926"/>
    <cellStyle name="Entrée 2 72 2" xfId="6176"/>
    <cellStyle name="Entrée 2 72 2 2" xfId="12902"/>
    <cellStyle name="Entrée 2 72 2 2 2" xfId="34238"/>
    <cellStyle name="Entrée 2 72 2 3" xfId="21309"/>
    <cellStyle name="Entrée 2 72 2 3 2" xfId="40779"/>
    <cellStyle name="Entrée 2 72 2 4" xfId="27512"/>
    <cellStyle name="Entrée 2 72 3" xfId="8419"/>
    <cellStyle name="Entrée 2 72 3 2" xfId="15145"/>
    <cellStyle name="Entrée 2 72 3 2 2" xfId="36481"/>
    <cellStyle name="Entrée 2 72 3 3" xfId="18708"/>
    <cellStyle name="Entrée 2 72 3 3 2" xfId="38627"/>
    <cellStyle name="Entrée 2 72 3 4" xfId="29755"/>
    <cellStyle name="Entrée 2 72 4" xfId="10660"/>
    <cellStyle name="Entrée 2 72 4 2" xfId="31996"/>
    <cellStyle name="Entrée 2 72 5" xfId="23911"/>
    <cellStyle name="Entrée 2 72 5 2" xfId="42931"/>
    <cellStyle name="Entrée 2 72 6" xfId="25270"/>
    <cellStyle name="Entrée 2 73" xfId="3927"/>
    <cellStyle name="Entrée 2 73 2" xfId="6177"/>
    <cellStyle name="Entrée 2 73 2 2" xfId="12903"/>
    <cellStyle name="Entrée 2 73 2 2 2" xfId="34239"/>
    <cellStyle name="Entrée 2 73 2 3" xfId="23538"/>
    <cellStyle name="Entrée 2 73 2 3 2" xfId="42622"/>
    <cellStyle name="Entrée 2 73 2 4" xfId="27513"/>
    <cellStyle name="Entrée 2 73 3" xfId="8420"/>
    <cellStyle name="Entrée 2 73 3 2" xfId="15146"/>
    <cellStyle name="Entrée 2 73 3 2 2" xfId="36482"/>
    <cellStyle name="Entrée 2 73 3 3" xfId="17561"/>
    <cellStyle name="Entrée 2 73 3 3 2" xfId="37675"/>
    <cellStyle name="Entrée 2 73 3 4" xfId="29756"/>
    <cellStyle name="Entrée 2 73 4" xfId="10661"/>
    <cellStyle name="Entrée 2 73 4 2" xfId="31997"/>
    <cellStyle name="Entrée 2 73 5" xfId="20564"/>
    <cellStyle name="Entrée 2 73 5 2" xfId="40162"/>
    <cellStyle name="Entrée 2 73 6" xfId="25271"/>
    <cellStyle name="Entrée 2 74" xfId="3928"/>
    <cellStyle name="Entrée 2 74 2" xfId="6178"/>
    <cellStyle name="Entrée 2 74 2 2" xfId="12904"/>
    <cellStyle name="Entrée 2 74 2 2 2" xfId="34240"/>
    <cellStyle name="Entrée 2 74 2 3" xfId="20191"/>
    <cellStyle name="Entrée 2 74 2 3 2" xfId="39853"/>
    <cellStyle name="Entrée 2 74 2 4" xfId="27514"/>
    <cellStyle name="Entrée 2 74 3" xfId="8421"/>
    <cellStyle name="Entrée 2 74 3 2" xfId="15147"/>
    <cellStyle name="Entrée 2 74 3 2 2" xfId="36483"/>
    <cellStyle name="Entrée 2 74 3 3" xfId="20939"/>
    <cellStyle name="Entrée 2 74 3 3 2" xfId="40473"/>
    <cellStyle name="Entrée 2 74 3 4" xfId="29757"/>
    <cellStyle name="Entrée 2 74 4" xfId="10662"/>
    <cellStyle name="Entrée 2 74 4 2" xfId="31998"/>
    <cellStyle name="Entrée 2 74 5" xfId="22795"/>
    <cellStyle name="Entrée 2 74 5 2" xfId="42007"/>
    <cellStyle name="Entrée 2 74 6" xfId="25272"/>
    <cellStyle name="Entrée 2 75" xfId="3929"/>
    <cellStyle name="Entrée 2 75 2" xfId="6179"/>
    <cellStyle name="Entrée 2 75 2 2" xfId="12905"/>
    <cellStyle name="Entrée 2 75 2 2 2" xfId="34241"/>
    <cellStyle name="Entrée 2 75 2 3" xfId="22423"/>
    <cellStyle name="Entrée 2 75 2 3 2" xfId="41699"/>
    <cellStyle name="Entrée 2 75 2 4" xfId="27515"/>
    <cellStyle name="Entrée 2 75 3" xfId="8422"/>
    <cellStyle name="Entrée 2 75 3 2" xfId="15148"/>
    <cellStyle name="Entrée 2 75 3 2 2" xfId="36484"/>
    <cellStyle name="Entrée 2 75 3 3" xfId="23171"/>
    <cellStyle name="Entrée 2 75 3 3 2" xfId="42319"/>
    <cellStyle name="Entrée 2 75 3 4" xfId="29758"/>
    <cellStyle name="Entrée 2 75 4" xfId="10663"/>
    <cellStyle name="Entrée 2 75 4 2" xfId="31999"/>
    <cellStyle name="Entrée 2 75 5" xfId="19450"/>
    <cellStyle name="Entrée 2 75 5 2" xfId="39240"/>
    <cellStyle name="Entrée 2 75 6" xfId="25273"/>
    <cellStyle name="Entrée 2 76" xfId="3930"/>
    <cellStyle name="Entrée 2 76 2" xfId="6180"/>
    <cellStyle name="Entrée 2 76 2 2" xfId="12906"/>
    <cellStyle name="Entrée 2 76 2 2 2" xfId="34242"/>
    <cellStyle name="Entrée 2 76 2 3" xfId="19077"/>
    <cellStyle name="Entrée 2 76 2 3 2" xfId="38932"/>
    <cellStyle name="Entrée 2 76 2 4" xfId="27516"/>
    <cellStyle name="Entrée 2 76 3" xfId="8423"/>
    <cellStyle name="Entrée 2 76 3 2" xfId="15149"/>
    <cellStyle name="Entrée 2 76 3 2 2" xfId="36485"/>
    <cellStyle name="Entrée 2 76 3 3" xfId="19824"/>
    <cellStyle name="Entrée 2 76 3 3 2" xfId="39550"/>
    <cellStyle name="Entrée 2 76 3 4" xfId="29759"/>
    <cellStyle name="Entrée 2 76 4" xfId="10664"/>
    <cellStyle name="Entrée 2 76 4 2" xfId="32000"/>
    <cellStyle name="Entrée 2 76 5" xfId="18334"/>
    <cellStyle name="Entrée 2 76 5 2" xfId="38318"/>
    <cellStyle name="Entrée 2 76 6" xfId="25274"/>
    <cellStyle name="Entrée 2 77" xfId="3931"/>
    <cellStyle name="Entrée 2 77 2" xfId="6181"/>
    <cellStyle name="Entrée 2 77 2 2" xfId="12907"/>
    <cellStyle name="Entrée 2 77 2 2 2" xfId="34243"/>
    <cellStyle name="Entrée 2 77 2 3" xfId="17954"/>
    <cellStyle name="Entrée 2 77 2 3 2" xfId="38003"/>
    <cellStyle name="Entrée 2 77 2 4" xfId="27517"/>
    <cellStyle name="Entrée 2 77 3" xfId="8424"/>
    <cellStyle name="Entrée 2 77 3 2" xfId="15150"/>
    <cellStyle name="Entrée 2 77 3 2 2" xfId="36486"/>
    <cellStyle name="Entrée 2 77 3 3" xfId="22053"/>
    <cellStyle name="Entrée 2 77 3 3 2" xfId="41394"/>
    <cellStyle name="Entrée 2 77 3 4" xfId="29760"/>
    <cellStyle name="Entrée 2 77 4" xfId="10665"/>
    <cellStyle name="Entrée 2 77 4 2" xfId="32001"/>
    <cellStyle name="Entrée 2 77 5" xfId="21680"/>
    <cellStyle name="Entrée 2 77 5 2" xfId="41086"/>
    <cellStyle name="Entrée 2 77 6" xfId="25275"/>
    <cellStyle name="Entrée 2 78" xfId="3932"/>
    <cellStyle name="Entrée 2 78 2" xfId="6182"/>
    <cellStyle name="Entrée 2 78 2 2" xfId="12908"/>
    <cellStyle name="Entrée 2 78 2 2 2" xfId="34244"/>
    <cellStyle name="Entrée 2 78 2 3" xfId="21308"/>
    <cellStyle name="Entrée 2 78 2 3 2" xfId="40778"/>
    <cellStyle name="Entrée 2 78 2 4" xfId="27518"/>
    <cellStyle name="Entrée 2 78 3" xfId="8425"/>
    <cellStyle name="Entrée 2 78 3 2" xfId="15151"/>
    <cellStyle name="Entrée 2 78 3 2 2" xfId="36487"/>
    <cellStyle name="Entrée 2 78 3 3" xfId="18707"/>
    <cellStyle name="Entrée 2 78 3 3 2" xfId="38626"/>
    <cellStyle name="Entrée 2 78 3 4" xfId="29761"/>
    <cellStyle name="Entrée 2 78 4" xfId="10666"/>
    <cellStyle name="Entrée 2 78 4 2" xfId="32002"/>
    <cellStyle name="Entrée 2 78 5" xfId="23910"/>
    <cellStyle name="Entrée 2 78 5 2" xfId="42930"/>
    <cellStyle name="Entrée 2 78 6" xfId="25276"/>
    <cellStyle name="Entrée 2 79" xfId="3933"/>
    <cellStyle name="Entrée 2 79 2" xfId="6183"/>
    <cellStyle name="Entrée 2 79 2 2" xfId="12909"/>
    <cellStyle name="Entrée 2 79 2 2 2" xfId="34245"/>
    <cellStyle name="Entrée 2 79 2 3" xfId="23537"/>
    <cellStyle name="Entrée 2 79 2 3 2" xfId="42621"/>
    <cellStyle name="Entrée 2 79 2 4" xfId="27519"/>
    <cellStyle name="Entrée 2 79 3" xfId="8426"/>
    <cellStyle name="Entrée 2 79 3 2" xfId="15152"/>
    <cellStyle name="Entrée 2 79 3 2 2" xfId="36488"/>
    <cellStyle name="Entrée 2 79 3 3" xfId="17560"/>
    <cellStyle name="Entrée 2 79 3 3 2" xfId="37674"/>
    <cellStyle name="Entrée 2 79 3 4" xfId="29762"/>
    <cellStyle name="Entrée 2 79 4" xfId="10667"/>
    <cellStyle name="Entrée 2 79 4 2" xfId="32003"/>
    <cellStyle name="Entrée 2 79 5" xfId="20563"/>
    <cellStyle name="Entrée 2 79 5 2" xfId="40161"/>
    <cellStyle name="Entrée 2 79 6" xfId="25277"/>
    <cellStyle name="Entrée 2 8" xfId="3934"/>
    <cellStyle name="Entrée 2 8 2" xfId="6184"/>
    <cellStyle name="Entrée 2 8 2 2" xfId="12910"/>
    <cellStyle name="Entrée 2 8 2 2 2" xfId="34246"/>
    <cellStyle name="Entrée 2 8 2 3" xfId="20190"/>
    <cellStyle name="Entrée 2 8 2 3 2" xfId="39852"/>
    <cellStyle name="Entrée 2 8 2 4" xfId="27520"/>
    <cellStyle name="Entrée 2 8 3" xfId="8427"/>
    <cellStyle name="Entrée 2 8 3 2" xfId="15153"/>
    <cellStyle name="Entrée 2 8 3 2 2" xfId="36489"/>
    <cellStyle name="Entrée 2 8 3 3" xfId="20938"/>
    <cellStyle name="Entrée 2 8 3 3 2" xfId="40472"/>
    <cellStyle name="Entrée 2 8 3 4" xfId="29763"/>
    <cellStyle name="Entrée 2 8 4" xfId="10668"/>
    <cellStyle name="Entrée 2 8 4 2" xfId="32004"/>
    <cellStyle name="Entrée 2 8 5" xfId="22794"/>
    <cellStyle name="Entrée 2 8 5 2" xfId="42006"/>
    <cellStyle name="Entrée 2 8 6" xfId="25278"/>
    <cellStyle name="Entrée 2 80" xfId="3935"/>
    <cellStyle name="Entrée 2 80 2" xfId="6185"/>
    <cellStyle name="Entrée 2 80 2 2" xfId="12911"/>
    <cellStyle name="Entrée 2 80 2 2 2" xfId="34247"/>
    <cellStyle name="Entrée 2 80 2 3" xfId="22422"/>
    <cellStyle name="Entrée 2 80 2 3 2" xfId="41698"/>
    <cellStyle name="Entrée 2 80 2 4" xfId="27521"/>
    <cellStyle name="Entrée 2 80 3" xfId="8428"/>
    <cellStyle name="Entrée 2 80 3 2" xfId="15154"/>
    <cellStyle name="Entrée 2 80 3 2 2" xfId="36490"/>
    <cellStyle name="Entrée 2 80 3 3" xfId="23170"/>
    <cellStyle name="Entrée 2 80 3 3 2" xfId="42318"/>
    <cellStyle name="Entrée 2 80 3 4" xfId="29764"/>
    <cellStyle name="Entrée 2 80 4" xfId="10669"/>
    <cellStyle name="Entrée 2 80 4 2" xfId="32005"/>
    <cellStyle name="Entrée 2 80 5" xfId="19449"/>
    <cellStyle name="Entrée 2 80 5 2" xfId="39239"/>
    <cellStyle name="Entrée 2 80 6" xfId="25279"/>
    <cellStyle name="Entrée 2 81" xfId="3936"/>
    <cellStyle name="Entrée 2 81 2" xfId="6186"/>
    <cellStyle name="Entrée 2 81 2 2" xfId="12912"/>
    <cellStyle name="Entrée 2 81 2 2 2" xfId="34248"/>
    <cellStyle name="Entrée 2 81 2 3" xfId="19076"/>
    <cellStyle name="Entrée 2 81 2 3 2" xfId="38931"/>
    <cellStyle name="Entrée 2 81 2 4" xfId="27522"/>
    <cellStyle name="Entrée 2 81 3" xfId="8429"/>
    <cellStyle name="Entrée 2 81 3 2" xfId="15155"/>
    <cellStyle name="Entrée 2 81 3 2 2" xfId="36491"/>
    <cellStyle name="Entrée 2 81 3 3" xfId="19823"/>
    <cellStyle name="Entrée 2 81 3 3 2" xfId="39549"/>
    <cellStyle name="Entrée 2 81 3 4" xfId="29765"/>
    <cellStyle name="Entrée 2 81 4" xfId="10670"/>
    <cellStyle name="Entrée 2 81 4 2" xfId="32006"/>
    <cellStyle name="Entrée 2 81 5" xfId="18333"/>
    <cellStyle name="Entrée 2 81 5 2" xfId="38317"/>
    <cellStyle name="Entrée 2 81 6" xfId="25280"/>
    <cellStyle name="Entrée 2 82" xfId="3937"/>
    <cellStyle name="Entrée 2 82 2" xfId="6187"/>
    <cellStyle name="Entrée 2 82 2 2" xfId="12913"/>
    <cellStyle name="Entrée 2 82 2 2 2" xfId="34249"/>
    <cellStyle name="Entrée 2 82 2 3" xfId="17953"/>
    <cellStyle name="Entrée 2 82 2 3 2" xfId="38002"/>
    <cellStyle name="Entrée 2 82 2 4" xfId="27523"/>
    <cellStyle name="Entrée 2 82 3" xfId="8430"/>
    <cellStyle name="Entrée 2 82 3 2" xfId="15156"/>
    <cellStyle name="Entrée 2 82 3 2 2" xfId="36492"/>
    <cellStyle name="Entrée 2 82 3 3" xfId="22052"/>
    <cellStyle name="Entrée 2 82 3 3 2" xfId="41393"/>
    <cellStyle name="Entrée 2 82 3 4" xfId="29766"/>
    <cellStyle name="Entrée 2 82 4" xfId="10671"/>
    <cellStyle name="Entrée 2 82 4 2" xfId="32007"/>
    <cellStyle name="Entrée 2 82 5" xfId="21679"/>
    <cellStyle name="Entrée 2 82 5 2" xfId="41085"/>
    <cellStyle name="Entrée 2 82 6" xfId="25281"/>
    <cellStyle name="Entrée 2 83" xfId="3938"/>
    <cellStyle name="Entrée 2 83 2" xfId="6188"/>
    <cellStyle name="Entrée 2 83 2 2" xfId="12914"/>
    <cellStyle name="Entrée 2 83 2 2 2" xfId="34250"/>
    <cellStyle name="Entrée 2 83 2 3" xfId="21307"/>
    <cellStyle name="Entrée 2 83 2 3 2" xfId="40777"/>
    <cellStyle name="Entrée 2 83 2 4" xfId="27524"/>
    <cellStyle name="Entrée 2 83 3" xfId="8431"/>
    <cellStyle name="Entrée 2 83 3 2" xfId="15157"/>
    <cellStyle name="Entrée 2 83 3 2 2" xfId="36493"/>
    <cellStyle name="Entrée 2 83 3 3" xfId="18706"/>
    <cellStyle name="Entrée 2 83 3 3 2" xfId="38625"/>
    <cellStyle name="Entrée 2 83 3 4" xfId="29767"/>
    <cellStyle name="Entrée 2 83 4" xfId="10672"/>
    <cellStyle name="Entrée 2 83 4 2" xfId="32008"/>
    <cellStyle name="Entrée 2 83 5" xfId="23909"/>
    <cellStyle name="Entrée 2 83 5 2" xfId="42929"/>
    <cellStyle name="Entrée 2 83 6" xfId="25282"/>
    <cellStyle name="Entrée 2 84" xfId="3939"/>
    <cellStyle name="Entrée 2 84 2" xfId="6189"/>
    <cellStyle name="Entrée 2 84 2 2" xfId="12915"/>
    <cellStyle name="Entrée 2 84 2 2 2" xfId="34251"/>
    <cellStyle name="Entrée 2 84 2 3" xfId="23536"/>
    <cellStyle name="Entrée 2 84 2 3 2" xfId="42620"/>
    <cellStyle name="Entrée 2 84 2 4" xfId="27525"/>
    <cellStyle name="Entrée 2 84 3" xfId="8432"/>
    <cellStyle name="Entrée 2 84 3 2" xfId="15158"/>
    <cellStyle name="Entrée 2 84 3 2 2" xfId="36494"/>
    <cellStyle name="Entrée 2 84 3 3" xfId="17559"/>
    <cellStyle name="Entrée 2 84 3 3 2" xfId="37673"/>
    <cellStyle name="Entrée 2 84 3 4" xfId="29768"/>
    <cellStyle name="Entrée 2 84 4" xfId="10673"/>
    <cellStyle name="Entrée 2 84 4 2" xfId="32009"/>
    <cellStyle name="Entrée 2 84 5" xfId="20562"/>
    <cellStyle name="Entrée 2 84 5 2" xfId="40160"/>
    <cellStyle name="Entrée 2 84 6" xfId="25283"/>
    <cellStyle name="Entrée 2 85" xfId="3940"/>
    <cellStyle name="Entrée 2 85 2" xfId="6190"/>
    <cellStyle name="Entrée 2 85 2 2" xfId="12916"/>
    <cellStyle name="Entrée 2 85 2 2 2" xfId="34252"/>
    <cellStyle name="Entrée 2 85 2 3" xfId="20189"/>
    <cellStyle name="Entrée 2 85 2 3 2" xfId="39851"/>
    <cellStyle name="Entrée 2 85 2 4" xfId="27526"/>
    <cellStyle name="Entrée 2 85 3" xfId="8433"/>
    <cellStyle name="Entrée 2 85 3 2" xfId="15159"/>
    <cellStyle name="Entrée 2 85 3 2 2" xfId="36495"/>
    <cellStyle name="Entrée 2 85 3 3" xfId="20937"/>
    <cellStyle name="Entrée 2 85 3 3 2" xfId="40471"/>
    <cellStyle name="Entrée 2 85 3 4" xfId="29769"/>
    <cellStyle name="Entrée 2 85 4" xfId="10674"/>
    <cellStyle name="Entrée 2 85 4 2" xfId="32010"/>
    <cellStyle name="Entrée 2 85 5" xfId="22793"/>
    <cellStyle name="Entrée 2 85 5 2" xfId="42005"/>
    <cellStyle name="Entrée 2 85 6" xfId="25284"/>
    <cellStyle name="Entrée 2 86" xfId="3941"/>
    <cellStyle name="Entrée 2 86 2" xfId="6191"/>
    <cellStyle name="Entrée 2 86 2 2" xfId="12917"/>
    <cellStyle name="Entrée 2 86 2 2 2" xfId="34253"/>
    <cellStyle name="Entrée 2 86 2 3" xfId="22421"/>
    <cellStyle name="Entrée 2 86 2 3 2" xfId="41697"/>
    <cellStyle name="Entrée 2 86 2 4" xfId="27527"/>
    <cellStyle name="Entrée 2 86 3" xfId="8434"/>
    <cellStyle name="Entrée 2 86 3 2" xfId="15160"/>
    <cellStyle name="Entrée 2 86 3 2 2" xfId="36496"/>
    <cellStyle name="Entrée 2 86 3 3" xfId="23169"/>
    <cellStyle name="Entrée 2 86 3 3 2" xfId="42317"/>
    <cellStyle name="Entrée 2 86 3 4" xfId="29770"/>
    <cellStyle name="Entrée 2 86 4" xfId="10675"/>
    <cellStyle name="Entrée 2 86 4 2" xfId="32011"/>
    <cellStyle name="Entrée 2 86 5" xfId="19448"/>
    <cellStyle name="Entrée 2 86 5 2" xfId="39238"/>
    <cellStyle name="Entrée 2 86 6" xfId="25285"/>
    <cellStyle name="Entrée 2 87" xfId="3942"/>
    <cellStyle name="Entrée 2 87 2" xfId="6192"/>
    <cellStyle name="Entrée 2 87 2 2" xfId="12918"/>
    <cellStyle name="Entrée 2 87 2 2 2" xfId="34254"/>
    <cellStyle name="Entrée 2 87 2 3" xfId="19075"/>
    <cellStyle name="Entrée 2 87 2 3 2" xfId="38930"/>
    <cellStyle name="Entrée 2 87 2 4" xfId="27528"/>
    <cellStyle name="Entrée 2 87 3" xfId="8435"/>
    <cellStyle name="Entrée 2 87 3 2" xfId="15161"/>
    <cellStyle name="Entrée 2 87 3 2 2" xfId="36497"/>
    <cellStyle name="Entrée 2 87 3 3" xfId="19822"/>
    <cellStyle name="Entrée 2 87 3 3 2" xfId="39548"/>
    <cellStyle name="Entrée 2 87 3 4" xfId="29771"/>
    <cellStyle name="Entrée 2 87 4" xfId="10676"/>
    <cellStyle name="Entrée 2 87 4 2" xfId="32012"/>
    <cellStyle name="Entrée 2 87 5" xfId="18332"/>
    <cellStyle name="Entrée 2 87 5 2" xfId="38316"/>
    <cellStyle name="Entrée 2 87 6" xfId="25286"/>
    <cellStyle name="Entrée 2 88" xfId="3943"/>
    <cellStyle name="Entrée 2 88 2" xfId="6193"/>
    <cellStyle name="Entrée 2 88 2 2" xfId="12919"/>
    <cellStyle name="Entrée 2 88 2 2 2" xfId="34255"/>
    <cellStyle name="Entrée 2 88 2 3" xfId="17952"/>
    <cellStyle name="Entrée 2 88 2 3 2" xfId="38001"/>
    <cellStyle name="Entrée 2 88 2 4" xfId="27529"/>
    <cellStyle name="Entrée 2 88 3" xfId="8436"/>
    <cellStyle name="Entrée 2 88 3 2" xfId="15162"/>
    <cellStyle name="Entrée 2 88 3 2 2" xfId="36498"/>
    <cellStyle name="Entrée 2 88 3 3" xfId="22051"/>
    <cellStyle name="Entrée 2 88 3 3 2" xfId="41392"/>
    <cellStyle name="Entrée 2 88 3 4" xfId="29772"/>
    <cellStyle name="Entrée 2 88 4" xfId="10677"/>
    <cellStyle name="Entrée 2 88 4 2" xfId="32013"/>
    <cellStyle name="Entrée 2 88 5" xfId="21678"/>
    <cellStyle name="Entrée 2 88 5 2" xfId="41084"/>
    <cellStyle name="Entrée 2 88 6" xfId="25287"/>
    <cellStyle name="Entrée 2 89" xfId="3944"/>
    <cellStyle name="Entrée 2 89 2" xfId="6194"/>
    <cellStyle name="Entrée 2 89 2 2" xfId="12920"/>
    <cellStyle name="Entrée 2 89 2 2 2" xfId="34256"/>
    <cellStyle name="Entrée 2 89 2 3" xfId="21306"/>
    <cellStyle name="Entrée 2 89 2 3 2" xfId="40776"/>
    <cellStyle name="Entrée 2 89 2 4" xfId="27530"/>
    <cellStyle name="Entrée 2 89 3" xfId="8437"/>
    <cellStyle name="Entrée 2 89 3 2" xfId="15163"/>
    <cellStyle name="Entrée 2 89 3 2 2" xfId="36499"/>
    <cellStyle name="Entrée 2 89 3 3" xfId="18705"/>
    <cellStyle name="Entrée 2 89 3 3 2" xfId="38624"/>
    <cellStyle name="Entrée 2 89 3 4" xfId="29773"/>
    <cellStyle name="Entrée 2 89 4" xfId="10678"/>
    <cellStyle name="Entrée 2 89 4 2" xfId="32014"/>
    <cellStyle name="Entrée 2 89 5" xfId="23908"/>
    <cellStyle name="Entrée 2 89 5 2" xfId="42928"/>
    <cellStyle name="Entrée 2 89 6" xfId="25288"/>
    <cellStyle name="Entrée 2 9" xfId="3945"/>
    <cellStyle name="Entrée 2 9 2" xfId="6195"/>
    <cellStyle name="Entrée 2 9 2 2" xfId="12921"/>
    <cellStyle name="Entrée 2 9 2 2 2" xfId="34257"/>
    <cellStyle name="Entrée 2 9 2 3" xfId="23535"/>
    <cellStyle name="Entrée 2 9 2 3 2" xfId="42619"/>
    <cellStyle name="Entrée 2 9 2 4" xfId="27531"/>
    <cellStyle name="Entrée 2 9 3" xfId="8438"/>
    <cellStyle name="Entrée 2 9 3 2" xfId="15164"/>
    <cellStyle name="Entrée 2 9 3 2 2" xfId="36500"/>
    <cellStyle name="Entrée 2 9 3 3" xfId="17558"/>
    <cellStyle name="Entrée 2 9 3 3 2" xfId="37672"/>
    <cellStyle name="Entrée 2 9 3 4" xfId="29774"/>
    <cellStyle name="Entrée 2 9 4" xfId="10679"/>
    <cellStyle name="Entrée 2 9 4 2" xfId="32015"/>
    <cellStyle name="Entrée 2 9 5" xfId="20561"/>
    <cellStyle name="Entrée 2 9 5 2" xfId="40159"/>
    <cellStyle name="Entrée 2 9 6" xfId="25289"/>
    <cellStyle name="Entrée 2 90" xfId="3946"/>
    <cellStyle name="Entrée 2 90 2" xfId="6196"/>
    <cellStyle name="Entrée 2 90 2 2" xfId="12922"/>
    <cellStyle name="Entrée 2 90 2 2 2" xfId="34258"/>
    <cellStyle name="Entrée 2 90 2 3" xfId="20188"/>
    <cellStyle name="Entrée 2 90 2 3 2" xfId="39850"/>
    <cellStyle name="Entrée 2 90 2 4" xfId="27532"/>
    <cellStyle name="Entrée 2 90 3" xfId="8439"/>
    <cellStyle name="Entrée 2 90 3 2" xfId="15165"/>
    <cellStyle name="Entrée 2 90 3 2 2" xfId="36501"/>
    <cellStyle name="Entrée 2 90 3 3" xfId="20936"/>
    <cellStyle name="Entrée 2 90 3 3 2" xfId="40470"/>
    <cellStyle name="Entrée 2 90 3 4" xfId="29775"/>
    <cellStyle name="Entrée 2 90 4" xfId="10680"/>
    <cellStyle name="Entrée 2 90 4 2" xfId="32016"/>
    <cellStyle name="Entrée 2 90 5" xfId="22792"/>
    <cellStyle name="Entrée 2 90 5 2" xfId="42004"/>
    <cellStyle name="Entrée 2 90 6" xfId="25290"/>
    <cellStyle name="Entrée 2 91" xfId="3947"/>
    <cellStyle name="Entrée 2 91 2" xfId="6197"/>
    <cellStyle name="Entrée 2 91 2 2" xfId="12923"/>
    <cellStyle name="Entrée 2 91 2 2 2" xfId="34259"/>
    <cellStyle name="Entrée 2 91 2 3" xfId="22420"/>
    <cellStyle name="Entrée 2 91 2 3 2" xfId="41696"/>
    <cellStyle name="Entrée 2 91 2 4" xfId="27533"/>
    <cellStyle name="Entrée 2 91 3" xfId="8440"/>
    <cellStyle name="Entrée 2 91 3 2" xfId="15166"/>
    <cellStyle name="Entrée 2 91 3 2 2" xfId="36502"/>
    <cellStyle name="Entrée 2 91 3 3" xfId="23168"/>
    <cellStyle name="Entrée 2 91 3 3 2" xfId="42316"/>
    <cellStyle name="Entrée 2 91 3 4" xfId="29776"/>
    <cellStyle name="Entrée 2 91 4" xfId="10681"/>
    <cellStyle name="Entrée 2 91 4 2" xfId="32017"/>
    <cellStyle name="Entrée 2 91 5" xfId="19447"/>
    <cellStyle name="Entrée 2 91 5 2" xfId="39237"/>
    <cellStyle name="Entrée 2 91 6" xfId="25291"/>
    <cellStyle name="Entrée 2 92" xfId="3948"/>
    <cellStyle name="Entrée 2 92 2" xfId="6198"/>
    <cellStyle name="Entrée 2 92 2 2" xfId="12924"/>
    <cellStyle name="Entrée 2 92 2 2 2" xfId="34260"/>
    <cellStyle name="Entrée 2 92 2 3" xfId="19074"/>
    <cellStyle name="Entrée 2 92 2 3 2" xfId="38929"/>
    <cellStyle name="Entrée 2 92 2 4" xfId="27534"/>
    <cellStyle name="Entrée 2 92 3" xfId="8441"/>
    <cellStyle name="Entrée 2 92 3 2" xfId="15167"/>
    <cellStyle name="Entrée 2 92 3 2 2" xfId="36503"/>
    <cellStyle name="Entrée 2 92 3 3" xfId="19821"/>
    <cellStyle name="Entrée 2 92 3 3 2" xfId="39547"/>
    <cellStyle name="Entrée 2 92 3 4" xfId="29777"/>
    <cellStyle name="Entrée 2 92 4" xfId="10682"/>
    <cellStyle name="Entrée 2 92 4 2" xfId="32018"/>
    <cellStyle name="Entrée 2 92 5" xfId="18331"/>
    <cellStyle name="Entrée 2 92 5 2" xfId="38315"/>
    <cellStyle name="Entrée 2 92 6" xfId="25292"/>
    <cellStyle name="Entrée 2 93" xfId="3949"/>
    <cellStyle name="Entrée 2 93 2" xfId="6199"/>
    <cellStyle name="Entrée 2 93 2 2" xfId="12925"/>
    <cellStyle name="Entrée 2 93 2 2 2" xfId="34261"/>
    <cellStyle name="Entrée 2 93 2 3" xfId="17951"/>
    <cellStyle name="Entrée 2 93 2 3 2" xfId="38000"/>
    <cellStyle name="Entrée 2 93 2 4" xfId="27535"/>
    <cellStyle name="Entrée 2 93 3" xfId="8442"/>
    <cellStyle name="Entrée 2 93 3 2" xfId="15168"/>
    <cellStyle name="Entrée 2 93 3 2 2" xfId="36504"/>
    <cellStyle name="Entrée 2 93 3 3" xfId="22050"/>
    <cellStyle name="Entrée 2 93 3 3 2" xfId="41391"/>
    <cellStyle name="Entrée 2 93 3 4" xfId="29778"/>
    <cellStyle name="Entrée 2 93 4" xfId="10683"/>
    <cellStyle name="Entrée 2 93 4 2" xfId="32019"/>
    <cellStyle name="Entrée 2 93 5" xfId="21677"/>
    <cellStyle name="Entrée 2 93 5 2" xfId="41083"/>
    <cellStyle name="Entrée 2 93 6" xfId="25293"/>
    <cellStyle name="Entrée 2 94" xfId="3950"/>
    <cellStyle name="Entrée 2 94 2" xfId="6200"/>
    <cellStyle name="Entrée 2 94 2 2" xfId="12926"/>
    <cellStyle name="Entrée 2 94 2 2 2" xfId="34262"/>
    <cellStyle name="Entrée 2 94 2 3" xfId="21305"/>
    <cellStyle name="Entrée 2 94 2 3 2" xfId="40775"/>
    <cellStyle name="Entrée 2 94 2 4" xfId="27536"/>
    <cellStyle name="Entrée 2 94 3" xfId="8443"/>
    <cellStyle name="Entrée 2 94 3 2" xfId="15169"/>
    <cellStyle name="Entrée 2 94 3 2 2" xfId="36505"/>
    <cellStyle name="Entrée 2 94 3 3" xfId="18704"/>
    <cellStyle name="Entrée 2 94 3 3 2" xfId="38623"/>
    <cellStyle name="Entrée 2 94 3 4" xfId="29779"/>
    <cellStyle name="Entrée 2 94 4" xfId="10684"/>
    <cellStyle name="Entrée 2 94 4 2" xfId="32020"/>
    <cellStyle name="Entrée 2 94 5" xfId="23907"/>
    <cellStyle name="Entrée 2 94 5 2" xfId="42927"/>
    <cellStyle name="Entrée 2 94 6" xfId="25294"/>
    <cellStyle name="Entrée 2 95" xfId="3951"/>
    <cellStyle name="Entrée 2 95 2" xfId="6201"/>
    <cellStyle name="Entrée 2 95 2 2" xfId="12927"/>
    <cellStyle name="Entrée 2 95 2 2 2" xfId="34263"/>
    <cellStyle name="Entrée 2 95 2 3" xfId="23534"/>
    <cellStyle name="Entrée 2 95 2 3 2" xfId="42618"/>
    <cellStyle name="Entrée 2 95 2 4" xfId="27537"/>
    <cellStyle name="Entrée 2 95 3" xfId="8444"/>
    <cellStyle name="Entrée 2 95 3 2" xfId="15170"/>
    <cellStyle name="Entrée 2 95 3 2 2" xfId="36506"/>
    <cellStyle name="Entrée 2 95 3 3" xfId="17557"/>
    <cellStyle name="Entrée 2 95 3 3 2" xfId="37671"/>
    <cellStyle name="Entrée 2 95 3 4" xfId="29780"/>
    <cellStyle name="Entrée 2 95 4" xfId="10685"/>
    <cellStyle name="Entrée 2 95 4 2" xfId="32021"/>
    <cellStyle name="Entrée 2 95 5" xfId="20560"/>
    <cellStyle name="Entrée 2 95 5 2" xfId="40158"/>
    <cellStyle name="Entrée 2 95 6" xfId="25295"/>
    <cellStyle name="Entrée 2 96" xfId="3952"/>
    <cellStyle name="Entrée 2 96 2" xfId="6202"/>
    <cellStyle name="Entrée 2 96 2 2" xfId="12928"/>
    <cellStyle name="Entrée 2 96 2 2 2" xfId="34264"/>
    <cellStyle name="Entrée 2 96 2 3" xfId="20187"/>
    <cellStyle name="Entrée 2 96 2 3 2" xfId="39849"/>
    <cellStyle name="Entrée 2 96 2 4" xfId="27538"/>
    <cellStyle name="Entrée 2 96 3" xfId="8445"/>
    <cellStyle name="Entrée 2 96 3 2" xfId="15171"/>
    <cellStyle name="Entrée 2 96 3 2 2" xfId="36507"/>
    <cellStyle name="Entrée 2 96 3 3" xfId="20935"/>
    <cellStyle name="Entrée 2 96 3 3 2" xfId="40469"/>
    <cellStyle name="Entrée 2 96 3 4" xfId="29781"/>
    <cellStyle name="Entrée 2 96 4" xfId="10686"/>
    <cellStyle name="Entrée 2 96 4 2" xfId="32022"/>
    <cellStyle name="Entrée 2 96 5" xfId="22791"/>
    <cellStyle name="Entrée 2 96 5 2" xfId="42003"/>
    <cellStyle name="Entrée 2 96 6" xfId="25296"/>
    <cellStyle name="Entrée 2 97" xfId="3953"/>
    <cellStyle name="Entrée 2 97 2" xfId="6203"/>
    <cellStyle name="Entrée 2 97 2 2" xfId="12929"/>
    <cellStyle name="Entrée 2 97 2 2 2" xfId="34265"/>
    <cellStyle name="Entrée 2 97 2 3" xfId="22419"/>
    <cellStyle name="Entrée 2 97 2 3 2" xfId="41695"/>
    <cellStyle name="Entrée 2 97 2 4" xfId="27539"/>
    <cellStyle name="Entrée 2 97 3" xfId="8446"/>
    <cellStyle name="Entrée 2 97 3 2" xfId="15172"/>
    <cellStyle name="Entrée 2 97 3 2 2" xfId="36508"/>
    <cellStyle name="Entrée 2 97 3 3" xfId="23167"/>
    <cellStyle name="Entrée 2 97 3 3 2" xfId="42315"/>
    <cellStyle name="Entrée 2 97 3 4" xfId="29782"/>
    <cellStyle name="Entrée 2 97 4" xfId="10687"/>
    <cellStyle name="Entrée 2 97 4 2" xfId="32023"/>
    <cellStyle name="Entrée 2 97 5" xfId="19446"/>
    <cellStyle name="Entrée 2 97 5 2" xfId="39236"/>
    <cellStyle name="Entrée 2 97 6" xfId="25297"/>
    <cellStyle name="Entrée 2 98" xfId="3954"/>
    <cellStyle name="Entrée 2 98 2" xfId="6204"/>
    <cellStyle name="Entrée 2 98 2 2" xfId="12930"/>
    <cellStyle name="Entrée 2 98 2 2 2" xfId="34266"/>
    <cellStyle name="Entrée 2 98 2 3" xfId="19073"/>
    <cellStyle name="Entrée 2 98 2 3 2" xfId="38928"/>
    <cellStyle name="Entrée 2 98 2 4" xfId="27540"/>
    <cellStyle name="Entrée 2 98 3" xfId="8447"/>
    <cellStyle name="Entrée 2 98 3 2" xfId="15173"/>
    <cellStyle name="Entrée 2 98 3 2 2" xfId="36509"/>
    <cellStyle name="Entrée 2 98 3 3" xfId="19820"/>
    <cellStyle name="Entrée 2 98 3 3 2" xfId="39546"/>
    <cellStyle name="Entrée 2 98 3 4" xfId="29783"/>
    <cellStyle name="Entrée 2 98 4" xfId="10688"/>
    <cellStyle name="Entrée 2 98 4 2" xfId="32024"/>
    <cellStyle name="Entrée 2 98 5" xfId="18330"/>
    <cellStyle name="Entrée 2 98 5 2" xfId="38314"/>
    <cellStyle name="Entrée 2 98 6" xfId="25298"/>
    <cellStyle name="Entrée 2 99" xfId="3955"/>
    <cellStyle name="Entrée 2 99 2" xfId="6205"/>
    <cellStyle name="Entrée 2 99 2 2" xfId="12931"/>
    <cellStyle name="Entrée 2 99 2 2 2" xfId="34267"/>
    <cellStyle name="Entrée 2 99 2 3" xfId="17950"/>
    <cellStyle name="Entrée 2 99 2 3 2" xfId="37999"/>
    <cellStyle name="Entrée 2 99 2 4" xfId="27541"/>
    <cellStyle name="Entrée 2 99 3" xfId="8448"/>
    <cellStyle name="Entrée 2 99 3 2" xfId="15174"/>
    <cellStyle name="Entrée 2 99 3 2 2" xfId="36510"/>
    <cellStyle name="Entrée 2 99 3 3" xfId="22049"/>
    <cellStyle name="Entrée 2 99 3 3 2" xfId="41390"/>
    <cellStyle name="Entrée 2 99 3 4" xfId="29784"/>
    <cellStyle name="Entrée 2 99 4" xfId="10689"/>
    <cellStyle name="Entrée 2 99 4 2" xfId="32025"/>
    <cellStyle name="Entrée 2 99 5" xfId="21676"/>
    <cellStyle name="Entrée 2 99 5 2" xfId="41082"/>
    <cellStyle name="Entrée 2 99 6" xfId="25299"/>
    <cellStyle name="Entrée 3" xfId="2449"/>
    <cellStyle name="Entrée 3 10" xfId="3956"/>
    <cellStyle name="Entrée 3 10 2" xfId="6207"/>
    <cellStyle name="Entrée 3 10 2 2" xfId="12933"/>
    <cellStyle name="Entrée 3 10 2 2 2" xfId="34269"/>
    <cellStyle name="Entrée 3 10 2 3" xfId="23533"/>
    <cellStyle name="Entrée 3 10 2 3 2" xfId="42617"/>
    <cellStyle name="Entrée 3 10 2 4" xfId="27543"/>
    <cellStyle name="Entrée 3 10 3" xfId="8450"/>
    <cellStyle name="Entrée 3 10 3 2" xfId="15176"/>
    <cellStyle name="Entrée 3 10 3 2 2" xfId="36512"/>
    <cellStyle name="Entrée 3 10 3 3" xfId="17556"/>
    <cellStyle name="Entrée 3 10 3 3 2" xfId="37670"/>
    <cellStyle name="Entrée 3 10 3 4" xfId="29786"/>
    <cellStyle name="Entrée 3 10 4" xfId="10691"/>
    <cellStyle name="Entrée 3 10 4 2" xfId="32027"/>
    <cellStyle name="Entrée 3 10 5" xfId="20559"/>
    <cellStyle name="Entrée 3 10 5 2" xfId="40157"/>
    <cellStyle name="Entrée 3 10 6" xfId="25301"/>
    <cellStyle name="Entrée 3 100" xfId="3957"/>
    <cellStyle name="Entrée 3 100 2" xfId="6208"/>
    <cellStyle name="Entrée 3 100 2 2" xfId="12934"/>
    <cellStyle name="Entrée 3 100 2 2 2" xfId="34270"/>
    <cellStyle name="Entrée 3 100 2 3" xfId="20186"/>
    <cellStyle name="Entrée 3 100 2 3 2" xfId="39848"/>
    <cellStyle name="Entrée 3 100 2 4" xfId="27544"/>
    <cellStyle name="Entrée 3 100 3" xfId="8451"/>
    <cellStyle name="Entrée 3 100 3 2" xfId="15177"/>
    <cellStyle name="Entrée 3 100 3 2 2" xfId="36513"/>
    <cellStyle name="Entrée 3 100 3 3" xfId="20934"/>
    <cellStyle name="Entrée 3 100 3 3 2" xfId="40468"/>
    <cellStyle name="Entrée 3 100 3 4" xfId="29787"/>
    <cellStyle name="Entrée 3 100 4" xfId="10692"/>
    <cellStyle name="Entrée 3 100 4 2" xfId="32028"/>
    <cellStyle name="Entrée 3 100 5" xfId="22790"/>
    <cellStyle name="Entrée 3 100 5 2" xfId="42002"/>
    <cellStyle name="Entrée 3 100 6" xfId="25302"/>
    <cellStyle name="Entrée 3 101" xfId="3958"/>
    <cellStyle name="Entrée 3 101 2" xfId="6209"/>
    <cellStyle name="Entrée 3 101 2 2" xfId="12935"/>
    <cellStyle name="Entrée 3 101 2 2 2" xfId="34271"/>
    <cellStyle name="Entrée 3 101 2 3" xfId="22418"/>
    <cellStyle name="Entrée 3 101 2 3 2" xfId="41694"/>
    <cellStyle name="Entrée 3 101 2 4" xfId="27545"/>
    <cellStyle name="Entrée 3 101 3" xfId="8452"/>
    <cellStyle name="Entrée 3 101 3 2" xfId="15178"/>
    <cellStyle name="Entrée 3 101 3 2 2" xfId="36514"/>
    <cellStyle name="Entrée 3 101 3 3" xfId="23166"/>
    <cellStyle name="Entrée 3 101 3 3 2" xfId="42314"/>
    <cellStyle name="Entrée 3 101 3 4" xfId="29788"/>
    <cellStyle name="Entrée 3 101 4" xfId="10693"/>
    <cellStyle name="Entrée 3 101 4 2" xfId="32029"/>
    <cellStyle name="Entrée 3 101 5" xfId="19445"/>
    <cellStyle name="Entrée 3 101 5 2" xfId="39235"/>
    <cellStyle name="Entrée 3 101 6" xfId="25303"/>
    <cellStyle name="Entrée 3 102" xfId="3959"/>
    <cellStyle name="Entrée 3 102 2" xfId="6210"/>
    <cellStyle name="Entrée 3 102 2 2" xfId="12936"/>
    <cellStyle name="Entrée 3 102 2 2 2" xfId="34272"/>
    <cellStyle name="Entrée 3 102 2 3" xfId="19072"/>
    <cellStyle name="Entrée 3 102 2 3 2" xfId="38927"/>
    <cellStyle name="Entrée 3 102 2 4" xfId="27546"/>
    <cellStyle name="Entrée 3 102 3" xfId="8453"/>
    <cellStyle name="Entrée 3 102 3 2" xfId="15179"/>
    <cellStyle name="Entrée 3 102 3 2 2" xfId="36515"/>
    <cellStyle name="Entrée 3 102 3 3" xfId="19819"/>
    <cellStyle name="Entrée 3 102 3 3 2" xfId="39545"/>
    <cellStyle name="Entrée 3 102 3 4" xfId="29789"/>
    <cellStyle name="Entrée 3 102 4" xfId="10694"/>
    <cellStyle name="Entrée 3 102 4 2" xfId="32030"/>
    <cellStyle name="Entrée 3 102 5" xfId="18329"/>
    <cellStyle name="Entrée 3 102 5 2" xfId="38313"/>
    <cellStyle name="Entrée 3 102 6" xfId="25304"/>
    <cellStyle name="Entrée 3 103" xfId="3960"/>
    <cellStyle name="Entrée 3 103 2" xfId="6211"/>
    <cellStyle name="Entrée 3 103 2 2" xfId="12937"/>
    <cellStyle name="Entrée 3 103 2 2 2" xfId="34273"/>
    <cellStyle name="Entrée 3 103 2 3" xfId="17949"/>
    <cellStyle name="Entrée 3 103 2 3 2" xfId="37998"/>
    <cellStyle name="Entrée 3 103 2 4" xfId="27547"/>
    <cellStyle name="Entrée 3 103 3" xfId="8454"/>
    <cellStyle name="Entrée 3 103 3 2" xfId="15180"/>
    <cellStyle name="Entrée 3 103 3 2 2" xfId="36516"/>
    <cellStyle name="Entrée 3 103 3 3" xfId="22048"/>
    <cellStyle name="Entrée 3 103 3 3 2" xfId="41389"/>
    <cellStyle name="Entrée 3 103 3 4" xfId="29790"/>
    <cellStyle name="Entrée 3 103 4" xfId="10695"/>
    <cellStyle name="Entrée 3 103 4 2" xfId="32031"/>
    <cellStyle name="Entrée 3 103 5" xfId="21675"/>
    <cellStyle name="Entrée 3 103 5 2" xfId="41081"/>
    <cellStyle name="Entrée 3 103 6" xfId="25305"/>
    <cellStyle name="Entrée 3 104" xfId="3961"/>
    <cellStyle name="Entrée 3 104 2" xfId="6212"/>
    <cellStyle name="Entrée 3 104 2 2" xfId="12938"/>
    <cellStyle name="Entrée 3 104 2 2 2" xfId="34274"/>
    <cellStyle name="Entrée 3 104 2 3" xfId="21303"/>
    <cellStyle name="Entrée 3 104 2 3 2" xfId="40773"/>
    <cellStyle name="Entrée 3 104 2 4" xfId="27548"/>
    <cellStyle name="Entrée 3 104 3" xfId="8455"/>
    <cellStyle name="Entrée 3 104 3 2" xfId="15181"/>
    <cellStyle name="Entrée 3 104 3 2 2" xfId="36517"/>
    <cellStyle name="Entrée 3 104 3 3" xfId="18702"/>
    <cellStyle name="Entrée 3 104 3 3 2" xfId="38621"/>
    <cellStyle name="Entrée 3 104 3 4" xfId="29791"/>
    <cellStyle name="Entrée 3 104 4" xfId="10696"/>
    <cellStyle name="Entrée 3 104 4 2" xfId="32032"/>
    <cellStyle name="Entrée 3 104 5" xfId="23905"/>
    <cellStyle name="Entrée 3 104 5 2" xfId="42925"/>
    <cellStyle name="Entrée 3 104 6" xfId="25306"/>
    <cellStyle name="Entrée 3 105" xfId="3962"/>
    <cellStyle name="Entrée 3 105 2" xfId="6213"/>
    <cellStyle name="Entrée 3 105 2 2" xfId="12939"/>
    <cellStyle name="Entrée 3 105 2 2 2" xfId="34275"/>
    <cellStyle name="Entrée 3 105 2 3" xfId="23532"/>
    <cellStyle name="Entrée 3 105 2 3 2" xfId="42616"/>
    <cellStyle name="Entrée 3 105 2 4" xfId="27549"/>
    <cellStyle name="Entrée 3 105 3" xfId="8456"/>
    <cellStyle name="Entrée 3 105 3 2" xfId="15182"/>
    <cellStyle name="Entrée 3 105 3 2 2" xfId="36518"/>
    <cellStyle name="Entrée 3 105 3 3" xfId="17555"/>
    <cellStyle name="Entrée 3 105 3 3 2" xfId="37669"/>
    <cellStyle name="Entrée 3 105 3 4" xfId="29792"/>
    <cellStyle name="Entrée 3 105 4" xfId="10697"/>
    <cellStyle name="Entrée 3 105 4 2" xfId="32033"/>
    <cellStyle name="Entrée 3 105 5" xfId="20558"/>
    <cellStyle name="Entrée 3 105 5 2" xfId="40156"/>
    <cellStyle name="Entrée 3 105 6" xfId="25307"/>
    <cellStyle name="Entrée 3 106" xfId="3963"/>
    <cellStyle name="Entrée 3 106 2" xfId="6214"/>
    <cellStyle name="Entrée 3 106 2 2" xfId="12940"/>
    <cellStyle name="Entrée 3 106 2 2 2" xfId="34276"/>
    <cellStyle name="Entrée 3 106 2 3" xfId="20185"/>
    <cellStyle name="Entrée 3 106 2 3 2" xfId="39847"/>
    <cellStyle name="Entrée 3 106 2 4" xfId="27550"/>
    <cellStyle name="Entrée 3 106 3" xfId="8457"/>
    <cellStyle name="Entrée 3 106 3 2" xfId="15183"/>
    <cellStyle name="Entrée 3 106 3 2 2" xfId="36519"/>
    <cellStyle name="Entrée 3 106 3 3" xfId="20933"/>
    <cellStyle name="Entrée 3 106 3 3 2" xfId="40467"/>
    <cellStyle name="Entrée 3 106 3 4" xfId="29793"/>
    <cellStyle name="Entrée 3 106 4" xfId="10698"/>
    <cellStyle name="Entrée 3 106 4 2" xfId="32034"/>
    <cellStyle name="Entrée 3 106 5" xfId="22789"/>
    <cellStyle name="Entrée 3 106 5 2" xfId="42001"/>
    <cellStyle name="Entrée 3 106 6" xfId="25308"/>
    <cellStyle name="Entrée 3 107" xfId="3964"/>
    <cellStyle name="Entrée 3 107 2" xfId="6215"/>
    <cellStyle name="Entrée 3 107 2 2" xfId="12941"/>
    <cellStyle name="Entrée 3 107 2 2 2" xfId="34277"/>
    <cellStyle name="Entrée 3 107 2 3" xfId="22417"/>
    <cellStyle name="Entrée 3 107 2 3 2" xfId="41693"/>
    <cellStyle name="Entrée 3 107 2 4" xfId="27551"/>
    <cellStyle name="Entrée 3 107 3" xfId="8458"/>
    <cellStyle name="Entrée 3 107 3 2" xfId="15184"/>
    <cellStyle name="Entrée 3 107 3 2 2" xfId="36520"/>
    <cellStyle name="Entrée 3 107 3 3" xfId="23165"/>
    <cellStyle name="Entrée 3 107 3 3 2" xfId="42313"/>
    <cellStyle name="Entrée 3 107 3 4" xfId="29794"/>
    <cellStyle name="Entrée 3 107 4" xfId="10699"/>
    <cellStyle name="Entrée 3 107 4 2" xfId="32035"/>
    <cellStyle name="Entrée 3 107 5" xfId="19444"/>
    <cellStyle name="Entrée 3 107 5 2" xfId="39234"/>
    <cellStyle name="Entrée 3 107 6" xfId="25309"/>
    <cellStyle name="Entrée 3 108" xfId="3965"/>
    <cellStyle name="Entrée 3 108 2" xfId="6216"/>
    <cellStyle name="Entrée 3 108 2 2" xfId="12942"/>
    <cellStyle name="Entrée 3 108 2 2 2" xfId="34278"/>
    <cellStyle name="Entrée 3 108 2 3" xfId="19071"/>
    <cellStyle name="Entrée 3 108 2 3 2" xfId="38926"/>
    <cellStyle name="Entrée 3 108 2 4" xfId="27552"/>
    <cellStyle name="Entrée 3 108 3" xfId="8459"/>
    <cellStyle name="Entrée 3 108 3 2" xfId="15185"/>
    <cellStyle name="Entrée 3 108 3 2 2" xfId="36521"/>
    <cellStyle name="Entrée 3 108 3 3" xfId="19818"/>
    <cellStyle name="Entrée 3 108 3 3 2" xfId="39544"/>
    <cellStyle name="Entrée 3 108 3 4" xfId="29795"/>
    <cellStyle name="Entrée 3 108 4" xfId="10700"/>
    <cellStyle name="Entrée 3 108 4 2" xfId="32036"/>
    <cellStyle name="Entrée 3 108 5" xfId="18328"/>
    <cellStyle name="Entrée 3 108 5 2" xfId="38312"/>
    <cellStyle name="Entrée 3 108 6" xfId="25310"/>
    <cellStyle name="Entrée 3 109" xfId="3966"/>
    <cellStyle name="Entrée 3 109 2" xfId="6217"/>
    <cellStyle name="Entrée 3 109 2 2" xfId="12943"/>
    <cellStyle name="Entrée 3 109 2 2 2" xfId="34279"/>
    <cellStyle name="Entrée 3 109 2 3" xfId="17948"/>
    <cellStyle name="Entrée 3 109 2 3 2" xfId="37997"/>
    <cellStyle name="Entrée 3 109 2 4" xfId="27553"/>
    <cellStyle name="Entrée 3 109 3" xfId="8460"/>
    <cellStyle name="Entrée 3 109 3 2" xfId="15186"/>
    <cellStyle name="Entrée 3 109 3 2 2" xfId="36522"/>
    <cellStyle name="Entrée 3 109 3 3" xfId="22047"/>
    <cellStyle name="Entrée 3 109 3 3 2" xfId="41388"/>
    <cellStyle name="Entrée 3 109 3 4" xfId="29796"/>
    <cellStyle name="Entrée 3 109 4" xfId="10701"/>
    <cellStyle name="Entrée 3 109 4 2" xfId="32037"/>
    <cellStyle name="Entrée 3 109 5" xfId="21674"/>
    <cellStyle name="Entrée 3 109 5 2" xfId="41080"/>
    <cellStyle name="Entrée 3 109 6" xfId="25311"/>
    <cellStyle name="Entrée 3 11" xfId="3967"/>
    <cellStyle name="Entrée 3 11 2" xfId="6218"/>
    <cellStyle name="Entrée 3 11 2 2" xfId="12944"/>
    <cellStyle name="Entrée 3 11 2 2 2" xfId="34280"/>
    <cellStyle name="Entrée 3 11 2 3" xfId="21302"/>
    <cellStyle name="Entrée 3 11 2 3 2" xfId="40772"/>
    <cellStyle name="Entrée 3 11 2 4" xfId="27554"/>
    <cellStyle name="Entrée 3 11 3" xfId="8461"/>
    <cellStyle name="Entrée 3 11 3 2" xfId="15187"/>
    <cellStyle name="Entrée 3 11 3 2 2" xfId="36523"/>
    <cellStyle name="Entrée 3 11 3 3" xfId="18701"/>
    <cellStyle name="Entrée 3 11 3 3 2" xfId="38620"/>
    <cellStyle name="Entrée 3 11 3 4" xfId="29797"/>
    <cellStyle name="Entrée 3 11 4" xfId="10702"/>
    <cellStyle name="Entrée 3 11 4 2" xfId="32038"/>
    <cellStyle name="Entrée 3 11 5" xfId="23904"/>
    <cellStyle name="Entrée 3 11 5 2" xfId="42924"/>
    <cellStyle name="Entrée 3 11 6" xfId="25312"/>
    <cellStyle name="Entrée 3 110" xfId="3968"/>
    <cellStyle name="Entrée 3 110 2" xfId="6219"/>
    <cellStyle name="Entrée 3 110 2 2" xfId="12945"/>
    <cellStyle name="Entrée 3 110 2 2 2" xfId="34281"/>
    <cellStyle name="Entrée 3 110 2 3" xfId="23531"/>
    <cellStyle name="Entrée 3 110 2 3 2" xfId="42615"/>
    <cellStyle name="Entrée 3 110 2 4" xfId="27555"/>
    <cellStyle name="Entrée 3 110 3" xfId="8462"/>
    <cellStyle name="Entrée 3 110 3 2" xfId="15188"/>
    <cellStyle name="Entrée 3 110 3 2 2" xfId="36524"/>
    <cellStyle name="Entrée 3 110 3 3" xfId="17554"/>
    <cellStyle name="Entrée 3 110 3 3 2" xfId="37668"/>
    <cellStyle name="Entrée 3 110 3 4" xfId="29798"/>
    <cellStyle name="Entrée 3 110 4" xfId="10703"/>
    <cellStyle name="Entrée 3 110 4 2" xfId="32039"/>
    <cellStyle name="Entrée 3 110 5" xfId="20557"/>
    <cellStyle name="Entrée 3 110 5 2" xfId="40155"/>
    <cellStyle name="Entrée 3 110 6" xfId="25313"/>
    <cellStyle name="Entrée 3 111" xfId="3969"/>
    <cellStyle name="Entrée 3 111 2" xfId="6220"/>
    <cellStyle name="Entrée 3 111 2 2" xfId="12946"/>
    <cellStyle name="Entrée 3 111 2 2 2" xfId="34282"/>
    <cellStyle name="Entrée 3 111 2 3" xfId="20184"/>
    <cellStyle name="Entrée 3 111 2 3 2" xfId="39846"/>
    <cellStyle name="Entrée 3 111 2 4" xfId="27556"/>
    <cellStyle name="Entrée 3 111 3" xfId="8463"/>
    <cellStyle name="Entrée 3 111 3 2" xfId="15189"/>
    <cellStyle name="Entrée 3 111 3 2 2" xfId="36525"/>
    <cellStyle name="Entrée 3 111 3 3" xfId="20932"/>
    <cellStyle name="Entrée 3 111 3 3 2" xfId="40466"/>
    <cellStyle name="Entrée 3 111 3 4" xfId="29799"/>
    <cellStyle name="Entrée 3 111 4" xfId="10704"/>
    <cellStyle name="Entrée 3 111 4 2" xfId="32040"/>
    <cellStyle name="Entrée 3 111 5" xfId="22788"/>
    <cellStyle name="Entrée 3 111 5 2" xfId="42000"/>
    <cellStyle name="Entrée 3 111 6" xfId="25314"/>
    <cellStyle name="Entrée 3 112" xfId="3970"/>
    <cellStyle name="Entrée 3 112 2" xfId="6221"/>
    <cellStyle name="Entrée 3 112 2 2" xfId="12947"/>
    <cellStyle name="Entrée 3 112 2 2 2" xfId="34283"/>
    <cellStyle name="Entrée 3 112 2 3" xfId="22416"/>
    <cellStyle name="Entrée 3 112 2 3 2" xfId="41692"/>
    <cellStyle name="Entrée 3 112 2 4" xfId="27557"/>
    <cellStyle name="Entrée 3 112 3" xfId="8464"/>
    <cellStyle name="Entrée 3 112 3 2" xfId="15190"/>
    <cellStyle name="Entrée 3 112 3 2 2" xfId="36526"/>
    <cellStyle name="Entrée 3 112 3 3" xfId="23164"/>
    <cellStyle name="Entrée 3 112 3 3 2" xfId="42312"/>
    <cellStyle name="Entrée 3 112 3 4" xfId="29800"/>
    <cellStyle name="Entrée 3 112 4" xfId="10705"/>
    <cellStyle name="Entrée 3 112 4 2" xfId="32041"/>
    <cellStyle name="Entrée 3 112 5" xfId="19443"/>
    <cellStyle name="Entrée 3 112 5 2" xfId="39233"/>
    <cellStyle name="Entrée 3 112 6" xfId="25315"/>
    <cellStyle name="Entrée 3 113" xfId="3971"/>
    <cellStyle name="Entrée 3 113 2" xfId="6222"/>
    <cellStyle name="Entrée 3 113 2 2" xfId="12948"/>
    <cellStyle name="Entrée 3 113 2 2 2" xfId="34284"/>
    <cellStyle name="Entrée 3 113 2 3" xfId="19070"/>
    <cellStyle name="Entrée 3 113 2 3 2" xfId="38925"/>
    <cellStyle name="Entrée 3 113 2 4" xfId="27558"/>
    <cellStyle name="Entrée 3 113 3" xfId="8465"/>
    <cellStyle name="Entrée 3 113 3 2" xfId="15191"/>
    <cellStyle name="Entrée 3 113 3 2 2" xfId="36527"/>
    <cellStyle name="Entrée 3 113 3 3" xfId="19817"/>
    <cellStyle name="Entrée 3 113 3 3 2" xfId="39543"/>
    <cellStyle name="Entrée 3 113 3 4" xfId="29801"/>
    <cellStyle name="Entrée 3 113 4" xfId="10706"/>
    <cellStyle name="Entrée 3 113 4 2" xfId="32042"/>
    <cellStyle name="Entrée 3 113 5" xfId="18327"/>
    <cellStyle name="Entrée 3 113 5 2" xfId="38311"/>
    <cellStyle name="Entrée 3 113 6" xfId="25316"/>
    <cellStyle name="Entrée 3 114" xfId="3972"/>
    <cellStyle name="Entrée 3 114 2" xfId="6223"/>
    <cellStyle name="Entrée 3 114 2 2" xfId="12949"/>
    <cellStyle name="Entrée 3 114 2 2 2" xfId="34285"/>
    <cellStyle name="Entrée 3 114 2 3" xfId="17947"/>
    <cellStyle name="Entrée 3 114 2 3 2" xfId="37996"/>
    <cellStyle name="Entrée 3 114 2 4" xfId="27559"/>
    <cellStyle name="Entrée 3 114 3" xfId="8466"/>
    <cellStyle name="Entrée 3 114 3 2" xfId="15192"/>
    <cellStyle name="Entrée 3 114 3 2 2" xfId="36528"/>
    <cellStyle name="Entrée 3 114 3 3" xfId="22046"/>
    <cellStyle name="Entrée 3 114 3 3 2" xfId="41387"/>
    <cellStyle name="Entrée 3 114 3 4" xfId="29802"/>
    <cellStyle name="Entrée 3 114 4" xfId="10707"/>
    <cellStyle name="Entrée 3 114 4 2" xfId="32043"/>
    <cellStyle name="Entrée 3 114 5" xfId="21671"/>
    <cellStyle name="Entrée 3 114 5 2" xfId="41077"/>
    <cellStyle name="Entrée 3 114 6" xfId="25317"/>
    <cellStyle name="Entrée 3 115" xfId="3973"/>
    <cellStyle name="Entrée 3 115 2" xfId="6224"/>
    <cellStyle name="Entrée 3 115 2 2" xfId="12950"/>
    <cellStyle name="Entrée 3 115 2 2 2" xfId="34286"/>
    <cellStyle name="Entrée 3 115 2 3" xfId="21301"/>
    <cellStyle name="Entrée 3 115 2 3 2" xfId="40771"/>
    <cellStyle name="Entrée 3 115 2 4" xfId="27560"/>
    <cellStyle name="Entrée 3 115 3" xfId="8467"/>
    <cellStyle name="Entrée 3 115 3 2" xfId="15193"/>
    <cellStyle name="Entrée 3 115 3 2 2" xfId="36529"/>
    <cellStyle name="Entrée 3 115 3 3" xfId="18700"/>
    <cellStyle name="Entrée 3 115 3 3 2" xfId="38619"/>
    <cellStyle name="Entrée 3 115 3 4" xfId="29803"/>
    <cellStyle name="Entrée 3 115 4" xfId="10708"/>
    <cellStyle name="Entrée 3 115 4 2" xfId="32044"/>
    <cellStyle name="Entrée 3 115 5" xfId="23901"/>
    <cellStyle name="Entrée 3 115 5 2" xfId="42921"/>
    <cellStyle name="Entrée 3 115 6" xfId="25318"/>
    <cellStyle name="Entrée 3 116" xfId="3974"/>
    <cellStyle name="Entrée 3 116 2" xfId="6225"/>
    <cellStyle name="Entrée 3 116 2 2" xfId="12951"/>
    <cellStyle name="Entrée 3 116 2 2 2" xfId="34287"/>
    <cellStyle name="Entrée 3 116 2 3" xfId="23530"/>
    <cellStyle name="Entrée 3 116 2 3 2" xfId="42614"/>
    <cellStyle name="Entrée 3 116 2 4" xfId="27561"/>
    <cellStyle name="Entrée 3 116 3" xfId="8468"/>
    <cellStyle name="Entrée 3 116 3 2" xfId="15194"/>
    <cellStyle name="Entrée 3 116 3 2 2" xfId="36530"/>
    <cellStyle name="Entrée 3 116 3 3" xfId="17553"/>
    <cellStyle name="Entrée 3 116 3 3 2" xfId="37667"/>
    <cellStyle name="Entrée 3 116 3 4" xfId="29804"/>
    <cellStyle name="Entrée 3 116 4" xfId="10709"/>
    <cellStyle name="Entrée 3 116 4 2" xfId="32045"/>
    <cellStyle name="Entrée 3 116 5" xfId="20554"/>
    <cellStyle name="Entrée 3 116 5 2" xfId="40152"/>
    <cellStyle name="Entrée 3 116 6" xfId="25319"/>
    <cellStyle name="Entrée 3 117" xfId="3975"/>
    <cellStyle name="Entrée 3 117 2" xfId="6226"/>
    <cellStyle name="Entrée 3 117 2 2" xfId="12952"/>
    <cellStyle name="Entrée 3 117 2 2 2" xfId="34288"/>
    <cellStyle name="Entrée 3 117 2 3" xfId="20183"/>
    <cellStyle name="Entrée 3 117 2 3 2" xfId="39845"/>
    <cellStyle name="Entrée 3 117 2 4" xfId="27562"/>
    <cellStyle name="Entrée 3 117 3" xfId="8469"/>
    <cellStyle name="Entrée 3 117 3 2" xfId="15195"/>
    <cellStyle name="Entrée 3 117 3 2 2" xfId="36531"/>
    <cellStyle name="Entrée 3 117 3 3" xfId="20931"/>
    <cellStyle name="Entrée 3 117 3 3 2" xfId="40465"/>
    <cellStyle name="Entrée 3 117 3 4" xfId="29805"/>
    <cellStyle name="Entrée 3 117 4" xfId="10710"/>
    <cellStyle name="Entrée 3 117 4 2" xfId="32046"/>
    <cellStyle name="Entrée 3 117 5" xfId="22785"/>
    <cellStyle name="Entrée 3 117 5 2" xfId="41997"/>
    <cellStyle name="Entrée 3 117 6" xfId="25320"/>
    <cellStyle name="Entrée 3 118" xfId="3976"/>
    <cellStyle name="Entrée 3 118 2" xfId="6227"/>
    <cellStyle name="Entrée 3 118 2 2" xfId="12953"/>
    <cellStyle name="Entrée 3 118 2 2 2" xfId="34289"/>
    <cellStyle name="Entrée 3 118 2 3" xfId="22415"/>
    <cellStyle name="Entrée 3 118 2 3 2" xfId="41691"/>
    <cellStyle name="Entrée 3 118 2 4" xfId="27563"/>
    <cellStyle name="Entrée 3 118 3" xfId="8470"/>
    <cellStyle name="Entrée 3 118 3 2" xfId="15196"/>
    <cellStyle name="Entrée 3 118 3 2 2" xfId="36532"/>
    <cellStyle name="Entrée 3 118 3 3" xfId="23163"/>
    <cellStyle name="Entrée 3 118 3 3 2" xfId="42311"/>
    <cellStyle name="Entrée 3 118 3 4" xfId="29806"/>
    <cellStyle name="Entrée 3 118 4" xfId="10711"/>
    <cellStyle name="Entrée 3 118 4 2" xfId="32047"/>
    <cellStyle name="Entrée 3 118 5" xfId="19440"/>
    <cellStyle name="Entrée 3 118 5 2" xfId="39230"/>
    <cellStyle name="Entrée 3 118 6" xfId="25321"/>
    <cellStyle name="Entrée 3 119" xfId="3977"/>
    <cellStyle name="Entrée 3 119 2" xfId="6228"/>
    <cellStyle name="Entrée 3 119 2 2" xfId="12954"/>
    <cellStyle name="Entrée 3 119 2 2 2" xfId="34290"/>
    <cellStyle name="Entrée 3 119 2 3" xfId="19069"/>
    <cellStyle name="Entrée 3 119 2 3 2" xfId="38924"/>
    <cellStyle name="Entrée 3 119 2 4" xfId="27564"/>
    <cellStyle name="Entrée 3 119 3" xfId="8471"/>
    <cellStyle name="Entrée 3 119 3 2" xfId="15197"/>
    <cellStyle name="Entrée 3 119 3 2 2" xfId="36533"/>
    <cellStyle name="Entrée 3 119 3 3" xfId="19816"/>
    <cellStyle name="Entrée 3 119 3 3 2" xfId="39542"/>
    <cellStyle name="Entrée 3 119 3 4" xfId="29807"/>
    <cellStyle name="Entrée 3 119 4" xfId="10712"/>
    <cellStyle name="Entrée 3 119 4 2" xfId="32048"/>
    <cellStyle name="Entrée 3 119 5" xfId="21673"/>
    <cellStyle name="Entrée 3 119 5 2" xfId="41079"/>
    <cellStyle name="Entrée 3 119 6" xfId="25322"/>
    <cellStyle name="Entrée 3 12" xfId="3978"/>
    <cellStyle name="Entrée 3 12 2" xfId="6229"/>
    <cellStyle name="Entrée 3 12 2 2" xfId="12955"/>
    <cellStyle name="Entrée 3 12 2 2 2" xfId="34291"/>
    <cellStyle name="Entrée 3 12 2 3" xfId="17946"/>
    <cellStyle name="Entrée 3 12 2 3 2" xfId="37995"/>
    <cellStyle name="Entrée 3 12 2 4" xfId="27565"/>
    <cellStyle name="Entrée 3 12 3" xfId="8472"/>
    <cellStyle name="Entrée 3 12 3 2" xfId="15198"/>
    <cellStyle name="Entrée 3 12 3 2 2" xfId="36534"/>
    <cellStyle name="Entrée 3 12 3 3" xfId="22045"/>
    <cellStyle name="Entrée 3 12 3 3 2" xfId="41386"/>
    <cellStyle name="Entrée 3 12 3 4" xfId="29808"/>
    <cellStyle name="Entrée 3 12 4" xfId="10713"/>
    <cellStyle name="Entrée 3 12 4 2" xfId="32049"/>
    <cellStyle name="Entrée 3 12 5" xfId="23903"/>
    <cellStyle name="Entrée 3 12 5 2" xfId="42923"/>
    <cellStyle name="Entrée 3 12 6" xfId="25323"/>
    <cellStyle name="Entrée 3 120" xfId="3979"/>
    <cellStyle name="Entrée 3 120 2" xfId="6230"/>
    <cellStyle name="Entrée 3 120 2 2" xfId="12956"/>
    <cellStyle name="Entrée 3 120 2 2 2" xfId="34292"/>
    <cellStyle name="Entrée 3 120 2 3" xfId="21300"/>
    <cellStyle name="Entrée 3 120 2 3 2" xfId="40770"/>
    <cellStyle name="Entrée 3 120 2 4" xfId="27566"/>
    <cellStyle name="Entrée 3 120 3" xfId="8473"/>
    <cellStyle name="Entrée 3 120 3 2" xfId="15199"/>
    <cellStyle name="Entrée 3 120 3 2 2" xfId="36535"/>
    <cellStyle name="Entrée 3 120 3 3" xfId="18699"/>
    <cellStyle name="Entrée 3 120 3 3 2" xfId="38618"/>
    <cellStyle name="Entrée 3 120 3 4" xfId="29809"/>
    <cellStyle name="Entrée 3 120 4" xfId="10714"/>
    <cellStyle name="Entrée 3 120 4 2" xfId="32050"/>
    <cellStyle name="Entrée 3 120 5" xfId="20556"/>
    <cellStyle name="Entrée 3 120 5 2" xfId="40154"/>
    <cellStyle name="Entrée 3 120 6" xfId="25324"/>
    <cellStyle name="Entrée 3 121" xfId="3980"/>
    <cellStyle name="Entrée 3 121 2" xfId="6231"/>
    <cellStyle name="Entrée 3 121 2 2" xfId="12957"/>
    <cellStyle name="Entrée 3 121 2 2 2" xfId="34293"/>
    <cellStyle name="Entrée 3 121 2 3" xfId="23529"/>
    <cellStyle name="Entrée 3 121 2 3 2" xfId="42613"/>
    <cellStyle name="Entrée 3 121 2 4" xfId="27567"/>
    <cellStyle name="Entrée 3 121 3" xfId="8474"/>
    <cellStyle name="Entrée 3 121 3 2" xfId="15200"/>
    <cellStyle name="Entrée 3 121 3 2 2" xfId="36536"/>
    <cellStyle name="Entrée 3 121 3 3" xfId="17552"/>
    <cellStyle name="Entrée 3 121 3 3 2" xfId="37666"/>
    <cellStyle name="Entrée 3 121 3 4" xfId="29810"/>
    <cellStyle name="Entrée 3 121 4" xfId="10715"/>
    <cellStyle name="Entrée 3 121 4 2" xfId="32051"/>
    <cellStyle name="Entrée 3 121 5" xfId="22787"/>
    <cellStyle name="Entrée 3 121 5 2" xfId="41999"/>
    <cellStyle name="Entrée 3 121 6" xfId="25325"/>
    <cellStyle name="Entrée 3 122" xfId="3981"/>
    <cellStyle name="Entrée 3 122 2" xfId="6232"/>
    <cellStyle name="Entrée 3 122 2 2" xfId="12958"/>
    <cellStyle name="Entrée 3 122 2 2 2" xfId="34294"/>
    <cellStyle name="Entrée 3 122 2 3" xfId="20182"/>
    <cellStyle name="Entrée 3 122 2 3 2" xfId="39844"/>
    <cellStyle name="Entrée 3 122 2 4" xfId="27568"/>
    <cellStyle name="Entrée 3 122 3" xfId="8475"/>
    <cellStyle name="Entrée 3 122 3 2" xfId="15201"/>
    <cellStyle name="Entrée 3 122 3 2 2" xfId="36537"/>
    <cellStyle name="Entrée 3 122 3 3" xfId="20930"/>
    <cellStyle name="Entrée 3 122 3 3 2" xfId="40464"/>
    <cellStyle name="Entrée 3 122 3 4" xfId="29811"/>
    <cellStyle name="Entrée 3 122 4" xfId="10716"/>
    <cellStyle name="Entrée 3 122 4 2" xfId="32052"/>
    <cellStyle name="Entrée 3 122 5" xfId="19442"/>
    <cellStyle name="Entrée 3 122 5 2" xfId="39232"/>
    <cellStyle name="Entrée 3 122 6" xfId="25326"/>
    <cellStyle name="Entrée 3 123" xfId="3982"/>
    <cellStyle name="Entrée 3 123 2" xfId="6233"/>
    <cellStyle name="Entrée 3 123 2 2" xfId="12959"/>
    <cellStyle name="Entrée 3 123 2 2 2" xfId="34295"/>
    <cellStyle name="Entrée 3 123 2 3" xfId="22414"/>
    <cellStyle name="Entrée 3 123 2 3 2" xfId="41690"/>
    <cellStyle name="Entrée 3 123 2 4" xfId="27569"/>
    <cellStyle name="Entrée 3 123 3" xfId="8476"/>
    <cellStyle name="Entrée 3 123 3 2" xfId="15202"/>
    <cellStyle name="Entrée 3 123 3 2 2" xfId="36538"/>
    <cellStyle name="Entrée 3 123 3 3" xfId="23162"/>
    <cellStyle name="Entrée 3 123 3 3 2" xfId="42310"/>
    <cellStyle name="Entrée 3 123 3 4" xfId="29812"/>
    <cellStyle name="Entrée 3 123 4" xfId="10717"/>
    <cellStyle name="Entrée 3 123 4 2" xfId="32053"/>
    <cellStyle name="Entrée 3 123 5" xfId="18326"/>
    <cellStyle name="Entrée 3 123 5 2" xfId="38310"/>
    <cellStyle name="Entrée 3 123 6" xfId="25327"/>
    <cellStyle name="Entrée 3 124" xfId="3983"/>
    <cellStyle name="Entrée 3 124 2" xfId="6234"/>
    <cellStyle name="Entrée 3 124 2 2" xfId="12960"/>
    <cellStyle name="Entrée 3 124 2 2 2" xfId="34296"/>
    <cellStyle name="Entrée 3 124 2 3" xfId="19068"/>
    <cellStyle name="Entrée 3 124 2 3 2" xfId="38923"/>
    <cellStyle name="Entrée 3 124 2 4" xfId="27570"/>
    <cellStyle name="Entrée 3 124 3" xfId="8477"/>
    <cellStyle name="Entrée 3 124 3 2" xfId="15203"/>
    <cellStyle name="Entrée 3 124 3 2 2" xfId="36539"/>
    <cellStyle name="Entrée 3 124 3 3" xfId="19815"/>
    <cellStyle name="Entrée 3 124 3 3 2" xfId="39541"/>
    <cellStyle name="Entrée 3 124 3 4" xfId="29813"/>
    <cellStyle name="Entrée 3 124 4" xfId="10718"/>
    <cellStyle name="Entrée 3 124 4 2" xfId="32054"/>
    <cellStyle name="Entrée 3 124 5" xfId="21672"/>
    <cellStyle name="Entrée 3 124 5 2" xfId="41078"/>
    <cellStyle name="Entrée 3 124 6" xfId="25328"/>
    <cellStyle name="Entrée 3 125" xfId="3984"/>
    <cellStyle name="Entrée 3 125 2" xfId="6235"/>
    <cellStyle name="Entrée 3 125 2 2" xfId="12961"/>
    <cellStyle name="Entrée 3 125 2 2 2" xfId="34297"/>
    <cellStyle name="Entrée 3 125 2 3" xfId="17945"/>
    <cellStyle name="Entrée 3 125 2 3 2" xfId="37994"/>
    <cellStyle name="Entrée 3 125 2 4" xfId="27571"/>
    <cellStyle name="Entrée 3 125 3" xfId="8478"/>
    <cellStyle name="Entrée 3 125 3 2" xfId="15204"/>
    <cellStyle name="Entrée 3 125 3 2 2" xfId="36540"/>
    <cellStyle name="Entrée 3 125 3 3" xfId="22044"/>
    <cellStyle name="Entrée 3 125 3 3 2" xfId="41385"/>
    <cellStyle name="Entrée 3 125 3 4" xfId="29814"/>
    <cellStyle name="Entrée 3 125 4" xfId="10719"/>
    <cellStyle name="Entrée 3 125 4 2" xfId="32055"/>
    <cellStyle name="Entrée 3 125 5" xfId="23902"/>
    <cellStyle name="Entrée 3 125 5 2" xfId="42922"/>
    <cellStyle name="Entrée 3 125 6" xfId="25329"/>
    <cellStyle name="Entrée 3 126" xfId="3985"/>
    <cellStyle name="Entrée 3 126 2" xfId="6236"/>
    <cellStyle name="Entrée 3 126 2 2" xfId="12962"/>
    <cellStyle name="Entrée 3 126 2 2 2" xfId="34298"/>
    <cellStyle name="Entrée 3 126 2 3" xfId="21299"/>
    <cellStyle name="Entrée 3 126 2 3 2" xfId="40769"/>
    <cellStyle name="Entrée 3 126 2 4" xfId="27572"/>
    <cellStyle name="Entrée 3 126 3" xfId="8479"/>
    <cellStyle name="Entrée 3 126 3 2" xfId="15205"/>
    <cellStyle name="Entrée 3 126 3 2 2" xfId="36541"/>
    <cellStyle name="Entrée 3 126 3 3" xfId="18698"/>
    <cellStyle name="Entrée 3 126 3 3 2" xfId="38617"/>
    <cellStyle name="Entrée 3 126 3 4" xfId="29815"/>
    <cellStyle name="Entrée 3 126 4" xfId="10720"/>
    <cellStyle name="Entrée 3 126 4 2" xfId="32056"/>
    <cellStyle name="Entrée 3 126 5" xfId="20555"/>
    <cellStyle name="Entrée 3 126 5 2" xfId="40153"/>
    <cellStyle name="Entrée 3 126 6" xfId="25330"/>
    <cellStyle name="Entrée 3 127" xfId="3986"/>
    <cellStyle name="Entrée 3 127 2" xfId="6237"/>
    <cellStyle name="Entrée 3 127 2 2" xfId="12963"/>
    <cellStyle name="Entrée 3 127 2 2 2" xfId="34299"/>
    <cellStyle name="Entrée 3 127 2 3" xfId="23528"/>
    <cellStyle name="Entrée 3 127 2 3 2" xfId="42612"/>
    <cellStyle name="Entrée 3 127 2 4" xfId="27573"/>
    <cellStyle name="Entrée 3 127 3" xfId="8480"/>
    <cellStyle name="Entrée 3 127 3 2" xfId="15206"/>
    <cellStyle name="Entrée 3 127 3 2 2" xfId="36542"/>
    <cellStyle name="Entrée 3 127 3 3" xfId="17551"/>
    <cellStyle name="Entrée 3 127 3 3 2" xfId="37665"/>
    <cellStyle name="Entrée 3 127 3 4" xfId="29816"/>
    <cellStyle name="Entrée 3 127 4" xfId="10721"/>
    <cellStyle name="Entrée 3 127 4 2" xfId="32057"/>
    <cellStyle name="Entrée 3 127 5" xfId="22786"/>
    <cellStyle name="Entrée 3 127 5 2" xfId="41998"/>
    <cellStyle name="Entrée 3 127 6" xfId="25331"/>
    <cellStyle name="Entrée 3 128" xfId="3987"/>
    <cellStyle name="Entrée 3 128 2" xfId="6238"/>
    <cellStyle name="Entrée 3 128 2 2" xfId="12964"/>
    <cellStyle name="Entrée 3 128 2 2 2" xfId="34300"/>
    <cellStyle name="Entrée 3 128 2 3" xfId="20181"/>
    <cellStyle name="Entrée 3 128 2 3 2" xfId="39843"/>
    <cellStyle name="Entrée 3 128 2 4" xfId="27574"/>
    <cellStyle name="Entrée 3 128 3" xfId="8481"/>
    <cellStyle name="Entrée 3 128 3 2" xfId="15207"/>
    <cellStyle name="Entrée 3 128 3 2 2" xfId="36543"/>
    <cellStyle name="Entrée 3 128 3 3" xfId="20929"/>
    <cellStyle name="Entrée 3 128 3 3 2" xfId="40463"/>
    <cellStyle name="Entrée 3 128 3 4" xfId="29817"/>
    <cellStyle name="Entrée 3 128 4" xfId="10722"/>
    <cellStyle name="Entrée 3 128 4 2" xfId="32058"/>
    <cellStyle name="Entrée 3 128 5" xfId="19441"/>
    <cellStyle name="Entrée 3 128 5 2" xfId="39231"/>
    <cellStyle name="Entrée 3 128 6" xfId="25332"/>
    <cellStyle name="Entrée 3 129" xfId="3988"/>
    <cellStyle name="Entrée 3 129 2" xfId="6239"/>
    <cellStyle name="Entrée 3 129 2 2" xfId="12965"/>
    <cellStyle name="Entrée 3 129 2 2 2" xfId="34301"/>
    <cellStyle name="Entrée 3 129 2 3" xfId="22413"/>
    <cellStyle name="Entrée 3 129 2 3 2" xfId="41689"/>
    <cellStyle name="Entrée 3 129 2 4" xfId="27575"/>
    <cellStyle name="Entrée 3 129 3" xfId="8482"/>
    <cellStyle name="Entrée 3 129 3 2" xfId="15208"/>
    <cellStyle name="Entrée 3 129 3 2 2" xfId="36544"/>
    <cellStyle name="Entrée 3 129 3 3" xfId="23161"/>
    <cellStyle name="Entrée 3 129 3 3 2" xfId="42309"/>
    <cellStyle name="Entrée 3 129 3 4" xfId="29818"/>
    <cellStyle name="Entrée 3 129 4" xfId="10723"/>
    <cellStyle name="Entrée 3 129 4 2" xfId="32059"/>
    <cellStyle name="Entrée 3 129 5" xfId="18325"/>
    <cellStyle name="Entrée 3 129 5 2" xfId="38309"/>
    <cellStyle name="Entrée 3 129 6" xfId="25333"/>
    <cellStyle name="Entrée 3 13" xfId="3989"/>
    <cellStyle name="Entrée 3 13 2" xfId="6240"/>
    <cellStyle name="Entrée 3 13 2 2" xfId="12966"/>
    <cellStyle name="Entrée 3 13 2 2 2" xfId="34302"/>
    <cellStyle name="Entrée 3 13 2 3" xfId="19067"/>
    <cellStyle name="Entrée 3 13 2 3 2" xfId="38922"/>
    <cellStyle name="Entrée 3 13 2 4" xfId="27576"/>
    <cellStyle name="Entrée 3 13 3" xfId="8483"/>
    <cellStyle name="Entrée 3 13 3 2" xfId="15209"/>
    <cellStyle name="Entrée 3 13 3 2 2" xfId="36545"/>
    <cellStyle name="Entrée 3 13 3 3" xfId="19814"/>
    <cellStyle name="Entrée 3 13 3 3 2" xfId="39540"/>
    <cellStyle name="Entrée 3 13 3 4" xfId="29819"/>
    <cellStyle name="Entrée 3 13 4" xfId="10724"/>
    <cellStyle name="Entrée 3 13 4 2" xfId="32060"/>
    <cellStyle name="Entrée 3 13 5" xfId="18324"/>
    <cellStyle name="Entrée 3 13 5 2" xfId="38308"/>
    <cellStyle name="Entrée 3 13 6" xfId="25334"/>
    <cellStyle name="Entrée 3 130" xfId="3990"/>
    <cellStyle name="Entrée 3 130 2" xfId="6241"/>
    <cellStyle name="Entrée 3 130 2 2" xfId="12967"/>
    <cellStyle name="Entrée 3 130 2 2 2" xfId="34303"/>
    <cellStyle name="Entrée 3 130 2 3" xfId="17944"/>
    <cellStyle name="Entrée 3 130 2 3 2" xfId="37993"/>
    <cellStyle name="Entrée 3 130 2 4" xfId="27577"/>
    <cellStyle name="Entrée 3 130 3" xfId="8484"/>
    <cellStyle name="Entrée 3 130 3 2" xfId="15210"/>
    <cellStyle name="Entrée 3 130 3 2 2" xfId="36546"/>
    <cellStyle name="Entrée 3 130 3 3" xfId="22043"/>
    <cellStyle name="Entrée 3 130 3 3 2" xfId="41384"/>
    <cellStyle name="Entrée 3 130 3 4" xfId="29820"/>
    <cellStyle name="Entrée 3 130 4" xfId="10725"/>
    <cellStyle name="Entrée 3 130 4 2" xfId="32061"/>
    <cellStyle name="Entrée 3 130 5" xfId="21670"/>
    <cellStyle name="Entrée 3 130 5 2" xfId="41076"/>
    <cellStyle name="Entrée 3 130 6" xfId="25335"/>
    <cellStyle name="Entrée 3 131" xfId="3991"/>
    <cellStyle name="Entrée 3 131 2" xfId="6242"/>
    <cellStyle name="Entrée 3 131 2 2" xfId="12968"/>
    <cellStyle name="Entrée 3 131 2 2 2" xfId="34304"/>
    <cellStyle name="Entrée 3 131 2 3" xfId="21298"/>
    <cellStyle name="Entrée 3 131 2 3 2" xfId="40768"/>
    <cellStyle name="Entrée 3 131 2 4" xfId="27578"/>
    <cellStyle name="Entrée 3 131 3" xfId="8485"/>
    <cellStyle name="Entrée 3 131 3 2" xfId="15211"/>
    <cellStyle name="Entrée 3 131 3 2 2" xfId="36547"/>
    <cellStyle name="Entrée 3 131 3 3" xfId="18697"/>
    <cellStyle name="Entrée 3 131 3 3 2" xfId="38616"/>
    <cellStyle name="Entrée 3 131 3 4" xfId="29821"/>
    <cellStyle name="Entrée 3 131 4" xfId="10726"/>
    <cellStyle name="Entrée 3 131 4 2" xfId="32062"/>
    <cellStyle name="Entrée 3 131 5" xfId="23900"/>
    <cellStyle name="Entrée 3 131 5 2" xfId="42920"/>
    <cellStyle name="Entrée 3 131 6" xfId="25336"/>
    <cellStyle name="Entrée 3 132" xfId="3992"/>
    <cellStyle name="Entrée 3 132 2" xfId="6243"/>
    <cellStyle name="Entrée 3 132 2 2" xfId="12969"/>
    <cellStyle name="Entrée 3 132 2 2 2" xfId="34305"/>
    <cellStyle name="Entrée 3 132 2 3" xfId="23527"/>
    <cellStyle name="Entrée 3 132 2 3 2" xfId="42611"/>
    <cellStyle name="Entrée 3 132 2 4" xfId="27579"/>
    <cellStyle name="Entrée 3 132 3" xfId="8486"/>
    <cellStyle name="Entrée 3 132 3 2" xfId="15212"/>
    <cellStyle name="Entrée 3 132 3 2 2" xfId="36548"/>
    <cellStyle name="Entrée 3 132 3 3" xfId="17550"/>
    <cellStyle name="Entrée 3 132 3 3 2" xfId="37664"/>
    <cellStyle name="Entrée 3 132 3 4" xfId="29822"/>
    <cellStyle name="Entrée 3 132 4" xfId="10727"/>
    <cellStyle name="Entrée 3 132 4 2" xfId="32063"/>
    <cellStyle name="Entrée 3 132 5" xfId="20553"/>
    <cellStyle name="Entrée 3 132 5 2" xfId="40151"/>
    <cellStyle name="Entrée 3 132 6" xfId="25337"/>
    <cellStyle name="Entrée 3 133" xfId="6206"/>
    <cellStyle name="Entrée 3 133 2" xfId="12932"/>
    <cellStyle name="Entrée 3 133 2 2" xfId="34268"/>
    <cellStyle name="Entrée 3 133 3" xfId="21304"/>
    <cellStyle name="Entrée 3 133 3 2" xfId="40774"/>
    <cellStyle name="Entrée 3 133 4" xfId="27542"/>
    <cellStyle name="Entrée 3 134" xfId="8449"/>
    <cellStyle name="Entrée 3 134 2" xfId="15175"/>
    <cellStyle name="Entrée 3 134 2 2" xfId="36511"/>
    <cellStyle name="Entrée 3 134 3" xfId="18703"/>
    <cellStyle name="Entrée 3 134 3 2" xfId="38622"/>
    <cellStyle name="Entrée 3 134 4" xfId="29785"/>
    <cellStyle name="Entrée 3 135" xfId="10690"/>
    <cellStyle name="Entrée 3 135 2" xfId="32026"/>
    <cellStyle name="Entrée 3 136" xfId="23906"/>
    <cellStyle name="Entrée 3 136 2" xfId="42926"/>
    <cellStyle name="Entrée 3 137" xfId="25300"/>
    <cellStyle name="Entrée 3 14" xfId="3993"/>
    <cellStyle name="Entrée 3 14 2" xfId="6244"/>
    <cellStyle name="Entrée 3 14 2 2" xfId="12970"/>
    <cellStyle name="Entrée 3 14 2 2 2" xfId="34306"/>
    <cellStyle name="Entrée 3 14 2 3" xfId="20180"/>
    <cellStyle name="Entrée 3 14 2 3 2" xfId="39842"/>
    <cellStyle name="Entrée 3 14 2 4" xfId="27580"/>
    <cellStyle name="Entrée 3 14 3" xfId="8487"/>
    <cellStyle name="Entrée 3 14 3 2" xfId="15213"/>
    <cellStyle name="Entrée 3 14 3 2 2" xfId="36549"/>
    <cellStyle name="Entrée 3 14 3 3" xfId="20928"/>
    <cellStyle name="Entrée 3 14 3 3 2" xfId="40462"/>
    <cellStyle name="Entrée 3 14 3 4" xfId="29823"/>
    <cellStyle name="Entrée 3 14 4" xfId="10728"/>
    <cellStyle name="Entrée 3 14 4 2" xfId="32064"/>
    <cellStyle name="Entrée 3 14 5" xfId="22784"/>
    <cellStyle name="Entrée 3 14 5 2" xfId="41996"/>
    <cellStyle name="Entrée 3 14 6" xfId="25338"/>
    <cellStyle name="Entrée 3 15" xfId="3994"/>
    <cellStyle name="Entrée 3 15 2" xfId="6245"/>
    <cellStyle name="Entrée 3 15 2 2" xfId="12971"/>
    <cellStyle name="Entrée 3 15 2 2 2" xfId="34307"/>
    <cellStyle name="Entrée 3 15 2 3" xfId="22412"/>
    <cellStyle name="Entrée 3 15 2 3 2" xfId="41688"/>
    <cellStyle name="Entrée 3 15 2 4" xfId="27581"/>
    <cellStyle name="Entrée 3 15 3" xfId="8488"/>
    <cellStyle name="Entrée 3 15 3 2" xfId="15214"/>
    <cellStyle name="Entrée 3 15 3 2 2" xfId="36550"/>
    <cellStyle name="Entrée 3 15 3 3" xfId="23160"/>
    <cellStyle name="Entrée 3 15 3 3 2" xfId="42308"/>
    <cellStyle name="Entrée 3 15 3 4" xfId="29824"/>
    <cellStyle name="Entrée 3 15 4" xfId="10729"/>
    <cellStyle name="Entrée 3 15 4 2" xfId="32065"/>
    <cellStyle name="Entrée 3 15 5" xfId="19439"/>
    <cellStyle name="Entrée 3 15 5 2" xfId="39229"/>
    <cellStyle name="Entrée 3 15 6" xfId="25339"/>
    <cellStyle name="Entrée 3 16" xfId="3995"/>
    <cellStyle name="Entrée 3 16 2" xfId="6246"/>
    <cellStyle name="Entrée 3 16 2 2" xfId="12972"/>
    <cellStyle name="Entrée 3 16 2 2 2" xfId="34308"/>
    <cellStyle name="Entrée 3 16 2 3" xfId="19066"/>
    <cellStyle name="Entrée 3 16 2 3 2" xfId="38921"/>
    <cellStyle name="Entrée 3 16 2 4" xfId="27582"/>
    <cellStyle name="Entrée 3 16 3" xfId="8489"/>
    <cellStyle name="Entrée 3 16 3 2" xfId="15215"/>
    <cellStyle name="Entrée 3 16 3 2 2" xfId="36551"/>
    <cellStyle name="Entrée 3 16 3 3" xfId="19813"/>
    <cellStyle name="Entrée 3 16 3 3 2" xfId="39539"/>
    <cellStyle name="Entrée 3 16 3 4" xfId="29825"/>
    <cellStyle name="Entrée 3 16 4" xfId="10730"/>
    <cellStyle name="Entrée 3 16 4 2" xfId="32066"/>
    <cellStyle name="Entrée 3 16 5" xfId="18323"/>
    <cellStyle name="Entrée 3 16 5 2" xfId="38307"/>
    <cellStyle name="Entrée 3 16 6" xfId="25340"/>
    <cellStyle name="Entrée 3 17" xfId="3996"/>
    <cellStyle name="Entrée 3 17 2" xfId="6247"/>
    <cellStyle name="Entrée 3 17 2 2" xfId="12973"/>
    <cellStyle name="Entrée 3 17 2 2 2" xfId="34309"/>
    <cellStyle name="Entrée 3 17 2 3" xfId="17943"/>
    <cellStyle name="Entrée 3 17 2 3 2" xfId="37992"/>
    <cellStyle name="Entrée 3 17 2 4" xfId="27583"/>
    <cellStyle name="Entrée 3 17 3" xfId="8490"/>
    <cellStyle name="Entrée 3 17 3 2" xfId="15216"/>
    <cellStyle name="Entrée 3 17 3 2 2" xfId="36552"/>
    <cellStyle name="Entrée 3 17 3 3" xfId="22042"/>
    <cellStyle name="Entrée 3 17 3 3 2" xfId="41383"/>
    <cellStyle name="Entrée 3 17 3 4" xfId="29826"/>
    <cellStyle name="Entrée 3 17 4" xfId="10731"/>
    <cellStyle name="Entrée 3 17 4 2" xfId="32067"/>
    <cellStyle name="Entrée 3 17 5" xfId="21669"/>
    <cellStyle name="Entrée 3 17 5 2" xfId="41075"/>
    <cellStyle name="Entrée 3 17 6" xfId="25341"/>
    <cellStyle name="Entrée 3 18" xfId="3997"/>
    <cellStyle name="Entrée 3 18 2" xfId="6248"/>
    <cellStyle name="Entrée 3 18 2 2" xfId="12974"/>
    <cellStyle name="Entrée 3 18 2 2 2" xfId="34310"/>
    <cellStyle name="Entrée 3 18 2 3" xfId="21297"/>
    <cellStyle name="Entrée 3 18 2 3 2" xfId="40767"/>
    <cellStyle name="Entrée 3 18 2 4" xfId="27584"/>
    <cellStyle name="Entrée 3 18 3" xfId="8491"/>
    <cellStyle name="Entrée 3 18 3 2" xfId="15217"/>
    <cellStyle name="Entrée 3 18 3 2 2" xfId="36553"/>
    <cellStyle name="Entrée 3 18 3 3" xfId="18696"/>
    <cellStyle name="Entrée 3 18 3 3 2" xfId="38615"/>
    <cellStyle name="Entrée 3 18 3 4" xfId="29827"/>
    <cellStyle name="Entrée 3 18 4" xfId="10732"/>
    <cellStyle name="Entrée 3 18 4 2" xfId="32068"/>
    <cellStyle name="Entrée 3 18 5" xfId="23899"/>
    <cellStyle name="Entrée 3 18 5 2" xfId="42919"/>
    <cellStyle name="Entrée 3 18 6" xfId="25342"/>
    <cellStyle name="Entrée 3 19" xfId="3998"/>
    <cellStyle name="Entrée 3 19 2" xfId="6249"/>
    <cellStyle name="Entrée 3 19 2 2" xfId="12975"/>
    <cellStyle name="Entrée 3 19 2 2 2" xfId="34311"/>
    <cellStyle name="Entrée 3 19 2 3" xfId="23526"/>
    <cellStyle name="Entrée 3 19 2 3 2" xfId="42610"/>
    <cellStyle name="Entrée 3 19 2 4" xfId="27585"/>
    <cellStyle name="Entrée 3 19 3" xfId="8492"/>
    <cellStyle name="Entrée 3 19 3 2" xfId="15218"/>
    <cellStyle name="Entrée 3 19 3 2 2" xfId="36554"/>
    <cellStyle name="Entrée 3 19 3 3" xfId="17549"/>
    <cellStyle name="Entrée 3 19 3 3 2" xfId="37663"/>
    <cellStyle name="Entrée 3 19 3 4" xfId="29828"/>
    <cellStyle name="Entrée 3 19 4" xfId="10733"/>
    <cellStyle name="Entrée 3 19 4 2" xfId="32069"/>
    <cellStyle name="Entrée 3 19 5" xfId="20552"/>
    <cellStyle name="Entrée 3 19 5 2" xfId="40150"/>
    <cellStyle name="Entrée 3 19 6" xfId="25343"/>
    <cellStyle name="Entrée 3 2" xfId="3999"/>
    <cellStyle name="Entrée 3 2 2" xfId="4000"/>
    <cellStyle name="Entrée 3 2 2 2" xfId="6251"/>
    <cellStyle name="Entrée 3 2 2 2 2" xfId="12977"/>
    <cellStyle name="Entrée 3 2 2 2 2 2" xfId="34313"/>
    <cellStyle name="Entrée 3 2 2 2 3" xfId="22411"/>
    <cellStyle name="Entrée 3 2 2 2 3 2" xfId="41687"/>
    <cellStyle name="Entrée 3 2 2 2 4" xfId="27587"/>
    <cellStyle name="Entrée 3 2 2 3" xfId="8494"/>
    <cellStyle name="Entrée 3 2 2 3 2" xfId="15220"/>
    <cellStyle name="Entrée 3 2 2 3 2 2" xfId="36556"/>
    <cellStyle name="Entrée 3 2 2 3 3" xfId="23159"/>
    <cellStyle name="Entrée 3 2 2 3 3 2" xfId="42307"/>
    <cellStyle name="Entrée 3 2 2 3 4" xfId="29830"/>
    <cellStyle name="Entrée 3 2 2 4" xfId="10735"/>
    <cellStyle name="Entrée 3 2 2 4 2" xfId="32071"/>
    <cellStyle name="Entrée 3 2 2 5" xfId="19438"/>
    <cellStyle name="Entrée 3 2 2 5 2" xfId="39228"/>
    <cellStyle name="Entrée 3 2 2 6" xfId="25345"/>
    <cellStyle name="Entrée 3 2 3" xfId="4001"/>
    <cellStyle name="Entrée 3 2 3 2" xfId="6252"/>
    <cellStyle name="Entrée 3 2 3 2 2" xfId="12978"/>
    <cellStyle name="Entrée 3 2 3 2 2 2" xfId="34314"/>
    <cellStyle name="Entrée 3 2 3 2 3" xfId="19065"/>
    <cellStyle name="Entrée 3 2 3 2 3 2" xfId="38920"/>
    <cellStyle name="Entrée 3 2 3 2 4" xfId="27588"/>
    <cellStyle name="Entrée 3 2 3 3" xfId="8495"/>
    <cellStyle name="Entrée 3 2 3 3 2" xfId="15221"/>
    <cellStyle name="Entrée 3 2 3 3 2 2" xfId="36557"/>
    <cellStyle name="Entrée 3 2 3 3 3" xfId="19812"/>
    <cellStyle name="Entrée 3 2 3 3 3 2" xfId="39538"/>
    <cellStyle name="Entrée 3 2 3 3 4" xfId="29831"/>
    <cellStyle name="Entrée 3 2 3 4" xfId="10736"/>
    <cellStyle name="Entrée 3 2 3 4 2" xfId="32072"/>
    <cellStyle name="Entrée 3 2 3 5" xfId="18322"/>
    <cellStyle name="Entrée 3 2 3 5 2" xfId="38306"/>
    <cellStyle name="Entrée 3 2 3 6" xfId="25346"/>
    <cellStyle name="Entrée 3 2 4" xfId="6250"/>
    <cellStyle name="Entrée 3 2 4 2" xfId="12976"/>
    <cellStyle name="Entrée 3 2 4 2 2" xfId="34312"/>
    <cellStyle name="Entrée 3 2 4 3" xfId="20179"/>
    <cellStyle name="Entrée 3 2 4 3 2" xfId="39841"/>
    <cellStyle name="Entrée 3 2 4 4" xfId="27586"/>
    <cellStyle name="Entrée 3 2 5" xfId="8493"/>
    <cellStyle name="Entrée 3 2 5 2" xfId="15219"/>
    <cellStyle name="Entrée 3 2 5 2 2" xfId="36555"/>
    <cellStyle name="Entrée 3 2 5 3" xfId="20927"/>
    <cellStyle name="Entrée 3 2 5 3 2" xfId="40461"/>
    <cellStyle name="Entrée 3 2 5 4" xfId="29829"/>
    <cellStyle name="Entrée 3 2 6" xfId="10734"/>
    <cellStyle name="Entrée 3 2 6 2" xfId="32070"/>
    <cellStyle name="Entrée 3 2 7" xfId="22783"/>
    <cellStyle name="Entrée 3 2 7 2" xfId="41995"/>
    <cellStyle name="Entrée 3 2 8" xfId="25344"/>
    <cellStyle name="Entrée 3 20" xfId="4002"/>
    <cellStyle name="Entrée 3 20 2" xfId="6253"/>
    <cellStyle name="Entrée 3 20 2 2" xfId="12979"/>
    <cellStyle name="Entrée 3 20 2 2 2" xfId="34315"/>
    <cellStyle name="Entrée 3 20 2 3" xfId="17942"/>
    <cellStyle name="Entrée 3 20 2 3 2" xfId="37991"/>
    <cellStyle name="Entrée 3 20 2 4" xfId="27589"/>
    <cellStyle name="Entrée 3 20 3" xfId="8496"/>
    <cellStyle name="Entrée 3 20 3 2" xfId="15222"/>
    <cellStyle name="Entrée 3 20 3 2 2" xfId="36558"/>
    <cellStyle name="Entrée 3 20 3 3" xfId="22041"/>
    <cellStyle name="Entrée 3 20 3 3 2" xfId="41382"/>
    <cellStyle name="Entrée 3 20 3 4" xfId="29832"/>
    <cellStyle name="Entrée 3 20 4" xfId="10737"/>
    <cellStyle name="Entrée 3 20 4 2" xfId="32073"/>
    <cellStyle name="Entrée 3 20 5" xfId="21668"/>
    <cellStyle name="Entrée 3 20 5 2" xfId="41074"/>
    <cellStyle name="Entrée 3 20 6" xfId="25347"/>
    <cellStyle name="Entrée 3 21" xfId="4003"/>
    <cellStyle name="Entrée 3 21 2" xfId="6254"/>
    <cellStyle name="Entrée 3 21 2 2" xfId="12980"/>
    <cellStyle name="Entrée 3 21 2 2 2" xfId="34316"/>
    <cellStyle name="Entrée 3 21 2 3" xfId="21296"/>
    <cellStyle name="Entrée 3 21 2 3 2" xfId="40766"/>
    <cellStyle name="Entrée 3 21 2 4" xfId="27590"/>
    <cellStyle name="Entrée 3 21 3" xfId="8497"/>
    <cellStyle name="Entrée 3 21 3 2" xfId="15223"/>
    <cellStyle name="Entrée 3 21 3 2 2" xfId="36559"/>
    <cellStyle name="Entrée 3 21 3 3" xfId="18695"/>
    <cellStyle name="Entrée 3 21 3 3 2" xfId="38614"/>
    <cellStyle name="Entrée 3 21 3 4" xfId="29833"/>
    <cellStyle name="Entrée 3 21 4" xfId="10738"/>
    <cellStyle name="Entrée 3 21 4 2" xfId="32074"/>
    <cellStyle name="Entrée 3 21 5" xfId="23898"/>
    <cellStyle name="Entrée 3 21 5 2" xfId="42918"/>
    <cellStyle name="Entrée 3 21 6" xfId="25348"/>
    <cellStyle name="Entrée 3 22" xfId="4004"/>
    <cellStyle name="Entrée 3 22 2" xfId="6255"/>
    <cellStyle name="Entrée 3 22 2 2" xfId="12981"/>
    <cellStyle name="Entrée 3 22 2 2 2" xfId="34317"/>
    <cellStyle name="Entrée 3 22 2 3" xfId="23525"/>
    <cellStyle name="Entrée 3 22 2 3 2" xfId="42609"/>
    <cellStyle name="Entrée 3 22 2 4" xfId="27591"/>
    <cellStyle name="Entrée 3 22 3" xfId="8498"/>
    <cellStyle name="Entrée 3 22 3 2" xfId="15224"/>
    <cellStyle name="Entrée 3 22 3 2 2" xfId="36560"/>
    <cellStyle name="Entrée 3 22 3 3" xfId="17548"/>
    <cellStyle name="Entrée 3 22 3 3 2" xfId="37662"/>
    <cellStyle name="Entrée 3 22 3 4" xfId="29834"/>
    <cellStyle name="Entrée 3 22 4" xfId="10739"/>
    <cellStyle name="Entrée 3 22 4 2" xfId="32075"/>
    <cellStyle name="Entrée 3 22 5" xfId="20551"/>
    <cellStyle name="Entrée 3 22 5 2" xfId="40149"/>
    <cellStyle name="Entrée 3 22 6" xfId="25349"/>
    <cellStyle name="Entrée 3 23" xfId="4005"/>
    <cellStyle name="Entrée 3 23 2" xfId="6256"/>
    <cellStyle name="Entrée 3 23 2 2" xfId="12982"/>
    <cellStyle name="Entrée 3 23 2 2 2" xfId="34318"/>
    <cellStyle name="Entrée 3 23 2 3" xfId="20178"/>
    <cellStyle name="Entrée 3 23 2 3 2" xfId="39840"/>
    <cellStyle name="Entrée 3 23 2 4" xfId="27592"/>
    <cellStyle name="Entrée 3 23 3" xfId="8499"/>
    <cellStyle name="Entrée 3 23 3 2" xfId="15225"/>
    <cellStyle name="Entrée 3 23 3 2 2" xfId="36561"/>
    <cellStyle name="Entrée 3 23 3 3" xfId="20926"/>
    <cellStyle name="Entrée 3 23 3 3 2" xfId="40460"/>
    <cellStyle name="Entrée 3 23 3 4" xfId="29835"/>
    <cellStyle name="Entrée 3 23 4" xfId="10740"/>
    <cellStyle name="Entrée 3 23 4 2" xfId="32076"/>
    <cellStyle name="Entrée 3 23 5" xfId="22782"/>
    <cellStyle name="Entrée 3 23 5 2" xfId="41994"/>
    <cellStyle name="Entrée 3 23 6" xfId="25350"/>
    <cellStyle name="Entrée 3 24" xfId="4006"/>
    <cellStyle name="Entrée 3 24 2" xfId="6257"/>
    <cellStyle name="Entrée 3 24 2 2" xfId="12983"/>
    <cellStyle name="Entrée 3 24 2 2 2" xfId="34319"/>
    <cellStyle name="Entrée 3 24 2 3" xfId="22410"/>
    <cellStyle name="Entrée 3 24 2 3 2" xfId="41686"/>
    <cellStyle name="Entrée 3 24 2 4" xfId="27593"/>
    <cellStyle name="Entrée 3 24 3" xfId="8500"/>
    <cellStyle name="Entrée 3 24 3 2" xfId="15226"/>
    <cellStyle name="Entrée 3 24 3 2 2" xfId="36562"/>
    <cellStyle name="Entrée 3 24 3 3" xfId="23158"/>
    <cellStyle name="Entrée 3 24 3 3 2" xfId="42306"/>
    <cellStyle name="Entrée 3 24 3 4" xfId="29836"/>
    <cellStyle name="Entrée 3 24 4" xfId="10741"/>
    <cellStyle name="Entrée 3 24 4 2" xfId="32077"/>
    <cellStyle name="Entrée 3 24 5" xfId="19437"/>
    <cellStyle name="Entrée 3 24 5 2" xfId="39227"/>
    <cellStyle name="Entrée 3 24 6" xfId="25351"/>
    <cellStyle name="Entrée 3 25" xfId="4007"/>
    <cellStyle name="Entrée 3 25 2" xfId="6258"/>
    <cellStyle name="Entrée 3 25 2 2" xfId="12984"/>
    <cellStyle name="Entrée 3 25 2 2 2" xfId="34320"/>
    <cellStyle name="Entrée 3 25 2 3" xfId="19064"/>
    <cellStyle name="Entrée 3 25 2 3 2" xfId="38919"/>
    <cellStyle name="Entrée 3 25 2 4" xfId="27594"/>
    <cellStyle name="Entrée 3 25 3" xfId="8501"/>
    <cellStyle name="Entrée 3 25 3 2" xfId="15227"/>
    <cellStyle name="Entrée 3 25 3 2 2" xfId="36563"/>
    <cellStyle name="Entrée 3 25 3 3" xfId="19811"/>
    <cellStyle name="Entrée 3 25 3 3 2" xfId="39537"/>
    <cellStyle name="Entrée 3 25 3 4" xfId="29837"/>
    <cellStyle name="Entrée 3 25 4" xfId="10742"/>
    <cellStyle name="Entrée 3 25 4 2" xfId="32078"/>
    <cellStyle name="Entrée 3 25 5" xfId="18321"/>
    <cellStyle name="Entrée 3 25 5 2" xfId="38305"/>
    <cellStyle name="Entrée 3 25 6" xfId="25352"/>
    <cellStyle name="Entrée 3 26" xfId="4008"/>
    <cellStyle name="Entrée 3 26 2" xfId="6259"/>
    <cellStyle name="Entrée 3 26 2 2" xfId="12985"/>
    <cellStyle name="Entrée 3 26 2 2 2" xfId="34321"/>
    <cellStyle name="Entrée 3 26 2 3" xfId="17941"/>
    <cellStyle name="Entrée 3 26 2 3 2" xfId="37990"/>
    <cellStyle name="Entrée 3 26 2 4" xfId="27595"/>
    <cellStyle name="Entrée 3 26 3" xfId="8502"/>
    <cellStyle name="Entrée 3 26 3 2" xfId="15228"/>
    <cellStyle name="Entrée 3 26 3 2 2" xfId="36564"/>
    <cellStyle name="Entrée 3 26 3 3" xfId="22040"/>
    <cellStyle name="Entrée 3 26 3 3 2" xfId="41381"/>
    <cellStyle name="Entrée 3 26 3 4" xfId="29838"/>
    <cellStyle name="Entrée 3 26 4" xfId="10743"/>
    <cellStyle name="Entrée 3 26 4 2" xfId="32079"/>
    <cellStyle name="Entrée 3 26 5" xfId="21667"/>
    <cellStyle name="Entrée 3 26 5 2" xfId="41073"/>
    <cellStyle name="Entrée 3 26 6" xfId="25353"/>
    <cellStyle name="Entrée 3 27" xfId="4009"/>
    <cellStyle name="Entrée 3 27 2" xfId="6260"/>
    <cellStyle name="Entrée 3 27 2 2" xfId="12986"/>
    <cellStyle name="Entrée 3 27 2 2 2" xfId="34322"/>
    <cellStyle name="Entrée 3 27 2 3" xfId="21295"/>
    <cellStyle name="Entrée 3 27 2 3 2" xfId="40765"/>
    <cellStyle name="Entrée 3 27 2 4" xfId="27596"/>
    <cellStyle name="Entrée 3 27 3" xfId="8503"/>
    <cellStyle name="Entrée 3 27 3 2" xfId="15229"/>
    <cellStyle name="Entrée 3 27 3 2 2" xfId="36565"/>
    <cellStyle name="Entrée 3 27 3 3" xfId="18694"/>
    <cellStyle name="Entrée 3 27 3 3 2" xfId="38613"/>
    <cellStyle name="Entrée 3 27 3 4" xfId="29839"/>
    <cellStyle name="Entrée 3 27 4" xfId="10744"/>
    <cellStyle name="Entrée 3 27 4 2" xfId="32080"/>
    <cellStyle name="Entrée 3 27 5" xfId="23897"/>
    <cellStyle name="Entrée 3 27 5 2" xfId="42917"/>
    <cellStyle name="Entrée 3 27 6" xfId="25354"/>
    <cellStyle name="Entrée 3 28" xfId="4010"/>
    <cellStyle name="Entrée 3 28 2" xfId="6261"/>
    <cellStyle name="Entrée 3 28 2 2" xfId="12987"/>
    <cellStyle name="Entrée 3 28 2 2 2" xfId="34323"/>
    <cellStyle name="Entrée 3 28 2 3" xfId="23524"/>
    <cellStyle name="Entrée 3 28 2 3 2" xfId="42608"/>
    <cellStyle name="Entrée 3 28 2 4" xfId="27597"/>
    <cellStyle name="Entrée 3 28 3" xfId="8504"/>
    <cellStyle name="Entrée 3 28 3 2" xfId="15230"/>
    <cellStyle name="Entrée 3 28 3 2 2" xfId="36566"/>
    <cellStyle name="Entrée 3 28 3 3" xfId="17547"/>
    <cellStyle name="Entrée 3 28 3 3 2" xfId="37661"/>
    <cellStyle name="Entrée 3 28 3 4" xfId="29840"/>
    <cellStyle name="Entrée 3 28 4" xfId="10745"/>
    <cellStyle name="Entrée 3 28 4 2" xfId="32081"/>
    <cellStyle name="Entrée 3 28 5" xfId="20550"/>
    <cellStyle name="Entrée 3 28 5 2" xfId="40148"/>
    <cellStyle name="Entrée 3 28 6" xfId="25355"/>
    <cellStyle name="Entrée 3 29" xfId="4011"/>
    <cellStyle name="Entrée 3 29 2" xfId="6262"/>
    <cellStyle name="Entrée 3 29 2 2" xfId="12988"/>
    <cellStyle name="Entrée 3 29 2 2 2" xfId="34324"/>
    <cellStyle name="Entrée 3 29 2 3" xfId="20177"/>
    <cellStyle name="Entrée 3 29 2 3 2" xfId="39839"/>
    <cellStyle name="Entrée 3 29 2 4" xfId="27598"/>
    <cellStyle name="Entrée 3 29 3" xfId="8505"/>
    <cellStyle name="Entrée 3 29 3 2" xfId="15231"/>
    <cellStyle name="Entrée 3 29 3 2 2" xfId="36567"/>
    <cellStyle name="Entrée 3 29 3 3" xfId="20925"/>
    <cellStyle name="Entrée 3 29 3 3 2" xfId="40459"/>
    <cellStyle name="Entrée 3 29 3 4" xfId="29841"/>
    <cellStyle name="Entrée 3 29 4" xfId="10746"/>
    <cellStyle name="Entrée 3 29 4 2" xfId="32082"/>
    <cellStyle name="Entrée 3 29 5" xfId="22781"/>
    <cellStyle name="Entrée 3 29 5 2" xfId="41993"/>
    <cellStyle name="Entrée 3 29 6" xfId="25356"/>
    <cellStyle name="Entrée 3 3" xfId="4012"/>
    <cellStyle name="Entrée 3 3 2" xfId="4013"/>
    <cellStyle name="Entrée 3 3 2 2" xfId="6264"/>
    <cellStyle name="Entrée 3 3 2 2 2" xfId="12990"/>
    <cellStyle name="Entrée 3 3 2 2 2 2" xfId="34326"/>
    <cellStyle name="Entrée 3 3 2 2 3" xfId="19063"/>
    <cellStyle name="Entrée 3 3 2 2 3 2" xfId="38918"/>
    <cellStyle name="Entrée 3 3 2 2 4" xfId="27600"/>
    <cellStyle name="Entrée 3 3 2 3" xfId="8507"/>
    <cellStyle name="Entrée 3 3 2 3 2" xfId="15233"/>
    <cellStyle name="Entrée 3 3 2 3 2 2" xfId="36569"/>
    <cellStyle name="Entrée 3 3 2 3 3" xfId="19810"/>
    <cellStyle name="Entrée 3 3 2 3 3 2" xfId="39536"/>
    <cellStyle name="Entrée 3 3 2 3 4" xfId="29843"/>
    <cellStyle name="Entrée 3 3 2 4" xfId="10748"/>
    <cellStyle name="Entrée 3 3 2 4 2" xfId="32084"/>
    <cellStyle name="Entrée 3 3 2 5" xfId="18320"/>
    <cellStyle name="Entrée 3 3 2 5 2" xfId="38304"/>
    <cellStyle name="Entrée 3 3 2 6" xfId="25358"/>
    <cellStyle name="Entrée 3 3 3" xfId="4014"/>
    <cellStyle name="Entrée 3 3 3 2" xfId="6265"/>
    <cellStyle name="Entrée 3 3 3 2 2" xfId="12991"/>
    <cellStyle name="Entrée 3 3 3 2 2 2" xfId="34327"/>
    <cellStyle name="Entrée 3 3 3 2 3" xfId="17940"/>
    <cellStyle name="Entrée 3 3 3 2 3 2" xfId="37989"/>
    <cellStyle name="Entrée 3 3 3 2 4" xfId="27601"/>
    <cellStyle name="Entrée 3 3 3 3" xfId="8508"/>
    <cellStyle name="Entrée 3 3 3 3 2" xfId="15234"/>
    <cellStyle name="Entrée 3 3 3 3 2 2" xfId="36570"/>
    <cellStyle name="Entrée 3 3 3 3 3" xfId="22039"/>
    <cellStyle name="Entrée 3 3 3 3 3 2" xfId="41380"/>
    <cellStyle name="Entrée 3 3 3 3 4" xfId="29844"/>
    <cellStyle name="Entrée 3 3 3 4" xfId="10749"/>
    <cellStyle name="Entrée 3 3 3 4 2" xfId="32085"/>
    <cellStyle name="Entrée 3 3 3 5" xfId="21666"/>
    <cellStyle name="Entrée 3 3 3 5 2" xfId="41072"/>
    <cellStyle name="Entrée 3 3 3 6" xfId="25359"/>
    <cellStyle name="Entrée 3 3 4" xfId="6263"/>
    <cellStyle name="Entrée 3 3 4 2" xfId="12989"/>
    <cellStyle name="Entrée 3 3 4 2 2" xfId="34325"/>
    <cellStyle name="Entrée 3 3 4 3" xfId="22409"/>
    <cellStyle name="Entrée 3 3 4 3 2" xfId="41685"/>
    <cellStyle name="Entrée 3 3 4 4" xfId="27599"/>
    <cellStyle name="Entrée 3 3 5" xfId="8506"/>
    <cellStyle name="Entrée 3 3 5 2" xfId="15232"/>
    <cellStyle name="Entrée 3 3 5 2 2" xfId="36568"/>
    <cellStyle name="Entrée 3 3 5 3" xfId="23157"/>
    <cellStyle name="Entrée 3 3 5 3 2" xfId="42305"/>
    <cellStyle name="Entrée 3 3 5 4" xfId="29842"/>
    <cellStyle name="Entrée 3 3 6" xfId="10747"/>
    <cellStyle name="Entrée 3 3 6 2" xfId="32083"/>
    <cellStyle name="Entrée 3 3 7" xfId="19436"/>
    <cellStyle name="Entrée 3 3 7 2" xfId="39226"/>
    <cellStyle name="Entrée 3 3 8" xfId="25357"/>
    <cellStyle name="Entrée 3 30" xfId="4015"/>
    <cellStyle name="Entrée 3 30 2" xfId="6266"/>
    <cellStyle name="Entrée 3 30 2 2" xfId="12992"/>
    <cellStyle name="Entrée 3 30 2 2 2" xfId="34328"/>
    <cellStyle name="Entrée 3 30 2 3" xfId="21294"/>
    <cellStyle name="Entrée 3 30 2 3 2" xfId="40764"/>
    <cellStyle name="Entrée 3 30 2 4" xfId="27602"/>
    <cellStyle name="Entrée 3 30 3" xfId="8509"/>
    <cellStyle name="Entrée 3 30 3 2" xfId="15235"/>
    <cellStyle name="Entrée 3 30 3 2 2" xfId="36571"/>
    <cellStyle name="Entrée 3 30 3 3" xfId="18693"/>
    <cellStyle name="Entrée 3 30 3 3 2" xfId="38612"/>
    <cellStyle name="Entrée 3 30 3 4" xfId="29845"/>
    <cellStyle name="Entrée 3 30 4" xfId="10750"/>
    <cellStyle name="Entrée 3 30 4 2" xfId="32086"/>
    <cellStyle name="Entrée 3 30 5" xfId="23896"/>
    <cellStyle name="Entrée 3 30 5 2" xfId="42916"/>
    <cellStyle name="Entrée 3 30 6" xfId="25360"/>
    <cellStyle name="Entrée 3 31" xfId="4016"/>
    <cellStyle name="Entrée 3 31 2" xfId="6267"/>
    <cellStyle name="Entrée 3 31 2 2" xfId="12993"/>
    <cellStyle name="Entrée 3 31 2 2 2" xfId="34329"/>
    <cellStyle name="Entrée 3 31 2 3" xfId="23523"/>
    <cellStyle name="Entrée 3 31 2 3 2" xfId="42607"/>
    <cellStyle name="Entrée 3 31 2 4" xfId="27603"/>
    <cellStyle name="Entrée 3 31 3" xfId="8510"/>
    <cellStyle name="Entrée 3 31 3 2" xfId="15236"/>
    <cellStyle name="Entrée 3 31 3 2 2" xfId="36572"/>
    <cellStyle name="Entrée 3 31 3 3" xfId="17546"/>
    <cellStyle name="Entrée 3 31 3 3 2" xfId="37660"/>
    <cellStyle name="Entrée 3 31 3 4" xfId="29846"/>
    <cellStyle name="Entrée 3 31 4" xfId="10751"/>
    <cellStyle name="Entrée 3 31 4 2" xfId="32087"/>
    <cellStyle name="Entrée 3 31 5" xfId="20549"/>
    <cellStyle name="Entrée 3 31 5 2" xfId="40147"/>
    <cellStyle name="Entrée 3 31 6" xfId="25361"/>
    <cellStyle name="Entrée 3 32" xfId="4017"/>
    <cellStyle name="Entrée 3 32 2" xfId="6268"/>
    <cellStyle name="Entrée 3 32 2 2" xfId="12994"/>
    <cellStyle name="Entrée 3 32 2 2 2" xfId="34330"/>
    <cellStyle name="Entrée 3 32 2 3" xfId="20176"/>
    <cellStyle name="Entrée 3 32 2 3 2" xfId="39838"/>
    <cellStyle name="Entrée 3 32 2 4" xfId="27604"/>
    <cellStyle name="Entrée 3 32 3" xfId="8511"/>
    <cellStyle name="Entrée 3 32 3 2" xfId="15237"/>
    <cellStyle name="Entrée 3 32 3 2 2" xfId="36573"/>
    <cellStyle name="Entrée 3 32 3 3" xfId="20924"/>
    <cellStyle name="Entrée 3 32 3 3 2" xfId="40458"/>
    <cellStyle name="Entrée 3 32 3 4" xfId="29847"/>
    <cellStyle name="Entrée 3 32 4" xfId="10752"/>
    <cellStyle name="Entrée 3 32 4 2" xfId="32088"/>
    <cellStyle name="Entrée 3 32 5" xfId="22780"/>
    <cellStyle name="Entrée 3 32 5 2" xfId="41992"/>
    <cellStyle name="Entrée 3 32 6" xfId="25362"/>
    <cellStyle name="Entrée 3 33" xfId="4018"/>
    <cellStyle name="Entrée 3 33 2" xfId="6269"/>
    <cellStyle name="Entrée 3 33 2 2" xfId="12995"/>
    <cellStyle name="Entrée 3 33 2 2 2" xfId="34331"/>
    <cellStyle name="Entrée 3 33 2 3" xfId="22408"/>
    <cellStyle name="Entrée 3 33 2 3 2" xfId="41684"/>
    <cellStyle name="Entrée 3 33 2 4" xfId="27605"/>
    <cellStyle name="Entrée 3 33 3" xfId="8512"/>
    <cellStyle name="Entrée 3 33 3 2" xfId="15238"/>
    <cellStyle name="Entrée 3 33 3 2 2" xfId="36574"/>
    <cellStyle name="Entrée 3 33 3 3" xfId="23156"/>
    <cellStyle name="Entrée 3 33 3 3 2" xfId="42304"/>
    <cellStyle name="Entrée 3 33 3 4" xfId="29848"/>
    <cellStyle name="Entrée 3 33 4" xfId="10753"/>
    <cellStyle name="Entrée 3 33 4 2" xfId="32089"/>
    <cellStyle name="Entrée 3 33 5" xfId="19435"/>
    <cellStyle name="Entrée 3 33 5 2" xfId="39225"/>
    <cellStyle name="Entrée 3 33 6" xfId="25363"/>
    <cellStyle name="Entrée 3 34" xfId="4019"/>
    <cellStyle name="Entrée 3 34 2" xfId="6270"/>
    <cellStyle name="Entrée 3 34 2 2" xfId="12996"/>
    <cellStyle name="Entrée 3 34 2 2 2" xfId="34332"/>
    <cellStyle name="Entrée 3 34 2 3" xfId="19062"/>
    <cellStyle name="Entrée 3 34 2 3 2" xfId="38917"/>
    <cellStyle name="Entrée 3 34 2 4" xfId="27606"/>
    <cellStyle name="Entrée 3 34 3" xfId="8513"/>
    <cellStyle name="Entrée 3 34 3 2" xfId="15239"/>
    <cellStyle name="Entrée 3 34 3 2 2" xfId="36575"/>
    <cellStyle name="Entrée 3 34 3 3" xfId="19809"/>
    <cellStyle name="Entrée 3 34 3 3 2" xfId="39535"/>
    <cellStyle name="Entrée 3 34 3 4" xfId="29849"/>
    <cellStyle name="Entrée 3 34 4" xfId="10754"/>
    <cellStyle name="Entrée 3 34 4 2" xfId="32090"/>
    <cellStyle name="Entrée 3 34 5" xfId="18319"/>
    <cellStyle name="Entrée 3 34 5 2" xfId="38303"/>
    <cellStyle name="Entrée 3 34 6" xfId="25364"/>
    <cellStyle name="Entrée 3 35" xfId="4020"/>
    <cellStyle name="Entrée 3 35 2" xfId="6271"/>
    <cellStyle name="Entrée 3 35 2 2" xfId="12997"/>
    <cellStyle name="Entrée 3 35 2 2 2" xfId="34333"/>
    <cellStyle name="Entrée 3 35 2 3" xfId="17939"/>
    <cellStyle name="Entrée 3 35 2 3 2" xfId="37988"/>
    <cellStyle name="Entrée 3 35 2 4" xfId="27607"/>
    <cellStyle name="Entrée 3 35 3" xfId="8514"/>
    <cellStyle name="Entrée 3 35 3 2" xfId="15240"/>
    <cellStyle name="Entrée 3 35 3 2 2" xfId="36576"/>
    <cellStyle name="Entrée 3 35 3 3" xfId="22038"/>
    <cellStyle name="Entrée 3 35 3 3 2" xfId="41379"/>
    <cellStyle name="Entrée 3 35 3 4" xfId="29850"/>
    <cellStyle name="Entrée 3 35 4" xfId="10755"/>
    <cellStyle name="Entrée 3 35 4 2" xfId="32091"/>
    <cellStyle name="Entrée 3 35 5" xfId="21665"/>
    <cellStyle name="Entrée 3 35 5 2" xfId="41071"/>
    <cellStyle name="Entrée 3 35 6" xfId="25365"/>
    <cellStyle name="Entrée 3 36" xfId="4021"/>
    <cellStyle name="Entrée 3 36 2" xfId="6272"/>
    <cellStyle name="Entrée 3 36 2 2" xfId="12998"/>
    <cellStyle name="Entrée 3 36 2 2 2" xfId="34334"/>
    <cellStyle name="Entrée 3 36 2 3" xfId="21293"/>
    <cellStyle name="Entrée 3 36 2 3 2" xfId="40763"/>
    <cellStyle name="Entrée 3 36 2 4" xfId="27608"/>
    <cellStyle name="Entrée 3 36 3" xfId="8515"/>
    <cellStyle name="Entrée 3 36 3 2" xfId="15241"/>
    <cellStyle name="Entrée 3 36 3 2 2" xfId="36577"/>
    <cellStyle name="Entrée 3 36 3 3" xfId="18692"/>
    <cellStyle name="Entrée 3 36 3 3 2" xfId="38611"/>
    <cellStyle name="Entrée 3 36 3 4" xfId="29851"/>
    <cellStyle name="Entrée 3 36 4" xfId="10756"/>
    <cellStyle name="Entrée 3 36 4 2" xfId="32092"/>
    <cellStyle name="Entrée 3 36 5" xfId="23895"/>
    <cellStyle name="Entrée 3 36 5 2" xfId="42915"/>
    <cellStyle name="Entrée 3 36 6" xfId="25366"/>
    <cellStyle name="Entrée 3 37" xfId="4022"/>
    <cellStyle name="Entrée 3 37 2" xfId="6273"/>
    <cellStyle name="Entrée 3 37 2 2" xfId="12999"/>
    <cellStyle name="Entrée 3 37 2 2 2" xfId="34335"/>
    <cellStyle name="Entrée 3 37 2 3" xfId="23522"/>
    <cellStyle name="Entrée 3 37 2 3 2" xfId="42606"/>
    <cellStyle name="Entrée 3 37 2 4" xfId="27609"/>
    <cellStyle name="Entrée 3 37 3" xfId="8516"/>
    <cellStyle name="Entrée 3 37 3 2" xfId="15242"/>
    <cellStyle name="Entrée 3 37 3 2 2" xfId="36578"/>
    <cellStyle name="Entrée 3 37 3 3" xfId="17545"/>
    <cellStyle name="Entrée 3 37 3 3 2" xfId="37659"/>
    <cellStyle name="Entrée 3 37 3 4" xfId="29852"/>
    <cellStyle name="Entrée 3 37 4" xfId="10757"/>
    <cellStyle name="Entrée 3 37 4 2" xfId="32093"/>
    <cellStyle name="Entrée 3 37 5" xfId="20548"/>
    <cellStyle name="Entrée 3 37 5 2" xfId="40146"/>
    <cellStyle name="Entrée 3 37 6" xfId="25367"/>
    <cellStyle name="Entrée 3 38" xfId="4023"/>
    <cellStyle name="Entrée 3 38 2" xfId="6274"/>
    <cellStyle name="Entrée 3 38 2 2" xfId="13000"/>
    <cellStyle name="Entrée 3 38 2 2 2" xfId="34336"/>
    <cellStyle name="Entrée 3 38 2 3" xfId="20175"/>
    <cellStyle name="Entrée 3 38 2 3 2" xfId="39837"/>
    <cellStyle name="Entrée 3 38 2 4" xfId="27610"/>
    <cellStyle name="Entrée 3 38 3" xfId="8517"/>
    <cellStyle name="Entrée 3 38 3 2" xfId="15243"/>
    <cellStyle name="Entrée 3 38 3 2 2" xfId="36579"/>
    <cellStyle name="Entrée 3 38 3 3" xfId="20923"/>
    <cellStyle name="Entrée 3 38 3 3 2" xfId="40457"/>
    <cellStyle name="Entrée 3 38 3 4" xfId="29853"/>
    <cellStyle name="Entrée 3 38 4" xfId="10758"/>
    <cellStyle name="Entrée 3 38 4 2" xfId="32094"/>
    <cellStyle name="Entrée 3 38 5" xfId="22779"/>
    <cellStyle name="Entrée 3 38 5 2" xfId="41991"/>
    <cellStyle name="Entrée 3 38 6" xfId="25368"/>
    <cellStyle name="Entrée 3 39" xfId="4024"/>
    <cellStyle name="Entrée 3 39 2" xfId="6275"/>
    <cellStyle name="Entrée 3 39 2 2" xfId="13001"/>
    <cellStyle name="Entrée 3 39 2 2 2" xfId="34337"/>
    <cellStyle name="Entrée 3 39 2 3" xfId="22407"/>
    <cellStyle name="Entrée 3 39 2 3 2" xfId="41683"/>
    <cellStyle name="Entrée 3 39 2 4" xfId="27611"/>
    <cellStyle name="Entrée 3 39 3" xfId="8518"/>
    <cellStyle name="Entrée 3 39 3 2" xfId="15244"/>
    <cellStyle name="Entrée 3 39 3 2 2" xfId="36580"/>
    <cellStyle name="Entrée 3 39 3 3" xfId="23155"/>
    <cellStyle name="Entrée 3 39 3 3 2" xfId="42303"/>
    <cellStyle name="Entrée 3 39 3 4" xfId="29854"/>
    <cellStyle name="Entrée 3 39 4" xfId="10759"/>
    <cellStyle name="Entrée 3 39 4 2" xfId="32095"/>
    <cellStyle name="Entrée 3 39 5" xfId="19434"/>
    <cellStyle name="Entrée 3 39 5 2" xfId="39224"/>
    <cellStyle name="Entrée 3 39 6" xfId="25369"/>
    <cellStyle name="Entrée 3 4" xfId="4025"/>
    <cellStyle name="Entrée 3 4 2" xfId="4026"/>
    <cellStyle name="Entrée 3 4 2 2" xfId="6277"/>
    <cellStyle name="Entrée 3 4 2 2 2" xfId="13003"/>
    <cellStyle name="Entrée 3 4 2 2 2 2" xfId="34339"/>
    <cellStyle name="Entrée 3 4 2 2 3" xfId="17938"/>
    <cellStyle name="Entrée 3 4 2 2 3 2" xfId="37987"/>
    <cellStyle name="Entrée 3 4 2 2 4" xfId="27613"/>
    <cellStyle name="Entrée 3 4 2 3" xfId="8520"/>
    <cellStyle name="Entrée 3 4 2 3 2" xfId="15246"/>
    <cellStyle name="Entrée 3 4 2 3 2 2" xfId="36582"/>
    <cellStyle name="Entrée 3 4 2 3 3" xfId="22037"/>
    <cellStyle name="Entrée 3 4 2 3 3 2" xfId="41378"/>
    <cellStyle name="Entrée 3 4 2 3 4" xfId="29856"/>
    <cellStyle name="Entrée 3 4 2 4" xfId="10761"/>
    <cellStyle name="Entrée 3 4 2 4 2" xfId="32097"/>
    <cellStyle name="Entrée 3 4 2 5" xfId="21664"/>
    <cellStyle name="Entrée 3 4 2 5 2" xfId="41070"/>
    <cellStyle name="Entrée 3 4 2 6" xfId="25371"/>
    <cellStyle name="Entrée 3 4 3" xfId="4027"/>
    <cellStyle name="Entrée 3 4 3 2" xfId="6278"/>
    <cellStyle name="Entrée 3 4 3 2 2" xfId="13004"/>
    <cellStyle name="Entrée 3 4 3 2 2 2" xfId="34340"/>
    <cellStyle name="Entrée 3 4 3 2 3" xfId="21292"/>
    <cellStyle name="Entrée 3 4 3 2 3 2" xfId="40762"/>
    <cellStyle name="Entrée 3 4 3 2 4" xfId="27614"/>
    <cellStyle name="Entrée 3 4 3 3" xfId="8521"/>
    <cellStyle name="Entrée 3 4 3 3 2" xfId="15247"/>
    <cellStyle name="Entrée 3 4 3 3 2 2" xfId="36583"/>
    <cellStyle name="Entrée 3 4 3 3 3" xfId="18691"/>
    <cellStyle name="Entrée 3 4 3 3 3 2" xfId="38610"/>
    <cellStyle name="Entrée 3 4 3 3 4" xfId="29857"/>
    <cellStyle name="Entrée 3 4 3 4" xfId="10762"/>
    <cellStyle name="Entrée 3 4 3 4 2" xfId="32098"/>
    <cellStyle name="Entrée 3 4 3 5" xfId="23894"/>
    <cellStyle name="Entrée 3 4 3 5 2" xfId="42914"/>
    <cellStyle name="Entrée 3 4 3 6" xfId="25372"/>
    <cellStyle name="Entrée 3 4 4" xfId="6276"/>
    <cellStyle name="Entrée 3 4 4 2" xfId="13002"/>
    <cellStyle name="Entrée 3 4 4 2 2" xfId="34338"/>
    <cellStyle name="Entrée 3 4 4 3" xfId="19061"/>
    <cellStyle name="Entrée 3 4 4 3 2" xfId="38916"/>
    <cellStyle name="Entrée 3 4 4 4" xfId="27612"/>
    <cellStyle name="Entrée 3 4 5" xfId="8519"/>
    <cellStyle name="Entrée 3 4 5 2" xfId="15245"/>
    <cellStyle name="Entrée 3 4 5 2 2" xfId="36581"/>
    <cellStyle name="Entrée 3 4 5 3" xfId="19808"/>
    <cellStyle name="Entrée 3 4 5 3 2" xfId="39534"/>
    <cellStyle name="Entrée 3 4 5 4" xfId="29855"/>
    <cellStyle name="Entrée 3 4 6" xfId="10760"/>
    <cellStyle name="Entrée 3 4 6 2" xfId="32096"/>
    <cellStyle name="Entrée 3 4 7" xfId="18318"/>
    <cellStyle name="Entrée 3 4 7 2" xfId="38302"/>
    <cellStyle name="Entrée 3 4 8" xfId="25370"/>
    <cellStyle name="Entrée 3 40" xfId="4028"/>
    <cellStyle name="Entrée 3 40 2" xfId="6279"/>
    <cellStyle name="Entrée 3 40 2 2" xfId="13005"/>
    <cellStyle name="Entrée 3 40 2 2 2" xfId="34341"/>
    <cellStyle name="Entrée 3 40 2 3" xfId="23521"/>
    <cellStyle name="Entrée 3 40 2 3 2" xfId="42605"/>
    <cellStyle name="Entrée 3 40 2 4" xfId="27615"/>
    <cellStyle name="Entrée 3 40 3" xfId="8522"/>
    <cellStyle name="Entrée 3 40 3 2" xfId="15248"/>
    <cellStyle name="Entrée 3 40 3 2 2" xfId="36584"/>
    <cellStyle name="Entrée 3 40 3 3" xfId="17544"/>
    <cellStyle name="Entrée 3 40 3 3 2" xfId="37658"/>
    <cellStyle name="Entrée 3 40 3 4" xfId="29858"/>
    <cellStyle name="Entrée 3 40 4" xfId="10763"/>
    <cellStyle name="Entrée 3 40 4 2" xfId="32099"/>
    <cellStyle name="Entrée 3 40 5" xfId="20547"/>
    <cellStyle name="Entrée 3 40 5 2" xfId="40145"/>
    <cellStyle name="Entrée 3 40 6" xfId="25373"/>
    <cellStyle name="Entrée 3 41" xfId="4029"/>
    <cellStyle name="Entrée 3 41 2" xfId="6280"/>
    <cellStyle name="Entrée 3 41 2 2" xfId="13006"/>
    <cellStyle name="Entrée 3 41 2 2 2" xfId="34342"/>
    <cellStyle name="Entrée 3 41 2 3" xfId="20174"/>
    <cellStyle name="Entrée 3 41 2 3 2" xfId="39836"/>
    <cellStyle name="Entrée 3 41 2 4" xfId="27616"/>
    <cellStyle name="Entrée 3 41 3" xfId="8523"/>
    <cellStyle name="Entrée 3 41 3 2" xfId="15249"/>
    <cellStyle name="Entrée 3 41 3 2 2" xfId="36585"/>
    <cellStyle name="Entrée 3 41 3 3" xfId="20920"/>
    <cellStyle name="Entrée 3 41 3 3 2" xfId="40454"/>
    <cellStyle name="Entrée 3 41 3 4" xfId="29859"/>
    <cellStyle name="Entrée 3 41 4" xfId="10764"/>
    <cellStyle name="Entrée 3 41 4 2" xfId="32100"/>
    <cellStyle name="Entrée 3 41 5" xfId="22778"/>
    <cellStyle name="Entrée 3 41 5 2" xfId="41990"/>
    <cellStyle name="Entrée 3 41 6" xfId="25374"/>
    <cellStyle name="Entrée 3 42" xfId="4030"/>
    <cellStyle name="Entrée 3 42 2" xfId="6281"/>
    <cellStyle name="Entrée 3 42 2 2" xfId="13007"/>
    <cellStyle name="Entrée 3 42 2 2 2" xfId="34343"/>
    <cellStyle name="Entrée 3 42 2 3" xfId="22406"/>
    <cellStyle name="Entrée 3 42 2 3 2" xfId="41682"/>
    <cellStyle name="Entrée 3 42 2 4" xfId="27617"/>
    <cellStyle name="Entrée 3 42 3" xfId="8524"/>
    <cellStyle name="Entrée 3 42 3 2" xfId="15250"/>
    <cellStyle name="Entrée 3 42 3 2 2" xfId="36586"/>
    <cellStyle name="Entrée 3 42 3 3" xfId="23152"/>
    <cellStyle name="Entrée 3 42 3 3 2" xfId="42300"/>
    <cellStyle name="Entrée 3 42 3 4" xfId="29860"/>
    <cellStyle name="Entrée 3 42 4" xfId="10765"/>
    <cellStyle name="Entrée 3 42 4 2" xfId="32101"/>
    <cellStyle name="Entrée 3 42 5" xfId="19433"/>
    <cellStyle name="Entrée 3 42 5 2" xfId="39223"/>
    <cellStyle name="Entrée 3 42 6" xfId="25375"/>
    <cellStyle name="Entrée 3 43" xfId="4031"/>
    <cellStyle name="Entrée 3 43 2" xfId="6282"/>
    <cellStyle name="Entrée 3 43 2 2" xfId="13008"/>
    <cellStyle name="Entrée 3 43 2 2 2" xfId="34344"/>
    <cellStyle name="Entrée 3 43 2 3" xfId="19060"/>
    <cellStyle name="Entrée 3 43 2 3 2" xfId="38915"/>
    <cellStyle name="Entrée 3 43 2 4" xfId="27618"/>
    <cellStyle name="Entrée 3 43 3" xfId="8525"/>
    <cellStyle name="Entrée 3 43 3 2" xfId="15251"/>
    <cellStyle name="Entrée 3 43 3 2 2" xfId="36587"/>
    <cellStyle name="Entrée 3 43 3 3" xfId="19805"/>
    <cellStyle name="Entrée 3 43 3 3 2" xfId="39531"/>
    <cellStyle name="Entrée 3 43 3 4" xfId="29861"/>
    <cellStyle name="Entrée 3 43 4" xfId="10766"/>
    <cellStyle name="Entrée 3 43 4 2" xfId="32102"/>
    <cellStyle name="Entrée 3 43 5" xfId="18317"/>
    <cellStyle name="Entrée 3 43 5 2" xfId="38301"/>
    <cellStyle name="Entrée 3 43 6" xfId="25376"/>
    <cellStyle name="Entrée 3 44" xfId="4032"/>
    <cellStyle name="Entrée 3 44 2" xfId="6283"/>
    <cellStyle name="Entrée 3 44 2 2" xfId="13009"/>
    <cellStyle name="Entrée 3 44 2 2 2" xfId="34345"/>
    <cellStyle name="Entrée 3 44 2 3" xfId="17937"/>
    <cellStyle name="Entrée 3 44 2 3 2" xfId="37986"/>
    <cellStyle name="Entrée 3 44 2 4" xfId="27619"/>
    <cellStyle name="Entrée 3 44 3" xfId="8526"/>
    <cellStyle name="Entrée 3 44 3 2" xfId="15252"/>
    <cellStyle name="Entrée 3 44 3 2 2" xfId="36588"/>
    <cellStyle name="Entrée 3 44 3 3" xfId="22034"/>
    <cellStyle name="Entrée 3 44 3 3 2" xfId="41375"/>
    <cellStyle name="Entrée 3 44 3 4" xfId="29862"/>
    <cellStyle name="Entrée 3 44 4" xfId="10767"/>
    <cellStyle name="Entrée 3 44 4 2" xfId="32103"/>
    <cellStyle name="Entrée 3 44 5" xfId="21663"/>
    <cellStyle name="Entrée 3 44 5 2" xfId="41069"/>
    <cellStyle name="Entrée 3 44 6" xfId="25377"/>
    <cellStyle name="Entrée 3 45" xfId="4033"/>
    <cellStyle name="Entrée 3 45 2" xfId="6284"/>
    <cellStyle name="Entrée 3 45 2 2" xfId="13010"/>
    <cellStyle name="Entrée 3 45 2 2 2" xfId="34346"/>
    <cellStyle name="Entrée 3 45 2 3" xfId="21291"/>
    <cellStyle name="Entrée 3 45 2 3 2" xfId="40761"/>
    <cellStyle name="Entrée 3 45 2 4" xfId="27620"/>
    <cellStyle name="Entrée 3 45 3" xfId="8527"/>
    <cellStyle name="Entrée 3 45 3 2" xfId="15253"/>
    <cellStyle name="Entrée 3 45 3 2 2" xfId="36589"/>
    <cellStyle name="Entrée 3 45 3 3" xfId="18688"/>
    <cellStyle name="Entrée 3 45 3 3 2" xfId="38607"/>
    <cellStyle name="Entrée 3 45 3 4" xfId="29863"/>
    <cellStyle name="Entrée 3 45 4" xfId="10768"/>
    <cellStyle name="Entrée 3 45 4 2" xfId="32104"/>
    <cellStyle name="Entrée 3 45 5" xfId="23893"/>
    <cellStyle name="Entrée 3 45 5 2" xfId="42913"/>
    <cellStyle name="Entrée 3 45 6" xfId="25378"/>
    <cellStyle name="Entrée 3 46" xfId="4034"/>
    <cellStyle name="Entrée 3 46 2" xfId="6285"/>
    <cellStyle name="Entrée 3 46 2 2" xfId="13011"/>
    <cellStyle name="Entrée 3 46 2 2 2" xfId="34347"/>
    <cellStyle name="Entrée 3 46 2 3" xfId="23520"/>
    <cellStyle name="Entrée 3 46 2 3 2" xfId="42604"/>
    <cellStyle name="Entrée 3 46 2 4" xfId="27621"/>
    <cellStyle name="Entrée 3 46 3" xfId="8528"/>
    <cellStyle name="Entrée 3 46 3 2" xfId="15254"/>
    <cellStyle name="Entrée 3 46 3 2 2" xfId="36590"/>
    <cellStyle name="Entrée 3 46 3 3" xfId="20922"/>
    <cellStyle name="Entrée 3 46 3 3 2" xfId="40456"/>
    <cellStyle name="Entrée 3 46 3 4" xfId="29864"/>
    <cellStyle name="Entrée 3 46 4" xfId="10769"/>
    <cellStyle name="Entrée 3 46 4 2" xfId="32105"/>
    <cellStyle name="Entrée 3 46 5" xfId="20546"/>
    <cellStyle name="Entrée 3 46 5 2" xfId="40144"/>
    <cellStyle name="Entrée 3 46 6" xfId="25379"/>
    <cellStyle name="Entrée 3 47" xfId="4035"/>
    <cellStyle name="Entrée 3 47 2" xfId="6286"/>
    <cellStyle name="Entrée 3 47 2 2" xfId="13012"/>
    <cellStyle name="Entrée 3 47 2 2 2" xfId="34348"/>
    <cellStyle name="Entrée 3 47 2 3" xfId="20173"/>
    <cellStyle name="Entrée 3 47 2 3 2" xfId="39835"/>
    <cellStyle name="Entrée 3 47 2 4" xfId="27622"/>
    <cellStyle name="Entrée 3 47 3" xfId="8529"/>
    <cellStyle name="Entrée 3 47 3 2" xfId="15255"/>
    <cellStyle name="Entrée 3 47 3 2 2" xfId="36591"/>
    <cellStyle name="Entrée 3 47 3 3" xfId="23154"/>
    <cellStyle name="Entrée 3 47 3 3 2" xfId="42302"/>
    <cellStyle name="Entrée 3 47 3 4" xfId="29865"/>
    <cellStyle name="Entrée 3 47 4" xfId="10770"/>
    <cellStyle name="Entrée 3 47 4 2" xfId="32106"/>
    <cellStyle name="Entrée 3 47 5" xfId="22777"/>
    <cellStyle name="Entrée 3 47 5 2" xfId="41989"/>
    <cellStyle name="Entrée 3 47 6" xfId="25380"/>
    <cellStyle name="Entrée 3 48" xfId="4036"/>
    <cellStyle name="Entrée 3 48 2" xfId="6287"/>
    <cellStyle name="Entrée 3 48 2 2" xfId="13013"/>
    <cellStyle name="Entrée 3 48 2 2 2" xfId="34349"/>
    <cellStyle name="Entrée 3 48 2 3" xfId="22405"/>
    <cellStyle name="Entrée 3 48 2 3 2" xfId="41681"/>
    <cellStyle name="Entrée 3 48 2 4" xfId="27623"/>
    <cellStyle name="Entrée 3 48 3" xfId="8530"/>
    <cellStyle name="Entrée 3 48 3 2" xfId="15256"/>
    <cellStyle name="Entrée 3 48 3 2 2" xfId="36592"/>
    <cellStyle name="Entrée 3 48 3 3" xfId="19807"/>
    <cellStyle name="Entrée 3 48 3 3 2" xfId="39533"/>
    <cellStyle name="Entrée 3 48 3 4" xfId="29866"/>
    <cellStyle name="Entrée 3 48 4" xfId="10771"/>
    <cellStyle name="Entrée 3 48 4 2" xfId="32107"/>
    <cellStyle name="Entrée 3 48 5" xfId="19432"/>
    <cellStyle name="Entrée 3 48 5 2" xfId="39222"/>
    <cellStyle name="Entrée 3 48 6" xfId="25381"/>
    <cellStyle name="Entrée 3 49" xfId="4037"/>
    <cellStyle name="Entrée 3 49 2" xfId="6288"/>
    <cellStyle name="Entrée 3 49 2 2" xfId="13014"/>
    <cellStyle name="Entrée 3 49 2 2 2" xfId="34350"/>
    <cellStyle name="Entrée 3 49 2 3" xfId="19059"/>
    <cellStyle name="Entrée 3 49 2 3 2" xfId="38914"/>
    <cellStyle name="Entrée 3 49 2 4" xfId="27624"/>
    <cellStyle name="Entrée 3 49 3" xfId="8531"/>
    <cellStyle name="Entrée 3 49 3 2" xfId="15257"/>
    <cellStyle name="Entrée 3 49 3 2 2" xfId="36593"/>
    <cellStyle name="Entrée 3 49 3 3" xfId="22036"/>
    <cellStyle name="Entrée 3 49 3 3 2" xfId="41377"/>
    <cellStyle name="Entrée 3 49 3 4" xfId="29867"/>
    <cellStyle name="Entrée 3 49 4" xfId="10772"/>
    <cellStyle name="Entrée 3 49 4 2" xfId="32108"/>
    <cellStyle name="Entrée 3 49 5" xfId="18316"/>
    <cellStyle name="Entrée 3 49 5 2" xfId="38300"/>
    <cellStyle name="Entrée 3 49 6" xfId="25382"/>
    <cellStyle name="Entrée 3 5" xfId="4038"/>
    <cellStyle name="Entrée 3 5 2" xfId="4039"/>
    <cellStyle name="Entrée 3 5 2 2" xfId="6290"/>
    <cellStyle name="Entrée 3 5 2 2 2" xfId="13016"/>
    <cellStyle name="Entrée 3 5 2 2 2 2" xfId="34352"/>
    <cellStyle name="Entrée 3 5 2 2 3" xfId="21288"/>
    <cellStyle name="Entrée 3 5 2 2 3 2" xfId="40758"/>
    <cellStyle name="Entrée 3 5 2 2 4" xfId="27626"/>
    <cellStyle name="Entrée 3 5 2 3" xfId="8533"/>
    <cellStyle name="Entrée 3 5 2 3 2" xfId="15259"/>
    <cellStyle name="Entrée 3 5 2 3 2 2" xfId="36595"/>
    <cellStyle name="Entrée 3 5 2 3 3" xfId="17543"/>
    <cellStyle name="Entrée 3 5 2 3 3 2" xfId="37657"/>
    <cellStyle name="Entrée 3 5 2 3 4" xfId="29869"/>
    <cellStyle name="Entrée 3 5 2 4" xfId="10774"/>
    <cellStyle name="Entrée 3 5 2 4 2" xfId="32110"/>
    <cellStyle name="Entrée 3 5 2 5" xfId="23892"/>
    <cellStyle name="Entrée 3 5 2 5 2" xfId="42912"/>
    <cellStyle name="Entrée 3 5 2 6" xfId="25384"/>
    <cellStyle name="Entrée 3 5 3" xfId="4040"/>
    <cellStyle name="Entrée 3 5 3 2" xfId="6291"/>
    <cellStyle name="Entrée 3 5 3 2 2" xfId="13017"/>
    <cellStyle name="Entrée 3 5 3 2 2 2" xfId="34353"/>
    <cellStyle name="Entrée 3 5 3 2 3" xfId="23517"/>
    <cellStyle name="Entrée 3 5 3 2 3 2" xfId="42601"/>
    <cellStyle name="Entrée 3 5 3 2 4" xfId="27627"/>
    <cellStyle name="Entrée 3 5 3 3" xfId="8534"/>
    <cellStyle name="Entrée 3 5 3 3 2" xfId="15260"/>
    <cellStyle name="Entrée 3 5 3 3 2 2" xfId="36596"/>
    <cellStyle name="Entrée 3 5 3 3 3" xfId="20921"/>
    <cellStyle name="Entrée 3 5 3 3 3 2" xfId="40455"/>
    <cellStyle name="Entrée 3 5 3 3 4" xfId="29870"/>
    <cellStyle name="Entrée 3 5 3 4" xfId="10775"/>
    <cellStyle name="Entrée 3 5 3 4 2" xfId="32111"/>
    <cellStyle name="Entrée 3 5 3 5" xfId="20545"/>
    <cellStyle name="Entrée 3 5 3 5 2" xfId="40143"/>
    <cellStyle name="Entrée 3 5 3 6" xfId="25385"/>
    <cellStyle name="Entrée 3 5 4" xfId="6289"/>
    <cellStyle name="Entrée 3 5 4 2" xfId="13015"/>
    <cellStyle name="Entrée 3 5 4 2 2" xfId="34351"/>
    <cellStyle name="Entrée 3 5 4 3" xfId="17936"/>
    <cellStyle name="Entrée 3 5 4 3 2" xfId="37985"/>
    <cellStyle name="Entrée 3 5 4 4" xfId="27625"/>
    <cellStyle name="Entrée 3 5 5" xfId="8532"/>
    <cellStyle name="Entrée 3 5 5 2" xfId="15258"/>
    <cellStyle name="Entrée 3 5 5 2 2" xfId="36594"/>
    <cellStyle name="Entrée 3 5 5 3" xfId="18690"/>
    <cellStyle name="Entrée 3 5 5 3 2" xfId="38609"/>
    <cellStyle name="Entrée 3 5 5 4" xfId="29868"/>
    <cellStyle name="Entrée 3 5 6" xfId="10773"/>
    <cellStyle name="Entrée 3 5 6 2" xfId="32109"/>
    <cellStyle name="Entrée 3 5 7" xfId="21662"/>
    <cellStyle name="Entrée 3 5 7 2" xfId="41068"/>
    <cellStyle name="Entrée 3 5 8" xfId="25383"/>
    <cellStyle name="Entrée 3 50" xfId="4041"/>
    <cellStyle name="Entrée 3 50 2" xfId="6292"/>
    <cellStyle name="Entrée 3 50 2 2" xfId="13018"/>
    <cellStyle name="Entrée 3 50 2 2 2" xfId="34354"/>
    <cellStyle name="Entrée 3 50 2 3" xfId="20170"/>
    <cellStyle name="Entrée 3 50 2 3 2" xfId="39832"/>
    <cellStyle name="Entrée 3 50 2 4" xfId="27628"/>
    <cellStyle name="Entrée 3 50 3" xfId="8535"/>
    <cellStyle name="Entrée 3 50 3 2" xfId="15261"/>
    <cellStyle name="Entrée 3 50 3 2 2" xfId="36597"/>
    <cellStyle name="Entrée 3 50 3 3" xfId="23153"/>
    <cellStyle name="Entrée 3 50 3 3 2" xfId="42301"/>
    <cellStyle name="Entrée 3 50 3 4" xfId="29871"/>
    <cellStyle name="Entrée 3 50 4" xfId="10776"/>
    <cellStyle name="Entrée 3 50 4 2" xfId="32112"/>
    <cellStyle name="Entrée 3 50 5" xfId="22776"/>
    <cellStyle name="Entrée 3 50 5 2" xfId="41988"/>
    <cellStyle name="Entrée 3 50 6" xfId="25386"/>
    <cellStyle name="Entrée 3 51" xfId="4042"/>
    <cellStyle name="Entrée 3 51 2" xfId="6293"/>
    <cellStyle name="Entrée 3 51 2 2" xfId="13019"/>
    <cellStyle name="Entrée 3 51 2 2 2" xfId="34355"/>
    <cellStyle name="Entrée 3 51 2 3" xfId="22402"/>
    <cellStyle name="Entrée 3 51 2 3 2" xfId="41678"/>
    <cellStyle name="Entrée 3 51 2 4" xfId="27629"/>
    <cellStyle name="Entrée 3 51 3" xfId="8536"/>
    <cellStyle name="Entrée 3 51 3 2" xfId="15262"/>
    <cellStyle name="Entrée 3 51 3 2 2" xfId="36598"/>
    <cellStyle name="Entrée 3 51 3 3" xfId="19806"/>
    <cellStyle name="Entrée 3 51 3 3 2" xfId="39532"/>
    <cellStyle name="Entrée 3 51 3 4" xfId="29872"/>
    <cellStyle name="Entrée 3 51 4" xfId="10777"/>
    <cellStyle name="Entrée 3 51 4 2" xfId="32113"/>
    <cellStyle name="Entrée 3 51 5" xfId="19431"/>
    <cellStyle name="Entrée 3 51 5 2" xfId="39221"/>
    <cellStyle name="Entrée 3 51 6" xfId="25387"/>
    <cellStyle name="Entrée 3 52" xfId="4043"/>
    <cellStyle name="Entrée 3 52 2" xfId="6294"/>
    <cellStyle name="Entrée 3 52 2 2" xfId="13020"/>
    <cellStyle name="Entrée 3 52 2 2 2" xfId="34356"/>
    <cellStyle name="Entrée 3 52 2 3" xfId="19056"/>
    <cellStyle name="Entrée 3 52 2 3 2" xfId="38911"/>
    <cellStyle name="Entrée 3 52 2 4" xfId="27630"/>
    <cellStyle name="Entrée 3 52 3" xfId="8537"/>
    <cellStyle name="Entrée 3 52 3 2" xfId="15263"/>
    <cellStyle name="Entrée 3 52 3 2 2" xfId="36599"/>
    <cellStyle name="Entrée 3 52 3 3" xfId="22035"/>
    <cellStyle name="Entrée 3 52 3 3 2" xfId="41376"/>
    <cellStyle name="Entrée 3 52 3 4" xfId="29873"/>
    <cellStyle name="Entrée 3 52 4" xfId="10778"/>
    <cellStyle name="Entrée 3 52 4 2" xfId="32114"/>
    <cellStyle name="Entrée 3 52 5" xfId="18315"/>
    <cellStyle name="Entrée 3 52 5 2" xfId="38299"/>
    <cellStyle name="Entrée 3 52 6" xfId="25388"/>
    <cellStyle name="Entrée 3 53" xfId="4044"/>
    <cellStyle name="Entrée 3 53 2" xfId="6295"/>
    <cellStyle name="Entrée 3 53 2 2" xfId="13021"/>
    <cellStyle name="Entrée 3 53 2 2 2" xfId="34357"/>
    <cellStyle name="Entrée 3 53 2 3" xfId="21290"/>
    <cellStyle name="Entrée 3 53 2 3 2" xfId="40760"/>
    <cellStyle name="Entrée 3 53 2 4" xfId="27631"/>
    <cellStyle name="Entrée 3 53 3" xfId="8538"/>
    <cellStyle name="Entrée 3 53 3 2" xfId="15264"/>
    <cellStyle name="Entrée 3 53 3 2 2" xfId="36600"/>
    <cellStyle name="Entrée 3 53 3 3" xfId="18689"/>
    <cellStyle name="Entrée 3 53 3 3 2" xfId="38608"/>
    <cellStyle name="Entrée 3 53 3 4" xfId="29874"/>
    <cellStyle name="Entrée 3 53 4" xfId="10779"/>
    <cellStyle name="Entrée 3 53 4 2" xfId="32115"/>
    <cellStyle name="Entrée 3 53 5" xfId="21661"/>
    <cellStyle name="Entrée 3 53 5 2" xfId="41067"/>
    <cellStyle name="Entrée 3 53 6" xfId="25389"/>
    <cellStyle name="Entrée 3 54" xfId="4045"/>
    <cellStyle name="Entrée 3 54 2" xfId="6296"/>
    <cellStyle name="Entrée 3 54 2 2" xfId="13022"/>
    <cellStyle name="Entrée 3 54 2 2 2" xfId="34358"/>
    <cellStyle name="Entrée 3 54 2 3" xfId="23519"/>
    <cellStyle name="Entrée 3 54 2 3 2" xfId="42603"/>
    <cellStyle name="Entrée 3 54 2 4" xfId="27632"/>
    <cellStyle name="Entrée 3 54 3" xfId="8539"/>
    <cellStyle name="Entrée 3 54 3 2" xfId="15265"/>
    <cellStyle name="Entrée 3 54 3 2 2" xfId="36601"/>
    <cellStyle name="Entrée 3 54 3 3" xfId="17542"/>
    <cellStyle name="Entrée 3 54 3 3 2" xfId="37656"/>
    <cellStyle name="Entrée 3 54 3 4" xfId="29875"/>
    <cellStyle name="Entrée 3 54 4" xfId="10780"/>
    <cellStyle name="Entrée 3 54 4 2" xfId="32116"/>
    <cellStyle name="Entrée 3 54 5" xfId="23891"/>
    <cellStyle name="Entrée 3 54 5 2" xfId="42911"/>
    <cellStyle name="Entrée 3 54 6" xfId="25390"/>
    <cellStyle name="Entrée 3 55" xfId="4046"/>
    <cellStyle name="Entrée 3 55 2" xfId="6297"/>
    <cellStyle name="Entrée 3 55 2 2" xfId="13023"/>
    <cellStyle name="Entrée 3 55 2 2 2" xfId="34359"/>
    <cellStyle name="Entrée 3 55 2 3" xfId="20172"/>
    <cellStyle name="Entrée 3 55 2 3 2" xfId="39834"/>
    <cellStyle name="Entrée 3 55 2 4" xfId="27633"/>
    <cellStyle name="Entrée 3 55 3" xfId="8540"/>
    <cellStyle name="Entrée 3 55 3 2" xfId="15266"/>
    <cellStyle name="Entrée 3 55 3 2 2" xfId="36602"/>
    <cellStyle name="Entrée 3 55 3 3" xfId="17541"/>
    <cellStyle name="Entrée 3 55 3 3 2" xfId="37655"/>
    <cellStyle name="Entrée 3 55 3 4" xfId="29876"/>
    <cellStyle name="Entrée 3 55 4" xfId="10781"/>
    <cellStyle name="Entrée 3 55 4 2" xfId="32117"/>
    <cellStyle name="Entrée 3 55 5" xfId="20544"/>
    <cellStyle name="Entrée 3 55 5 2" xfId="40142"/>
    <cellStyle name="Entrée 3 55 6" xfId="25391"/>
    <cellStyle name="Entrée 3 56" xfId="4047"/>
    <cellStyle name="Entrée 3 56 2" xfId="6298"/>
    <cellStyle name="Entrée 3 56 2 2" xfId="13024"/>
    <cellStyle name="Entrée 3 56 2 2 2" xfId="34360"/>
    <cellStyle name="Entrée 3 56 2 3" xfId="22404"/>
    <cellStyle name="Entrée 3 56 2 3 2" xfId="41680"/>
    <cellStyle name="Entrée 3 56 2 4" xfId="27634"/>
    <cellStyle name="Entrée 3 56 3" xfId="8541"/>
    <cellStyle name="Entrée 3 56 3 2" xfId="15267"/>
    <cellStyle name="Entrée 3 56 3 2 2" xfId="36603"/>
    <cellStyle name="Entrée 3 56 3 3" xfId="20919"/>
    <cellStyle name="Entrée 3 56 3 3 2" xfId="40453"/>
    <cellStyle name="Entrée 3 56 3 4" xfId="29877"/>
    <cellStyle name="Entrée 3 56 4" xfId="10782"/>
    <cellStyle name="Entrée 3 56 4 2" xfId="32118"/>
    <cellStyle name="Entrée 3 56 5" xfId="22775"/>
    <cellStyle name="Entrée 3 56 5 2" xfId="41987"/>
    <cellStyle name="Entrée 3 56 6" xfId="25392"/>
    <cellStyle name="Entrée 3 57" xfId="4048"/>
    <cellStyle name="Entrée 3 57 2" xfId="6299"/>
    <cellStyle name="Entrée 3 57 2 2" xfId="13025"/>
    <cellStyle name="Entrée 3 57 2 2 2" xfId="34361"/>
    <cellStyle name="Entrée 3 57 2 3" xfId="19058"/>
    <cellStyle name="Entrée 3 57 2 3 2" xfId="38913"/>
    <cellStyle name="Entrée 3 57 2 4" xfId="27635"/>
    <cellStyle name="Entrée 3 57 3" xfId="8542"/>
    <cellStyle name="Entrée 3 57 3 2" xfId="15268"/>
    <cellStyle name="Entrée 3 57 3 2 2" xfId="36604"/>
    <cellStyle name="Entrée 3 57 3 3" xfId="23151"/>
    <cellStyle name="Entrée 3 57 3 3 2" xfId="42299"/>
    <cellStyle name="Entrée 3 57 3 4" xfId="29878"/>
    <cellStyle name="Entrée 3 57 4" xfId="10783"/>
    <cellStyle name="Entrée 3 57 4 2" xfId="32119"/>
    <cellStyle name="Entrée 3 57 5" xfId="19430"/>
    <cellStyle name="Entrée 3 57 5 2" xfId="39220"/>
    <cellStyle name="Entrée 3 57 6" xfId="25393"/>
    <cellStyle name="Entrée 3 58" xfId="4049"/>
    <cellStyle name="Entrée 3 58 2" xfId="6300"/>
    <cellStyle name="Entrée 3 58 2 2" xfId="13026"/>
    <cellStyle name="Entrée 3 58 2 2 2" xfId="34362"/>
    <cellStyle name="Entrée 3 58 2 3" xfId="17935"/>
    <cellStyle name="Entrée 3 58 2 3 2" xfId="37984"/>
    <cellStyle name="Entrée 3 58 2 4" xfId="27636"/>
    <cellStyle name="Entrée 3 58 3" xfId="8543"/>
    <cellStyle name="Entrée 3 58 3 2" xfId="15269"/>
    <cellStyle name="Entrée 3 58 3 2 2" xfId="36605"/>
    <cellStyle name="Entrée 3 58 3 3" xfId="19804"/>
    <cellStyle name="Entrée 3 58 3 3 2" xfId="39530"/>
    <cellStyle name="Entrée 3 58 3 4" xfId="29879"/>
    <cellStyle name="Entrée 3 58 4" xfId="10784"/>
    <cellStyle name="Entrée 3 58 4 2" xfId="32120"/>
    <cellStyle name="Entrée 3 58 5" xfId="18314"/>
    <cellStyle name="Entrée 3 58 5 2" xfId="38298"/>
    <cellStyle name="Entrée 3 58 6" xfId="25394"/>
    <cellStyle name="Entrée 3 59" xfId="4050"/>
    <cellStyle name="Entrée 3 59 2" xfId="6301"/>
    <cellStyle name="Entrée 3 59 2 2" xfId="13027"/>
    <cellStyle name="Entrée 3 59 2 2 2" xfId="34363"/>
    <cellStyle name="Entrée 3 59 2 3" xfId="21289"/>
    <cellStyle name="Entrée 3 59 2 3 2" xfId="40759"/>
    <cellStyle name="Entrée 3 59 2 4" xfId="27637"/>
    <cellStyle name="Entrée 3 59 3" xfId="8544"/>
    <cellStyle name="Entrée 3 59 3 2" xfId="15270"/>
    <cellStyle name="Entrée 3 59 3 2 2" xfId="36606"/>
    <cellStyle name="Entrée 3 59 3 3" xfId="22033"/>
    <cellStyle name="Entrée 3 59 3 3 2" xfId="41374"/>
    <cellStyle name="Entrée 3 59 3 4" xfId="29880"/>
    <cellStyle name="Entrée 3 59 4" xfId="10785"/>
    <cellStyle name="Entrée 3 59 4 2" xfId="32121"/>
    <cellStyle name="Entrée 3 59 5" xfId="21658"/>
    <cellStyle name="Entrée 3 59 5 2" xfId="41064"/>
    <cellStyle name="Entrée 3 59 6" xfId="25395"/>
    <cellStyle name="Entrée 3 6" xfId="4051"/>
    <cellStyle name="Entrée 3 6 2" xfId="6302"/>
    <cellStyle name="Entrée 3 6 2 2" xfId="13028"/>
    <cellStyle name="Entrée 3 6 2 2 2" xfId="34364"/>
    <cellStyle name="Entrée 3 6 2 3" xfId="23518"/>
    <cellStyle name="Entrée 3 6 2 3 2" xfId="42602"/>
    <cellStyle name="Entrée 3 6 2 4" xfId="27638"/>
    <cellStyle name="Entrée 3 6 3" xfId="8545"/>
    <cellStyle name="Entrée 3 6 3 2" xfId="15271"/>
    <cellStyle name="Entrée 3 6 3 2 2" xfId="36607"/>
    <cellStyle name="Entrée 3 6 3 3" xfId="18687"/>
    <cellStyle name="Entrée 3 6 3 3 2" xfId="38606"/>
    <cellStyle name="Entrée 3 6 3 4" xfId="29881"/>
    <cellStyle name="Entrée 3 6 4" xfId="10786"/>
    <cellStyle name="Entrée 3 6 4 2" xfId="32122"/>
    <cellStyle name="Entrée 3 6 5" xfId="23888"/>
    <cellStyle name="Entrée 3 6 5 2" xfId="42908"/>
    <cellStyle name="Entrée 3 6 6" xfId="25396"/>
    <cellStyle name="Entrée 3 60" xfId="4052"/>
    <cellStyle name="Entrée 3 60 2" xfId="6303"/>
    <cellStyle name="Entrée 3 60 2 2" xfId="13029"/>
    <cellStyle name="Entrée 3 60 2 2 2" xfId="34365"/>
    <cellStyle name="Entrée 3 60 2 3" xfId="20171"/>
    <cellStyle name="Entrée 3 60 2 3 2" xfId="39833"/>
    <cellStyle name="Entrée 3 60 2 4" xfId="27639"/>
    <cellStyle name="Entrée 3 60 3" xfId="8546"/>
    <cellStyle name="Entrée 3 60 3 2" xfId="15272"/>
    <cellStyle name="Entrée 3 60 3 2 2" xfId="36608"/>
    <cellStyle name="Entrée 3 60 3 3" xfId="17540"/>
    <cellStyle name="Entrée 3 60 3 3 2" xfId="37654"/>
    <cellStyle name="Entrée 3 60 3 4" xfId="29882"/>
    <cellStyle name="Entrée 3 60 4" xfId="10787"/>
    <cellStyle name="Entrée 3 60 4 2" xfId="32123"/>
    <cellStyle name="Entrée 3 60 5" xfId="20541"/>
    <cellStyle name="Entrée 3 60 5 2" xfId="40139"/>
    <cellStyle name="Entrée 3 60 6" xfId="25397"/>
    <cellStyle name="Entrée 3 61" xfId="4053"/>
    <cellStyle name="Entrée 3 61 2" xfId="6304"/>
    <cellStyle name="Entrée 3 61 2 2" xfId="13030"/>
    <cellStyle name="Entrée 3 61 2 2 2" xfId="34366"/>
    <cellStyle name="Entrée 3 61 2 3" xfId="22403"/>
    <cellStyle name="Entrée 3 61 2 3 2" xfId="41679"/>
    <cellStyle name="Entrée 3 61 2 4" xfId="27640"/>
    <cellStyle name="Entrée 3 61 3" xfId="8547"/>
    <cellStyle name="Entrée 3 61 3 2" xfId="15273"/>
    <cellStyle name="Entrée 3 61 3 2 2" xfId="36609"/>
    <cellStyle name="Entrée 3 61 3 3" xfId="20918"/>
    <cellStyle name="Entrée 3 61 3 3 2" xfId="40452"/>
    <cellStyle name="Entrée 3 61 3 4" xfId="29883"/>
    <cellStyle name="Entrée 3 61 4" xfId="10788"/>
    <cellStyle name="Entrée 3 61 4 2" xfId="32124"/>
    <cellStyle name="Entrée 3 61 5" xfId="22772"/>
    <cellStyle name="Entrée 3 61 5 2" xfId="41984"/>
    <cellStyle name="Entrée 3 61 6" xfId="25398"/>
    <cellStyle name="Entrée 3 62" xfId="4054"/>
    <cellStyle name="Entrée 3 62 2" xfId="6305"/>
    <cellStyle name="Entrée 3 62 2 2" xfId="13031"/>
    <cellStyle name="Entrée 3 62 2 2 2" xfId="34367"/>
    <cellStyle name="Entrée 3 62 2 3" xfId="19057"/>
    <cellStyle name="Entrée 3 62 2 3 2" xfId="38912"/>
    <cellStyle name="Entrée 3 62 2 4" xfId="27641"/>
    <cellStyle name="Entrée 3 62 3" xfId="8548"/>
    <cellStyle name="Entrée 3 62 3 2" xfId="15274"/>
    <cellStyle name="Entrée 3 62 3 2 2" xfId="36610"/>
    <cellStyle name="Entrée 3 62 3 3" xfId="23150"/>
    <cellStyle name="Entrée 3 62 3 3 2" xfId="42298"/>
    <cellStyle name="Entrée 3 62 3 4" xfId="29884"/>
    <cellStyle name="Entrée 3 62 4" xfId="10789"/>
    <cellStyle name="Entrée 3 62 4 2" xfId="32125"/>
    <cellStyle name="Entrée 3 62 5" xfId="19427"/>
    <cellStyle name="Entrée 3 62 5 2" xfId="39217"/>
    <cellStyle name="Entrée 3 62 6" xfId="25399"/>
    <cellStyle name="Entrée 3 63" xfId="4055"/>
    <cellStyle name="Entrée 3 63 2" xfId="6306"/>
    <cellStyle name="Entrée 3 63 2 2" xfId="13032"/>
    <cellStyle name="Entrée 3 63 2 2 2" xfId="34368"/>
    <cellStyle name="Entrée 3 63 2 3" xfId="17934"/>
    <cellStyle name="Entrée 3 63 2 3 2" xfId="37983"/>
    <cellStyle name="Entrée 3 63 2 4" xfId="27642"/>
    <cellStyle name="Entrée 3 63 3" xfId="8549"/>
    <cellStyle name="Entrée 3 63 3 2" xfId="15275"/>
    <cellStyle name="Entrée 3 63 3 2 2" xfId="36611"/>
    <cellStyle name="Entrée 3 63 3 3" xfId="19803"/>
    <cellStyle name="Entrée 3 63 3 3 2" xfId="39529"/>
    <cellStyle name="Entrée 3 63 3 4" xfId="29885"/>
    <cellStyle name="Entrée 3 63 4" xfId="10790"/>
    <cellStyle name="Entrée 3 63 4 2" xfId="32126"/>
    <cellStyle name="Entrée 3 63 5" xfId="21660"/>
    <cellStyle name="Entrée 3 63 5 2" xfId="41066"/>
    <cellStyle name="Entrée 3 63 6" xfId="25400"/>
    <cellStyle name="Entrée 3 64" xfId="4056"/>
    <cellStyle name="Entrée 3 64 2" xfId="6307"/>
    <cellStyle name="Entrée 3 64 2 2" xfId="13033"/>
    <cellStyle name="Entrée 3 64 2 2 2" xfId="34369"/>
    <cellStyle name="Entrée 3 64 2 3" xfId="17933"/>
    <cellStyle name="Entrée 3 64 2 3 2" xfId="37982"/>
    <cellStyle name="Entrée 3 64 2 4" xfId="27643"/>
    <cellStyle name="Entrée 3 64 3" xfId="8550"/>
    <cellStyle name="Entrée 3 64 3 2" xfId="15276"/>
    <cellStyle name="Entrée 3 64 3 2 2" xfId="36612"/>
    <cellStyle name="Entrée 3 64 3 3" xfId="22032"/>
    <cellStyle name="Entrée 3 64 3 3 2" xfId="41373"/>
    <cellStyle name="Entrée 3 64 3 4" xfId="29886"/>
    <cellStyle name="Entrée 3 64 4" xfId="10791"/>
    <cellStyle name="Entrée 3 64 4 2" xfId="32127"/>
    <cellStyle name="Entrée 3 64 5" xfId="23890"/>
    <cellStyle name="Entrée 3 64 5 2" xfId="42910"/>
    <cellStyle name="Entrée 3 64 6" xfId="25401"/>
    <cellStyle name="Entrée 3 65" xfId="4057"/>
    <cellStyle name="Entrée 3 65 2" xfId="6308"/>
    <cellStyle name="Entrée 3 65 2 2" xfId="13034"/>
    <cellStyle name="Entrée 3 65 2 2 2" xfId="34370"/>
    <cellStyle name="Entrée 3 65 2 3" xfId="21287"/>
    <cellStyle name="Entrée 3 65 2 3 2" xfId="40757"/>
    <cellStyle name="Entrée 3 65 2 4" xfId="27644"/>
    <cellStyle name="Entrée 3 65 3" xfId="8551"/>
    <cellStyle name="Entrée 3 65 3 2" xfId="15277"/>
    <cellStyle name="Entrée 3 65 3 2 2" xfId="36613"/>
    <cellStyle name="Entrée 3 65 3 3" xfId="18686"/>
    <cellStyle name="Entrée 3 65 3 3 2" xfId="38605"/>
    <cellStyle name="Entrée 3 65 3 4" xfId="29887"/>
    <cellStyle name="Entrée 3 65 4" xfId="10792"/>
    <cellStyle name="Entrée 3 65 4 2" xfId="32128"/>
    <cellStyle name="Entrée 3 65 5" xfId="20543"/>
    <cellStyle name="Entrée 3 65 5 2" xfId="40141"/>
    <cellStyle name="Entrée 3 65 6" xfId="25402"/>
    <cellStyle name="Entrée 3 66" xfId="4058"/>
    <cellStyle name="Entrée 3 66 2" xfId="6309"/>
    <cellStyle name="Entrée 3 66 2 2" xfId="13035"/>
    <cellStyle name="Entrée 3 66 2 2 2" xfId="34371"/>
    <cellStyle name="Entrée 3 66 2 3" xfId="23516"/>
    <cellStyle name="Entrée 3 66 2 3 2" xfId="42600"/>
    <cellStyle name="Entrée 3 66 2 4" xfId="27645"/>
    <cellStyle name="Entrée 3 66 3" xfId="8552"/>
    <cellStyle name="Entrée 3 66 3 2" xfId="15278"/>
    <cellStyle name="Entrée 3 66 3 2 2" xfId="36614"/>
    <cellStyle name="Entrée 3 66 3 3" xfId="17539"/>
    <cellStyle name="Entrée 3 66 3 3 2" xfId="37653"/>
    <cellStyle name="Entrée 3 66 3 4" xfId="29888"/>
    <cellStyle name="Entrée 3 66 4" xfId="10793"/>
    <cellStyle name="Entrée 3 66 4 2" xfId="32129"/>
    <cellStyle name="Entrée 3 66 5" xfId="22774"/>
    <cellStyle name="Entrée 3 66 5 2" xfId="41986"/>
    <cellStyle name="Entrée 3 66 6" xfId="25403"/>
    <cellStyle name="Entrée 3 67" xfId="4059"/>
    <cellStyle name="Entrée 3 67 2" xfId="6310"/>
    <cellStyle name="Entrée 3 67 2 2" xfId="13036"/>
    <cellStyle name="Entrée 3 67 2 2 2" xfId="34372"/>
    <cellStyle name="Entrée 3 67 2 3" xfId="20169"/>
    <cellStyle name="Entrée 3 67 2 3 2" xfId="39831"/>
    <cellStyle name="Entrée 3 67 2 4" xfId="27646"/>
    <cellStyle name="Entrée 3 67 3" xfId="8553"/>
    <cellStyle name="Entrée 3 67 3 2" xfId="15279"/>
    <cellStyle name="Entrée 3 67 3 2 2" xfId="36615"/>
    <cellStyle name="Entrée 3 67 3 3" xfId="20917"/>
    <cellStyle name="Entrée 3 67 3 3 2" xfId="40451"/>
    <cellStyle name="Entrée 3 67 3 4" xfId="29889"/>
    <cellStyle name="Entrée 3 67 4" xfId="10794"/>
    <cellStyle name="Entrée 3 67 4 2" xfId="32130"/>
    <cellStyle name="Entrée 3 67 5" xfId="19429"/>
    <cellStyle name="Entrée 3 67 5 2" xfId="39219"/>
    <cellStyle name="Entrée 3 67 6" xfId="25404"/>
    <cellStyle name="Entrée 3 68" xfId="4060"/>
    <cellStyle name="Entrée 3 68 2" xfId="6311"/>
    <cellStyle name="Entrée 3 68 2 2" xfId="13037"/>
    <cellStyle name="Entrée 3 68 2 2 2" xfId="34373"/>
    <cellStyle name="Entrée 3 68 2 3" xfId="22401"/>
    <cellStyle name="Entrée 3 68 2 3 2" xfId="41677"/>
    <cellStyle name="Entrée 3 68 2 4" xfId="27647"/>
    <cellStyle name="Entrée 3 68 3" xfId="8554"/>
    <cellStyle name="Entrée 3 68 3 2" xfId="15280"/>
    <cellStyle name="Entrée 3 68 3 2 2" xfId="36616"/>
    <cellStyle name="Entrée 3 68 3 3" xfId="23149"/>
    <cellStyle name="Entrée 3 68 3 3 2" xfId="42297"/>
    <cellStyle name="Entrée 3 68 3 4" xfId="29890"/>
    <cellStyle name="Entrée 3 68 4" xfId="10795"/>
    <cellStyle name="Entrée 3 68 4 2" xfId="32131"/>
    <cellStyle name="Entrée 3 68 5" xfId="18313"/>
    <cellStyle name="Entrée 3 68 5 2" xfId="38297"/>
    <cellStyle name="Entrée 3 68 6" xfId="25405"/>
    <cellStyle name="Entrée 3 69" xfId="4061"/>
    <cellStyle name="Entrée 3 69 2" xfId="6312"/>
    <cellStyle name="Entrée 3 69 2 2" xfId="13038"/>
    <cellStyle name="Entrée 3 69 2 2 2" xfId="34374"/>
    <cellStyle name="Entrée 3 69 2 3" xfId="19055"/>
    <cellStyle name="Entrée 3 69 2 3 2" xfId="38910"/>
    <cellStyle name="Entrée 3 69 2 4" xfId="27648"/>
    <cellStyle name="Entrée 3 69 3" xfId="8555"/>
    <cellStyle name="Entrée 3 69 3 2" xfId="15281"/>
    <cellStyle name="Entrée 3 69 3 2 2" xfId="36617"/>
    <cellStyle name="Entrée 3 69 3 3" xfId="19802"/>
    <cellStyle name="Entrée 3 69 3 3 2" xfId="39528"/>
    <cellStyle name="Entrée 3 69 3 4" xfId="29891"/>
    <cellStyle name="Entrée 3 69 4" xfId="10796"/>
    <cellStyle name="Entrée 3 69 4 2" xfId="32132"/>
    <cellStyle name="Entrée 3 69 5" xfId="21659"/>
    <cellStyle name="Entrée 3 69 5 2" xfId="41065"/>
    <cellStyle name="Entrée 3 69 6" xfId="25406"/>
    <cellStyle name="Entrée 3 7" xfId="4062"/>
    <cellStyle name="Entrée 3 7 2" xfId="6313"/>
    <cellStyle name="Entrée 3 7 2 2" xfId="13039"/>
    <cellStyle name="Entrée 3 7 2 2 2" xfId="34375"/>
    <cellStyle name="Entrée 3 7 2 3" xfId="17932"/>
    <cellStyle name="Entrée 3 7 2 3 2" xfId="37981"/>
    <cellStyle name="Entrée 3 7 2 4" xfId="27649"/>
    <cellStyle name="Entrée 3 7 3" xfId="8556"/>
    <cellStyle name="Entrée 3 7 3 2" xfId="15282"/>
    <cellStyle name="Entrée 3 7 3 2 2" xfId="36618"/>
    <cellStyle name="Entrée 3 7 3 3" xfId="22031"/>
    <cellStyle name="Entrée 3 7 3 3 2" xfId="41372"/>
    <cellStyle name="Entrée 3 7 3 4" xfId="29892"/>
    <cellStyle name="Entrée 3 7 4" xfId="10797"/>
    <cellStyle name="Entrée 3 7 4 2" xfId="32133"/>
    <cellStyle name="Entrée 3 7 5" xfId="23889"/>
    <cellStyle name="Entrée 3 7 5 2" xfId="42909"/>
    <cellStyle name="Entrée 3 7 6" xfId="25407"/>
    <cellStyle name="Entrée 3 70" xfId="4063"/>
    <cellStyle name="Entrée 3 70 2" xfId="6314"/>
    <cellStyle name="Entrée 3 70 2 2" xfId="13040"/>
    <cellStyle name="Entrée 3 70 2 2 2" xfId="34376"/>
    <cellStyle name="Entrée 3 70 2 3" xfId="21286"/>
    <cellStyle name="Entrée 3 70 2 3 2" xfId="40756"/>
    <cellStyle name="Entrée 3 70 2 4" xfId="27650"/>
    <cellStyle name="Entrée 3 70 3" xfId="8557"/>
    <cellStyle name="Entrée 3 70 3 2" xfId="15283"/>
    <cellStyle name="Entrée 3 70 3 2 2" xfId="36619"/>
    <cellStyle name="Entrée 3 70 3 3" xfId="18685"/>
    <cellStyle name="Entrée 3 70 3 3 2" xfId="38604"/>
    <cellStyle name="Entrée 3 70 3 4" xfId="29893"/>
    <cellStyle name="Entrée 3 70 4" xfId="10798"/>
    <cellStyle name="Entrée 3 70 4 2" xfId="32134"/>
    <cellStyle name="Entrée 3 70 5" xfId="20542"/>
    <cellStyle name="Entrée 3 70 5 2" xfId="40140"/>
    <cellStyle name="Entrée 3 70 6" xfId="25408"/>
    <cellStyle name="Entrée 3 71" xfId="4064"/>
    <cellStyle name="Entrée 3 71 2" xfId="6315"/>
    <cellStyle name="Entrée 3 71 2 2" xfId="13041"/>
    <cellStyle name="Entrée 3 71 2 2 2" xfId="34377"/>
    <cellStyle name="Entrée 3 71 2 3" xfId="23515"/>
    <cellStyle name="Entrée 3 71 2 3 2" xfId="42599"/>
    <cellStyle name="Entrée 3 71 2 4" xfId="27651"/>
    <cellStyle name="Entrée 3 71 3" xfId="8558"/>
    <cellStyle name="Entrée 3 71 3 2" xfId="15284"/>
    <cellStyle name="Entrée 3 71 3 2 2" xfId="36620"/>
    <cellStyle name="Entrée 3 71 3 3" xfId="17538"/>
    <cellStyle name="Entrée 3 71 3 3 2" xfId="37652"/>
    <cellStyle name="Entrée 3 71 3 4" xfId="29894"/>
    <cellStyle name="Entrée 3 71 4" xfId="10799"/>
    <cellStyle name="Entrée 3 71 4 2" xfId="32135"/>
    <cellStyle name="Entrée 3 71 5" xfId="22773"/>
    <cellStyle name="Entrée 3 71 5 2" xfId="41985"/>
    <cellStyle name="Entrée 3 71 6" xfId="25409"/>
    <cellStyle name="Entrée 3 72" xfId="4065"/>
    <cellStyle name="Entrée 3 72 2" xfId="6316"/>
    <cellStyle name="Entrée 3 72 2 2" xfId="13042"/>
    <cellStyle name="Entrée 3 72 2 2 2" xfId="34378"/>
    <cellStyle name="Entrée 3 72 2 3" xfId="20168"/>
    <cellStyle name="Entrée 3 72 2 3 2" xfId="39830"/>
    <cellStyle name="Entrée 3 72 2 4" xfId="27652"/>
    <cellStyle name="Entrée 3 72 3" xfId="8559"/>
    <cellStyle name="Entrée 3 72 3 2" xfId="15285"/>
    <cellStyle name="Entrée 3 72 3 2 2" xfId="36621"/>
    <cellStyle name="Entrée 3 72 3 3" xfId="20916"/>
    <cellStyle name="Entrée 3 72 3 3 2" xfId="40450"/>
    <cellStyle name="Entrée 3 72 3 4" xfId="29895"/>
    <cellStyle name="Entrée 3 72 4" xfId="10800"/>
    <cellStyle name="Entrée 3 72 4 2" xfId="32136"/>
    <cellStyle name="Entrée 3 72 5" xfId="19428"/>
    <cellStyle name="Entrée 3 72 5 2" xfId="39218"/>
    <cellStyle name="Entrée 3 72 6" xfId="25410"/>
    <cellStyle name="Entrée 3 73" xfId="4066"/>
    <cellStyle name="Entrée 3 73 2" xfId="6317"/>
    <cellStyle name="Entrée 3 73 2 2" xfId="13043"/>
    <cellStyle name="Entrée 3 73 2 2 2" xfId="34379"/>
    <cellStyle name="Entrée 3 73 2 3" xfId="22400"/>
    <cellStyle name="Entrée 3 73 2 3 2" xfId="41676"/>
    <cellStyle name="Entrée 3 73 2 4" xfId="27653"/>
    <cellStyle name="Entrée 3 73 3" xfId="8560"/>
    <cellStyle name="Entrée 3 73 3 2" xfId="15286"/>
    <cellStyle name="Entrée 3 73 3 2 2" xfId="36622"/>
    <cellStyle name="Entrée 3 73 3 3" xfId="23148"/>
    <cellStyle name="Entrée 3 73 3 3 2" xfId="42296"/>
    <cellStyle name="Entrée 3 73 3 4" xfId="29896"/>
    <cellStyle name="Entrée 3 73 4" xfId="10801"/>
    <cellStyle name="Entrée 3 73 4 2" xfId="32137"/>
    <cellStyle name="Entrée 3 73 5" xfId="18312"/>
    <cellStyle name="Entrée 3 73 5 2" xfId="38296"/>
    <cellStyle name="Entrée 3 73 6" xfId="25411"/>
    <cellStyle name="Entrée 3 74" xfId="4067"/>
    <cellStyle name="Entrée 3 74 2" xfId="6318"/>
    <cellStyle name="Entrée 3 74 2 2" xfId="13044"/>
    <cellStyle name="Entrée 3 74 2 2 2" xfId="34380"/>
    <cellStyle name="Entrée 3 74 2 3" xfId="19054"/>
    <cellStyle name="Entrée 3 74 2 3 2" xfId="38909"/>
    <cellStyle name="Entrée 3 74 2 4" xfId="27654"/>
    <cellStyle name="Entrée 3 74 3" xfId="8561"/>
    <cellStyle name="Entrée 3 74 3 2" xfId="15287"/>
    <cellStyle name="Entrée 3 74 3 2 2" xfId="36623"/>
    <cellStyle name="Entrée 3 74 3 3" xfId="19801"/>
    <cellStyle name="Entrée 3 74 3 3 2" xfId="39527"/>
    <cellStyle name="Entrée 3 74 3 4" xfId="29897"/>
    <cellStyle name="Entrée 3 74 4" xfId="10802"/>
    <cellStyle name="Entrée 3 74 4 2" xfId="32138"/>
    <cellStyle name="Entrée 3 74 5" xfId="18311"/>
    <cellStyle name="Entrée 3 74 5 2" xfId="38295"/>
    <cellStyle name="Entrée 3 74 6" xfId="25412"/>
    <cellStyle name="Entrée 3 75" xfId="4068"/>
    <cellStyle name="Entrée 3 75 2" xfId="6319"/>
    <cellStyle name="Entrée 3 75 2 2" xfId="13045"/>
    <cellStyle name="Entrée 3 75 2 2 2" xfId="34381"/>
    <cellStyle name="Entrée 3 75 2 3" xfId="17931"/>
    <cellStyle name="Entrée 3 75 2 3 2" xfId="37980"/>
    <cellStyle name="Entrée 3 75 2 4" xfId="27655"/>
    <cellStyle name="Entrée 3 75 3" xfId="8562"/>
    <cellStyle name="Entrée 3 75 3 2" xfId="15288"/>
    <cellStyle name="Entrée 3 75 3 2 2" xfId="36624"/>
    <cellStyle name="Entrée 3 75 3 3" xfId="22030"/>
    <cellStyle name="Entrée 3 75 3 3 2" xfId="41371"/>
    <cellStyle name="Entrée 3 75 3 4" xfId="29898"/>
    <cellStyle name="Entrée 3 75 4" xfId="10803"/>
    <cellStyle name="Entrée 3 75 4 2" xfId="32139"/>
    <cellStyle name="Entrée 3 75 5" xfId="21657"/>
    <cellStyle name="Entrée 3 75 5 2" xfId="41063"/>
    <cellStyle name="Entrée 3 75 6" xfId="25413"/>
    <cellStyle name="Entrée 3 76" xfId="4069"/>
    <cellStyle name="Entrée 3 76 2" xfId="6320"/>
    <cellStyle name="Entrée 3 76 2 2" xfId="13046"/>
    <cellStyle name="Entrée 3 76 2 2 2" xfId="34382"/>
    <cellStyle name="Entrée 3 76 2 3" xfId="21285"/>
    <cellStyle name="Entrée 3 76 2 3 2" xfId="40755"/>
    <cellStyle name="Entrée 3 76 2 4" xfId="27656"/>
    <cellStyle name="Entrée 3 76 3" xfId="8563"/>
    <cellStyle name="Entrée 3 76 3 2" xfId="15289"/>
    <cellStyle name="Entrée 3 76 3 2 2" xfId="36625"/>
    <cellStyle name="Entrée 3 76 3 3" xfId="18684"/>
    <cellStyle name="Entrée 3 76 3 3 2" xfId="38603"/>
    <cellStyle name="Entrée 3 76 3 4" xfId="29899"/>
    <cellStyle name="Entrée 3 76 4" xfId="10804"/>
    <cellStyle name="Entrée 3 76 4 2" xfId="32140"/>
    <cellStyle name="Entrée 3 76 5" xfId="23887"/>
    <cellStyle name="Entrée 3 76 5 2" xfId="42907"/>
    <cellStyle name="Entrée 3 76 6" xfId="25414"/>
    <cellStyle name="Entrée 3 77" xfId="4070"/>
    <cellStyle name="Entrée 3 77 2" xfId="6321"/>
    <cellStyle name="Entrée 3 77 2 2" xfId="13047"/>
    <cellStyle name="Entrée 3 77 2 2 2" xfId="34383"/>
    <cellStyle name="Entrée 3 77 2 3" xfId="23514"/>
    <cellStyle name="Entrée 3 77 2 3 2" xfId="42598"/>
    <cellStyle name="Entrée 3 77 2 4" xfId="27657"/>
    <cellStyle name="Entrée 3 77 3" xfId="8564"/>
    <cellStyle name="Entrée 3 77 3 2" xfId="15290"/>
    <cellStyle name="Entrée 3 77 3 2 2" xfId="36626"/>
    <cellStyle name="Entrée 3 77 3 3" xfId="17537"/>
    <cellStyle name="Entrée 3 77 3 3 2" xfId="37651"/>
    <cellStyle name="Entrée 3 77 3 4" xfId="29900"/>
    <cellStyle name="Entrée 3 77 4" xfId="10805"/>
    <cellStyle name="Entrée 3 77 4 2" xfId="32141"/>
    <cellStyle name="Entrée 3 77 5" xfId="20540"/>
    <cellStyle name="Entrée 3 77 5 2" xfId="40138"/>
    <cellStyle name="Entrée 3 77 6" xfId="25415"/>
    <cellStyle name="Entrée 3 78" xfId="4071"/>
    <cellStyle name="Entrée 3 78 2" xfId="6322"/>
    <cellStyle name="Entrée 3 78 2 2" xfId="13048"/>
    <cellStyle name="Entrée 3 78 2 2 2" xfId="34384"/>
    <cellStyle name="Entrée 3 78 2 3" xfId="20167"/>
    <cellStyle name="Entrée 3 78 2 3 2" xfId="39829"/>
    <cellStyle name="Entrée 3 78 2 4" xfId="27658"/>
    <cellStyle name="Entrée 3 78 3" xfId="8565"/>
    <cellStyle name="Entrée 3 78 3 2" xfId="15291"/>
    <cellStyle name="Entrée 3 78 3 2 2" xfId="36627"/>
    <cellStyle name="Entrée 3 78 3 3" xfId="20915"/>
    <cellStyle name="Entrée 3 78 3 3 2" xfId="40449"/>
    <cellStyle name="Entrée 3 78 3 4" xfId="29901"/>
    <cellStyle name="Entrée 3 78 4" xfId="10806"/>
    <cellStyle name="Entrée 3 78 4 2" xfId="32142"/>
    <cellStyle name="Entrée 3 78 5" xfId="22771"/>
    <cellStyle name="Entrée 3 78 5 2" xfId="41983"/>
    <cellStyle name="Entrée 3 78 6" xfId="25416"/>
    <cellStyle name="Entrée 3 79" xfId="4072"/>
    <cellStyle name="Entrée 3 79 2" xfId="6323"/>
    <cellStyle name="Entrée 3 79 2 2" xfId="13049"/>
    <cellStyle name="Entrée 3 79 2 2 2" xfId="34385"/>
    <cellStyle name="Entrée 3 79 2 3" xfId="22399"/>
    <cellStyle name="Entrée 3 79 2 3 2" xfId="41675"/>
    <cellStyle name="Entrée 3 79 2 4" xfId="27659"/>
    <cellStyle name="Entrée 3 79 3" xfId="8566"/>
    <cellStyle name="Entrée 3 79 3 2" xfId="15292"/>
    <cellStyle name="Entrée 3 79 3 2 2" xfId="36628"/>
    <cellStyle name="Entrée 3 79 3 3" xfId="23147"/>
    <cellStyle name="Entrée 3 79 3 3 2" xfId="42295"/>
    <cellStyle name="Entrée 3 79 3 4" xfId="29902"/>
    <cellStyle name="Entrée 3 79 4" xfId="10807"/>
    <cellStyle name="Entrée 3 79 4 2" xfId="32143"/>
    <cellStyle name="Entrée 3 79 5" xfId="19426"/>
    <cellStyle name="Entrée 3 79 5 2" xfId="39216"/>
    <cellStyle name="Entrée 3 79 6" xfId="25417"/>
    <cellStyle name="Entrée 3 8" xfId="4073"/>
    <cellStyle name="Entrée 3 8 2" xfId="6324"/>
    <cellStyle name="Entrée 3 8 2 2" xfId="13050"/>
    <cellStyle name="Entrée 3 8 2 2 2" xfId="34386"/>
    <cellStyle name="Entrée 3 8 2 3" xfId="19053"/>
    <cellStyle name="Entrée 3 8 2 3 2" xfId="38908"/>
    <cellStyle name="Entrée 3 8 2 4" xfId="27660"/>
    <cellStyle name="Entrée 3 8 3" xfId="8567"/>
    <cellStyle name="Entrée 3 8 3 2" xfId="15293"/>
    <cellStyle name="Entrée 3 8 3 2 2" xfId="36629"/>
    <cellStyle name="Entrée 3 8 3 3" xfId="19800"/>
    <cellStyle name="Entrée 3 8 3 3 2" xfId="39526"/>
    <cellStyle name="Entrée 3 8 3 4" xfId="29903"/>
    <cellStyle name="Entrée 3 8 4" xfId="10808"/>
    <cellStyle name="Entrée 3 8 4 2" xfId="32144"/>
    <cellStyle name="Entrée 3 8 5" xfId="18310"/>
    <cellStyle name="Entrée 3 8 5 2" xfId="38294"/>
    <cellStyle name="Entrée 3 8 6" xfId="25418"/>
    <cellStyle name="Entrée 3 80" xfId="4074"/>
    <cellStyle name="Entrée 3 80 2" xfId="6325"/>
    <cellStyle name="Entrée 3 80 2 2" xfId="13051"/>
    <cellStyle name="Entrée 3 80 2 2 2" xfId="34387"/>
    <cellStyle name="Entrée 3 80 2 3" xfId="17930"/>
    <cellStyle name="Entrée 3 80 2 3 2" xfId="37979"/>
    <cellStyle name="Entrée 3 80 2 4" xfId="27661"/>
    <cellStyle name="Entrée 3 80 3" xfId="8568"/>
    <cellStyle name="Entrée 3 80 3 2" xfId="15294"/>
    <cellStyle name="Entrée 3 80 3 2 2" xfId="36630"/>
    <cellStyle name="Entrée 3 80 3 3" xfId="22029"/>
    <cellStyle name="Entrée 3 80 3 3 2" xfId="41370"/>
    <cellStyle name="Entrée 3 80 3 4" xfId="29904"/>
    <cellStyle name="Entrée 3 80 4" xfId="10809"/>
    <cellStyle name="Entrée 3 80 4 2" xfId="32145"/>
    <cellStyle name="Entrée 3 80 5" xfId="21656"/>
    <cellStyle name="Entrée 3 80 5 2" xfId="41062"/>
    <cellStyle name="Entrée 3 80 6" xfId="25419"/>
    <cellStyle name="Entrée 3 81" xfId="4075"/>
    <cellStyle name="Entrée 3 81 2" xfId="6326"/>
    <cellStyle name="Entrée 3 81 2 2" xfId="13052"/>
    <cellStyle name="Entrée 3 81 2 2 2" xfId="34388"/>
    <cellStyle name="Entrée 3 81 2 3" xfId="21284"/>
    <cellStyle name="Entrée 3 81 2 3 2" xfId="40754"/>
    <cellStyle name="Entrée 3 81 2 4" xfId="27662"/>
    <cellStyle name="Entrée 3 81 3" xfId="8569"/>
    <cellStyle name="Entrée 3 81 3 2" xfId="15295"/>
    <cellStyle name="Entrée 3 81 3 2 2" xfId="36631"/>
    <cellStyle name="Entrée 3 81 3 3" xfId="18683"/>
    <cellStyle name="Entrée 3 81 3 3 2" xfId="38602"/>
    <cellStyle name="Entrée 3 81 3 4" xfId="29905"/>
    <cellStyle name="Entrée 3 81 4" xfId="10810"/>
    <cellStyle name="Entrée 3 81 4 2" xfId="32146"/>
    <cellStyle name="Entrée 3 81 5" xfId="23886"/>
    <cellStyle name="Entrée 3 81 5 2" xfId="42906"/>
    <cellStyle name="Entrée 3 81 6" xfId="25420"/>
    <cellStyle name="Entrée 3 82" xfId="4076"/>
    <cellStyle name="Entrée 3 82 2" xfId="6327"/>
    <cellStyle name="Entrée 3 82 2 2" xfId="13053"/>
    <cellStyle name="Entrée 3 82 2 2 2" xfId="34389"/>
    <cellStyle name="Entrée 3 82 2 3" xfId="23513"/>
    <cellStyle name="Entrée 3 82 2 3 2" xfId="42597"/>
    <cellStyle name="Entrée 3 82 2 4" xfId="27663"/>
    <cellStyle name="Entrée 3 82 3" xfId="8570"/>
    <cellStyle name="Entrée 3 82 3 2" xfId="15296"/>
    <cellStyle name="Entrée 3 82 3 2 2" xfId="36632"/>
    <cellStyle name="Entrée 3 82 3 3" xfId="17536"/>
    <cellStyle name="Entrée 3 82 3 3 2" xfId="37650"/>
    <cellStyle name="Entrée 3 82 3 4" xfId="29906"/>
    <cellStyle name="Entrée 3 82 4" xfId="10811"/>
    <cellStyle name="Entrée 3 82 4 2" xfId="32147"/>
    <cellStyle name="Entrée 3 82 5" xfId="20539"/>
    <cellStyle name="Entrée 3 82 5 2" xfId="40137"/>
    <cellStyle name="Entrée 3 82 6" xfId="25421"/>
    <cellStyle name="Entrée 3 83" xfId="4077"/>
    <cellStyle name="Entrée 3 83 2" xfId="6328"/>
    <cellStyle name="Entrée 3 83 2 2" xfId="13054"/>
    <cellStyle name="Entrée 3 83 2 2 2" xfId="34390"/>
    <cellStyle name="Entrée 3 83 2 3" xfId="20166"/>
    <cellStyle name="Entrée 3 83 2 3 2" xfId="39828"/>
    <cellStyle name="Entrée 3 83 2 4" xfId="27664"/>
    <cellStyle name="Entrée 3 83 3" xfId="8571"/>
    <cellStyle name="Entrée 3 83 3 2" xfId="15297"/>
    <cellStyle name="Entrée 3 83 3 2 2" xfId="36633"/>
    <cellStyle name="Entrée 3 83 3 3" xfId="20914"/>
    <cellStyle name="Entrée 3 83 3 3 2" xfId="40448"/>
    <cellStyle name="Entrée 3 83 3 4" xfId="29907"/>
    <cellStyle name="Entrée 3 83 4" xfId="10812"/>
    <cellStyle name="Entrée 3 83 4 2" xfId="32148"/>
    <cellStyle name="Entrée 3 83 5" xfId="22770"/>
    <cellStyle name="Entrée 3 83 5 2" xfId="41982"/>
    <cellStyle name="Entrée 3 83 6" xfId="25422"/>
    <cellStyle name="Entrée 3 84" xfId="4078"/>
    <cellStyle name="Entrée 3 84 2" xfId="6329"/>
    <cellStyle name="Entrée 3 84 2 2" xfId="13055"/>
    <cellStyle name="Entrée 3 84 2 2 2" xfId="34391"/>
    <cellStyle name="Entrée 3 84 2 3" xfId="22398"/>
    <cellStyle name="Entrée 3 84 2 3 2" xfId="41674"/>
    <cellStyle name="Entrée 3 84 2 4" xfId="27665"/>
    <cellStyle name="Entrée 3 84 3" xfId="8572"/>
    <cellStyle name="Entrée 3 84 3 2" xfId="15298"/>
    <cellStyle name="Entrée 3 84 3 2 2" xfId="36634"/>
    <cellStyle name="Entrée 3 84 3 3" xfId="23146"/>
    <cellStyle name="Entrée 3 84 3 3 2" xfId="42294"/>
    <cellStyle name="Entrée 3 84 3 4" xfId="29908"/>
    <cellStyle name="Entrée 3 84 4" xfId="10813"/>
    <cellStyle name="Entrée 3 84 4 2" xfId="32149"/>
    <cellStyle name="Entrée 3 84 5" xfId="19425"/>
    <cellStyle name="Entrée 3 84 5 2" xfId="39215"/>
    <cellStyle name="Entrée 3 84 6" xfId="25423"/>
    <cellStyle name="Entrée 3 85" xfId="4079"/>
    <cellStyle name="Entrée 3 85 2" xfId="6330"/>
    <cellStyle name="Entrée 3 85 2 2" xfId="13056"/>
    <cellStyle name="Entrée 3 85 2 2 2" xfId="34392"/>
    <cellStyle name="Entrée 3 85 2 3" xfId="19052"/>
    <cellStyle name="Entrée 3 85 2 3 2" xfId="38907"/>
    <cellStyle name="Entrée 3 85 2 4" xfId="27666"/>
    <cellStyle name="Entrée 3 85 3" xfId="8573"/>
    <cellStyle name="Entrée 3 85 3 2" xfId="15299"/>
    <cellStyle name="Entrée 3 85 3 2 2" xfId="36635"/>
    <cellStyle name="Entrée 3 85 3 3" xfId="19799"/>
    <cellStyle name="Entrée 3 85 3 3 2" xfId="39525"/>
    <cellStyle name="Entrée 3 85 3 4" xfId="29909"/>
    <cellStyle name="Entrée 3 85 4" xfId="10814"/>
    <cellStyle name="Entrée 3 85 4 2" xfId="32150"/>
    <cellStyle name="Entrée 3 85 5" xfId="18309"/>
    <cellStyle name="Entrée 3 85 5 2" xfId="38293"/>
    <cellStyle name="Entrée 3 85 6" xfId="25424"/>
    <cellStyle name="Entrée 3 86" xfId="4080"/>
    <cellStyle name="Entrée 3 86 2" xfId="6331"/>
    <cellStyle name="Entrée 3 86 2 2" xfId="13057"/>
    <cellStyle name="Entrée 3 86 2 2 2" xfId="34393"/>
    <cellStyle name="Entrée 3 86 2 3" xfId="17929"/>
    <cellStyle name="Entrée 3 86 2 3 2" xfId="37978"/>
    <cellStyle name="Entrée 3 86 2 4" xfId="27667"/>
    <cellStyle name="Entrée 3 86 3" xfId="8574"/>
    <cellStyle name="Entrée 3 86 3 2" xfId="15300"/>
    <cellStyle name="Entrée 3 86 3 2 2" xfId="36636"/>
    <cellStyle name="Entrée 3 86 3 3" xfId="22028"/>
    <cellStyle name="Entrée 3 86 3 3 2" xfId="41369"/>
    <cellStyle name="Entrée 3 86 3 4" xfId="29910"/>
    <cellStyle name="Entrée 3 86 4" xfId="10815"/>
    <cellStyle name="Entrée 3 86 4 2" xfId="32151"/>
    <cellStyle name="Entrée 3 86 5" xfId="21655"/>
    <cellStyle name="Entrée 3 86 5 2" xfId="41061"/>
    <cellStyle name="Entrée 3 86 6" xfId="25425"/>
    <cellStyle name="Entrée 3 87" xfId="4081"/>
    <cellStyle name="Entrée 3 87 2" xfId="6332"/>
    <cellStyle name="Entrée 3 87 2 2" xfId="13058"/>
    <cellStyle name="Entrée 3 87 2 2 2" xfId="34394"/>
    <cellStyle name="Entrée 3 87 2 3" xfId="21283"/>
    <cellStyle name="Entrée 3 87 2 3 2" xfId="40753"/>
    <cellStyle name="Entrée 3 87 2 4" xfId="27668"/>
    <cellStyle name="Entrée 3 87 3" xfId="8575"/>
    <cellStyle name="Entrée 3 87 3 2" xfId="15301"/>
    <cellStyle name="Entrée 3 87 3 2 2" xfId="36637"/>
    <cellStyle name="Entrée 3 87 3 3" xfId="18682"/>
    <cellStyle name="Entrée 3 87 3 3 2" xfId="38601"/>
    <cellStyle name="Entrée 3 87 3 4" xfId="29911"/>
    <cellStyle name="Entrée 3 87 4" xfId="10816"/>
    <cellStyle name="Entrée 3 87 4 2" xfId="32152"/>
    <cellStyle name="Entrée 3 87 5" xfId="23885"/>
    <cellStyle name="Entrée 3 87 5 2" xfId="42905"/>
    <cellStyle name="Entrée 3 87 6" xfId="25426"/>
    <cellStyle name="Entrée 3 88" xfId="4082"/>
    <cellStyle name="Entrée 3 88 2" xfId="6333"/>
    <cellStyle name="Entrée 3 88 2 2" xfId="13059"/>
    <cellStyle name="Entrée 3 88 2 2 2" xfId="34395"/>
    <cellStyle name="Entrée 3 88 2 3" xfId="23512"/>
    <cellStyle name="Entrée 3 88 2 3 2" xfId="42596"/>
    <cellStyle name="Entrée 3 88 2 4" xfId="27669"/>
    <cellStyle name="Entrée 3 88 3" xfId="8576"/>
    <cellStyle name="Entrée 3 88 3 2" xfId="15302"/>
    <cellStyle name="Entrée 3 88 3 2 2" xfId="36638"/>
    <cellStyle name="Entrée 3 88 3 3" xfId="17535"/>
    <cellStyle name="Entrée 3 88 3 3 2" xfId="37649"/>
    <cellStyle name="Entrée 3 88 3 4" xfId="29912"/>
    <cellStyle name="Entrée 3 88 4" xfId="10817"/>
    <cellStyle name="Entrée 3 88 4 2" xfId="32153"/>
    <cellStyle name="Entrée 3 88 5" xfId="20538"/>
    <cellStyle name="Entrée 3 88 5 2" xfId="40136"/>
    <cellStyle name="Entrée 3 88 6" xfId="25427"/>
    <cellStyle name="Entrée 3 89" xfId="4083"/>
    <cellStyle name="Entrée 3 89 2" xfId="6334"/>
    <cellStyle name="Entrée 3 89 2 2" xfId="13060"/>
    <cellStyle name="Entrée 3 89 2 2 2" xfId="34396"/>
    <cellStyle name="Entrée 3 89 2 3" xfId="20165"/>
    <cellStyle name="Entrée 3 89 2 3 2" xfId="39827"/>
    <cellStyle name="Entrée 3 89 2 4" xfId="27670"/>
    <cellStyle name="Entrée 3 89 3" xfId="8577"/>
    <cellStyle name="Entrée 3 89 3 2" xfId="15303"/>
    <cellStyle name="Entrée 3 89 3 2 2" xfId="36639"/>
    <cellStyle name="Entrée 3 89 3 3" xfId="20913"/>
    <cellStyle name="Entrée 3 89 3 3 2" xfId="40447"/>
    <cellStyle name="Entrée 3 89 3 4" xfId="29913"/>
    <cellStyle name="Entrée 3 89 4" xfId="10818"/>
    <cellStyle name="Entrée 3 89 4 2" xfId="32154"/>
    <cellStyle name="Entrée 3 89 5" xfId="22769"/>
    <cellStyle name="Entrée 3 89 5 2" xfId="41981"/>
    <cellStyle name="Entrée 3 89 6" xfId="25428"/>
    <cellStyle name="Entrée 3 9" xfId="4084"/>
    <cellStyle name="Entrée 3 9 2" xfId="6335"/>
    <cellStyle name="Entrée 3 9 2 2" xfId="13061"/>
    <cellStyle name="Entrée 3 9 2 2 2" xfId="34397"/>
    <cellStyle name="Entrée 3 9 2 3" xfId="22397"/>
    <cellStyle name="Entrée 3 9 2 3 2" xfId="41673"/>
    <cellStyle name="Entrée 3 9 2 4" xfId="27671"/>
    <cellStyle name="Entrée 3 9 3" xfId="8578"/>
    <cellStyle name="Entrée 3 9 3 2" xfId="15304"/>
    <cellStyle name="Entrée 3 9 3 2 2" xfId="36640"/>
    <cellStyle name="Entrée 3 9 3 3" xfId="23145"/>
    <cellStyle name="Entrée 3 9 3 3 2" xfId="42293"/>
    <cellStyle name="Entrée 3 9 3 4" xfId="29914"/>
    <cellStyle name="Entrée 3 9 4" xfId="10819"/>
    <cellStyle name="Entrée 3 9 4 2" xfId="32155"/>
    <cellStyle name="Entrée 3 9 5" xfId="19424"/>
    <cellStyle name="Entrée 3 9 5 2" xfId="39214"/>
    <cellStyle name="Entrée 3 9 6" xfId="25429"/>
    <cellStyle name="Entrée 3 90" xfId="4085"/>
    <cellStyle name="Entrée 3 90 2" xfId="6336"/>
    <cellStyle name="Entrée 3 90 2 2" xfId="13062"/>
    <cellStyle name="Entrée 3 90 2 2 2" xfId="34398"/>
    <cellStyle name="Entrée 3 90 2 3" xfId="19051"/>
    <cellStyle name="Entrée 3 90 2 3 2" xfId="38906"/>
    <cellStyle name="Entrée 3 90 2 4" xfId="27672"/>
    <cellStyle name="Entrée 3 90 3" xfId="8579"/>
    <cellStyle name="Entrée 3 90 3 2" xfId="15305"/>
    <cellStyle name="Entrée 3 90 3 2 2" xfId="36641"/>
    <cellStyle name="Entrée 3 90 3 3" xfId="19798"/>
    <cellStyle name="Entrée 3 90 3 3 2" xfId="39524"/>
    <cellStyle name="Entrée 3 90 3 4" xfId="29915"/>
    <cellStyle name="Entrée 3 90 4" xfId="10820"/>
    <cellStyle name="Entrée 3 90 4 2" xfId="32156"/>
    <cellStyle name="Entrée 3 90 5" xfId="18308"/>
    <cellStyle name="Entrée 3 90 5 2" xfId="38292"/>
    <cellStyle name="Entrée 3 90 6" xfId="25430"/>
    <cellStyle name="Entrée 3 91" xfId="4086"/>
    <cellStyle name="Entrée 3 91 2" xfId="6337"/>
    <cellStyle name="Entrée 3 91 2 2" xfId="13063"/>
    <cellStyle name="Entrée 3 91 2 2 2" xfId="34399"/>
    <cellStyle name="Entrée 3 91 2 3" xfId="17928"/>
    <cellStyle name="Entrée 3 91 2 3 2" xfId="37977"/>
    <cellStyle name="Entrée 3 91 2 4" xfId="27673"/>
    <cellStyle name="Entrée 3 91 3" xfId="8580"/>
    <cellStyle name="Entrée 3 91 3 2" xfId="15306"/>
    <cellStyle name="Entrée 3 91 3 2 2" xfId="36642"/>
    <cellStyle name="Entrée 3 91 3 3" xfId="22027"/>
    <cellStyle name="Entrée 3 91 3 3 2" xfId="41368"/>
    <cellStyle name="Entrée 3 91 3 4" xfId="29916"/>
    <cellStyle name="Entrée 3 91 4" xfId="10821"/>
    <cellStyle name="Entrée 3 91 4 2" xfId="32157"/>
    <cellStyle name="Entrée 3 91 5" xfId="21654"/>
    <cellStyle name="Entrée 3 91 5 2" xfId="41060"/>
    <cellStyle name="Entrée 3 91 6" xfId="25431"/>
    <cellStyle name="Entrée 3 92" xfId="4087"/>
    <cellStyle name="Entrée 3 92 2" xfId="6338"/>
    <cellStyle name="Entrée 3 92 2 2" xfId="13064"/>
    <cellStyle name="Entrée 3 92 2 2 2" xfId="34400"/>
    <cellStyle name="Entrée 3 92 2 3" xfId="21282"/>
    <cellStyle name="Entrée 3 92 2 3 2" xfId="40752"/>
    <cellStyle name="Entrée 3 92 2 4" xfId="27674"/>
    <cellStyle name="Entrée 3 92 3" xfId="8581"/>
    <cellStyle name="Entrée 3 92 3 2" xfId="15307"/>
    <cellStyle name="Entrée 3 92 3 2 2" xfId="36643"/>
    <cellStyle name="Entrée 3 92 3 3" xfId="18681"/>
    <cellStyle name="Entrée 3 92 3 3 2" xfId="38600"/>
    <cellStyle name="Entrée 3 92 3 4" xfId="29917"/>
    <cellStyle name="Entrée 3 92 4" xfId="10822"/>
    <cellStyle name="Entrée 3 92 4 2" xfId="32158"/>
    <cellStyle name="Entrée 3 92 5" xfId="23884"/>
    <cellStyle name="Entrée 3 92 5 2" xfId="42904"/>
    <cellStyle name="Entrée 3 92 6" xfId="25432"/>
    <cellStyle name="Entrée 3 93" xfId="4088"/>
    <cellStyle name="Entrée 3 93 2" xfId="6339"/>
    <cellStyle name="Entrée 3 93 2 2" xfId="13065"/>
    <cellStyle name="Entrée 3 93 2 2 2" xfId="34401"/>
    <cellStyle name="Entrée 3 93 2 3" xfId="23511"/>
    <cellStyle name="Entrée 3 93 2 3 2" xfId="42595"/>
    <cellStyle name="Entrée 3 93 2 4" xfId="27675"/>
    <cellStyle name="Entrée 3 93 3" xfId="8582"/>
    <cellStyle name="Entrée 3 93 3 2" xfId="15308"/>
    <cellStyle name="Entrée 3 93 3 2 2" xfId="36644"/>
    <cellStyle name="Entrée 3 93 3 3" xfId="17534"/>
    <cellStyle name="Entrée 3 93 3 3 2" xfId="37648"/>
    <cellStyle name="Entrée 3 93 3 4" xfId="29918"/>
    <cellStyle name="Entrée 3 93 4" xfId="10823"/>
    <cellStyle name="Entrée 3 93 4 2" xfId="32159"/>
    <cellStyle name="Entrée 3 93 5" xfId="20537"/>
    <cellStyle name="Entrée 3 93 5 2" xfId="40135"/>
    <cellStyle name="Entrée 3 93 6" xfId="25433"/>
    <cellStyle name="Entrée 3 94" xfId="4089"/>
    <cellStyle name="Entrée 3 94 2" xfId="6340"/>
    <cellStyle name="Entrée 3 94 2 2" xfId="13066"/>
    <cellStyle name="Entrée 3 94 2 2 2" xfId="34402"/>
    <cellStyle name="Entrée 3 94 2 3" xfId="20164"/>
    <cellStyle name="Entrée 3 94 2 3 2" xfId="39826"/>
    <cellStyle name="Entrée 3 94 2 4" xfId="27676"/>
    <cellStyle name="Entrée 3 94 3" xfId="8583"/>
    <cellStyle name="Entrée 3 94 3 2" xfId="15309"/>
    <cellStyle name="Entrée 3 94 3 2 2" xfId="36645"/>
    <cellStyle name="Entrée 3 94 3 3" xfId="20912"/>
    <cellStyle name="Entrée 3 94 3 3 2" xfId="40446"/>
    <cellStyle name="Entrée 3 94 3 4" xfId="29919"/>
    <cellStyle name="Entrée 3 94 4" xfId="10824"/>
    <cellStyle name="Entrée 3 94 4 2" xfId="32160"/>
    <cellStyle name="Entrée 3 94 5" xfId="22768"/>
    <cellStyle name="Entrée 3 94 5 2" xfId="41980"/>
    <cellStyle name="Entrée 3 94 6" xfId="25434"/>
    <cellStyle name="Entrée 3 95" xfId="4090"/>
    <cellStyle name="Entrée 3 95 2" xfId="6341"/>
    <cellStyle name="Entrée 3 95 2 2" xfId="13067"/>
    <cellStyle name="Entrée 3 95 2 2 2" xfId="34403"/>
    <cellStyle name="Entrée 3 95 2 3" xfId="22396"/>
    <cellStyle name="Entrée 3 95 2 3 2" xfId="41672"/>
    <cellStyle name="Entrée 3 95 2 4" xfId="27677"/>
    <cellStyle name="Entrée 3 95 3" xfId="8584"/>
    <cellStyle name="Entrée 3 95 3 2" xfId="15310"/>
    <cellStyle name="Entrée 3 95 3 2 2" xfId="36646"/>
    <cellStyle name="Entrée 3 95 3 3" xfId="23144"/>
    <cellStyle name="Entrée 3 95 3 3 2" xfId="42292"/>
    <cellStyle name="Entrée 3 95 3 4" xfId="29920"/>
    <cellStyle name="Entrée 3 95 4" xfId="10825"/>
    <cellStyle name="Entrée 3 95 4 2" xfId="32161"/>
    <cellStyle name="Entrée 3 95 5" xfId="19423"/>
    <cellStyle name="Entrée 3 95 5 2" xfId="39213"/>
    <cellStyle name="Entrée 3 95 6" xfId="25435"/>
    <cellStyle name="Entrée 3 96" xfId="4091"/>
    <cellStyle name="Entrée 3 96 2" xfId="6342"/>
    <cellStyle name="Entrée 3 96 2 2" xfId="13068"/>
    <cellStyle name="Entrée 3 96 2 2 2" xfId="34404"/>
    <cellStyle name="Entrée 3 96 2 3" xfId="19050"/>
    <cellStyle name="Entrée 3 96 2 3 2" xfId="38905"/>
    <cellStyle name="Entrée 3 96 2 4" xfId="27678"/>
    <cellStyle name="Entrée 3 96 3" xfId="8585"/>
    <cellStyle name="Entrée 3 96 3 2" xfId="15311"/>
    <cellStyle name="Entrée 3 96 3 2 2" xfId="36647"/>
    <cellStyle name="Entrée 3 96 3 3" xfId="19797"/>
    <cellStyle name="Entrée 3 96 3 3 2" xfId="39523"/>
    <cellStyle name="Entrée 3 96 3 4" xfId="29921"/>
    <cellStyle name="Entrée 3 96 4" xfId="10826"/>
    <cellStyle name="Entrée 3 96 4 2" xfId="32162"/>
    <cellStyle name="Entrée 3 96 5" xfId="18307"/>
    <cellStyle name="Entrée 3 96 5 2" xfId="38291"/>
    <cellStyle name="Entrée 3 96 6" xfId="25436"/>
    <cellStyle name="Entrée 3 97" xfId="4092"/>
    <cellStyle name="Entrée 3 97 2" xfId="6343"/>
    <cellStyle name="Entrée 3 97 2 2" xfId="13069"/>
    <cellStyle name="Entrée 3 97 2 2 2" xfId="34405"/>
    <cellStyle name="Entrée 3 97 2 3" xfId="17927"/>
    <cellStyle name="Entrée 3 97 2 3 2" xfId="37976"/>
    <cellStyle name="Entrée 3 97 2 4" xfId="27679"/>
    <cellStyle name="Entrée 3 97 3" xfId="8586"/>
    <cellStyle name="Entrée 3 97 3 2" xfId="15312"/>
    <cellStyle name="Entrée 3 97 3 2 2" xfId="36648"/>
    <cellStyle name="Entrée 3 97 3 3" xfId="22026"/>
    <cellStyle name="Entrée 3 97 3 3 2" xfId="41367"/>
    <cellStyle name="Entrée 3 97 3 4" xfId="29922"/>
    <cellStyle name="Entrée 3 97 4" xfId="10827"/>
    <cellStyle name="Entrée 3 97 4 2" xfId="32163"/>
    <cellStyle name="Entrée 3 97 5" xfId="21653"/>
    <cellStyle name="Entrée 3 97 5 2" xfId="41059"/>
    <cellStyle name="Entrée 3 97 6" xfId="25437"/>
    <cellStyle name="Entrée 3 98" xfId="4093"/>
    <cellStyle name="Entrée 3 98 2" xfId="6344"/>
    <cellStyle name="Entrée 3 98 2 2" xfId="13070"/>
    <cellStyle name="Entrée 3 98 2 2 2" xfId="34406"/>
    <cellStyle name="Entrée 3 98 2 3" xfId="21281"/>
    <cellStyle name="Entrée 3 98 2 3 2" xfId="40751"/>
    <cellStyle name="Entrée 3 98 2 4" xfId="27680"/>
    <cellStyle name="Entrée 3 98 3" xfId="8587"/>
    <cellStyle name="Entrée 3 98 3 2" xfId="15313"/>
    <cellStyle name="Entrée 3 98 3 2 2" xfId="36649"/>
    <cellStyle name="Entrée 3 98 3 3" xfId="18680"/>
    <cellStyle name="Entrée 3 98 3 3 2" xfId="38599"/>
    <cellStyle name="Entrée 3 98 3 4" xfId="29923"/>
    <cellStyle name="Entrée 3 98 4" xfId="10828"/>
    <cellStyle name="Entrée 3 98 4 2" xfId="32164"/>
    <cellStyle name="Entrée 3 98 5" xfId="23883"/>
    <cellStyle name="Entrée 3 98 5 2" xfId="42903"/>
    <cellStyle name="Entrée 3 98 6" xfId="25438"/>
    <cellStyle name="Entrée 3 99" xfId="4094"/>
    <cellStyle name="Entrée 3 99 2" xfId="6345"/>
    <cellStyle name="Entrée 3 99 2 2" xfId="13071"/>
    <cellStyle name="Entrée 3 99 2 2 2" xfId="34407"/>
    <cellStyle name="Entrée 3 99 2 3" xfId="23510"/>
    <cellStyle name="Entrée 3 99 2 3 2" xfId="42594"/>
    <cellStyle name="Entrée 3 99 2 4" xfId="27681"/>
    <cellStyle name="Entrée 3 99 3" xfId="8588"/>
    <cellStyle name="Entrée 3 99 3 2" xfId="15314"/>
    <cellStyle name="Entrée 3 99 3 2 2" xfId="36650"/>
    <cellStyle name="Entrée 3 99 3 3" xfId="17533"/>
    <cellStyle name="Entrée 3 99 3 3 2" xfId="37647"/>
    <cellStyle name="Entrée 3 99 3 4" xfId="29924"/>
    <cellStyle name="Entrée 3 99 4" xfId="10829"/>
    <cellStyle name="Entrée 3 99 4 2" xfId="32165"/>
    <cellStyle name="Entrée 3 99 5" xfId="20536"/>
    <cellStyle name="Entrée 3 99 5 2" xfId="40134"/>
    <cellStyle name="Entrée 3 99 6" xfId="25439"/>
    <cellStyle name="Entrée 4" xfId="2450"/>
    <cellStyle name="Entrée 4 10" xfId="4095"/>
    <cellStyle name="Entrée 4 10 2" xfId="6347"/>
    <cellStyle name="Entrée 4 10 2 2" xfId="13073"/>
    <cellStyle name="Entrée 4 10 2 2 2" xfId="34409"/>
    <cellStyle name="Entrée 4 10 2 3" xfId="22395"/>
    <cellStyle name="Entrée 4 10 2 3 2" xfId="41671"/>
    <cellStyle name="Entrée 4 10 2 4" xfId="27683"/>
    <cellStyle name="Entrée 4 10 3" xfId="8590"/>
    <cellStyle name="Entrée 4 10 3 2" xfId="15316"/>
    <cellStyle name="Entrée 4 10 3 2 2" xfId="36652"/>
    <cellStyle name="Entrée 4 10 3 3" xfId="23143"/>
    <cellStyle name="Entrée 4 10 3 3 2" xfId="42291"/>
    <cellStyle name="Entrée 4 10 3 4" xfId="29926"/>
    <cellStyle name="Entrée 4 10 4" xfId="10831"/>
    <cellStyle name="Entrée 4 10 4 2" xfId="32167"/>
    <cellStyle name="Entrée 4 10 5" xfId="19422"/>
    <cellStyle name="Entrée 4 10 5 2" xfId="39212"/>
    <cellStyle name="Entrée 4 10 6" xfId="25441"/>
    <cellStyle name="Entrée 4 100" xfId="4096"/>
    <cellStyle name="Entrée 4 100 2" xfId="6348"/>
    <cellStyle name="Entrée 4 100 2 2" xfId="13074"/>
    <cellStyle name="Entrée 4 100 2 2 2" xfId="34410"/>
    <cellStyle name="Entrée 4 100 2 3" xfId="19049"/>
    <cellStyle name="Entrée 4 100 2 3 2" xfId="38904"/>
    <cellStyle name="Entrée 4 100 2 4" xfId="27684"/>
    <cellStyle name="Entrée 4 100 3" xfId="8591"/>
    <cellStyle name="Entrée 4 100 3 2" xfId="15317"/>
    <cellStyle name="Entrée 4 100 3 2 2" xfId="36653"/>
    <cellStyle name="Entrée 4 100 3 3" xfId="19796"/>
    <cellStyle name="Entrée 4 100 3 3 2" xfId="39522"/>
    <cellStyle name="Entrée 4 100 3 4" xfId="29927"/>
    <cellStyle name="Entrée 4 100 4" xfId="10832"/>
    <cellStyle name="Entrée 4 100 4 2" xfId="32168"/>
    <cellStyle name="Entrée 4 100 5" xfId="18306"/>
    <cellStyle name="Entrée 4 100 5 2" xfId="38290"/>
    <cellStyle name="Entrée 4 100 6" xfId="25442"/>
    <cellStyle name="Entrée 4 101" xfId="4097"/>
    <cellStyle name="Entrée 4 101 2" xfId="6349"/>
    <cellStyle name="Entrée 4 101 2 2" xfId="13075"/>
    <cellStyle name="Entrée 4 101 2 2 2" xfId="34411"/>
    <cellStyle name="Entrée 4 101 2 3" xfId="17926"/>
    <cellStyle name="Entrée 4 101 2 3 2" xfId="37975"/>
    <cellStyle name="Entrée 4 101 2 4" xfId="27685"/>
    <cellStyle name="Entrée 4 101 3" xfId="8592"/>
    <cellStyle name="Entrée 4 101 3 2" xfId="15318"/>
    <cellStyle name="Entrée 4 101 3 2 2" xfId="36654"/>
    <cellStyle name="Entrée 4 101 3 3" xfId="22025"/>
    <cellStyle name="Entrée 4 101 3 3 2" xfId="41366"/>
    <cellStyle name="Entrée 4 101 3 4" xfId="29928"/>
    <cellStyle name="Entrée 4 101 4" xfId="10833"/>
    <cellStyle name="Entrée 4 101 4 2" xfId="32169"/>
    <cellStyle name="Entrée 4 101 5" xfId="21652"/>
    <cellStyle name="Entrée 4 101 5 2" xfId="41058"/>
    <cellStyle name="Entrée 4 101 6" xfId="25443"/>
    <cellStyle name="Entrée 4 102" xfId="4098"/>
    <cellStyle name="Entrée 4 102 2" xfId="6350"/>
    <cellStyle name="Entrée 4 102 2 2" xfId="13076"/>
    <cellStyle name="Entrée 4 102 2 2 2" xfId="34412"/>
    <cellStyle name="Entrée 4 102 2 3" xfId="21280"/>
    <cellStyle name="Entrée 4 102 2 3 2" xfId="40750"/>
    <cellStyle name="Entrée 4 102 2 4" xfId="27686"/>
    <cellStyle name="Entrée 4 102 3" xfId="8593"/>
    <cellStyle name="Entrée 4 102 3 2" xfId="15319"/>
    <cellStyle name="Entrée 4 102 3 2 2" xfId="36655"/>
    <cellStyle name="Entrée 4 102 3 3" xfId="18679"/>
    <cellStyle name="Entrée 4 102 3 3 2" xfId="38598"/>
    <cellStyle name="Entrée 4 102 3 4" xfId="29929"/>
    <cellStyle name="Entrée 4 102 4" xfId="10834"/>
    <cellStyle name="Entrée 4 102 4 2" xfId="32170"/>
    <cellStyle name="Entrée 4 102 5" xfId="23882"/>
    <cellStyle name="Entrée 4 102 5 2" xfId="42902"/>
    <cellStyle name="Entrée 4 102 6" xfId="25444"/>
    <cellStyle name="Entrée 4 103" xfId="4099"/>
    <cellStyle name="Entrée 4 103 2" xfId="6351"/>
    <cellStyle name="Entrée 4 103 2 2" xfId="13077"/>
    <cellStyle name="Entrée 4 103 2 2 2" xfId="34413"/>
    <cellStyle name="Entrée 4 103 2 3" xfId="23509"/>
    <cellStyle name="Entrée 4 103 2 3 2" xfId="42593"/>
    <cellStyle name="Entrée 4 103 2 4" xfId="27687"/>
    <cellStyle name="Entrée 4 103 3" xfId="8594"/>
    <cellStyle name="Entrée 4 103 3 2" xfId="15320"/>
    <cellStyle name="Entrée 4 103 3 2 2" xfId="36656"/>
    <cellStyle name="Entrée 4 103 3 3" xfId="17532"/>
    <cellStyle name="Entrée 4 103 3 3 2" xfId="37646"/>
    <cellStyle name="Entrée 4 103 3 4" xfId="29930"/>
    <cellStyle name="Entrée 4 103 4" xfId="10835"/>
    <cellStyle name="Entrée 4 103 4 2" xfId="32171"/>
    <cellStyle name="Entrée 4 103 5" xfId="20535"/>
    <cellStyle name="Entrée 4 103 5 2" xfId="40133"/>
    <cellStyle name="Entrée 4 103 6" xfId="25445"/>
    <cellStyle name="Entrée 4 104" xfId="4100"/>
    <cellStyle name="Entrée 4 104 2" xfId="6352"/>
    <cellStyle name="Entrée 4 104 2 2" xfId="13078"/>
    <cellStyle name="Entrée 4 104 2 2 2" xfId="34414"/>
    <cellStyle name="Entrée 4 104 2 3" xfId="20162"/>
    <cellStyle name="Entrée 4 104 2 3 2" xfId="39824"/>
    <cellStyle name="Entrée 4 104 2 4" xfId="27688"/>
    <cellStyle name="Entrée 4 104 3" xfId="8595"/>
    <cellStyle name="Entrée 4 104 3 2" xfId="15321"/>
    <cellStyle name="Entrée 4 104 3 2 2" xfId="36657"/>
    <cellStyle name="Entrée 4 104 3 3" xfId="20910"/>
    <cellStyle name="Entrée 4 104 3 3 2" xfId="40444"/>
    <cellStyle name="Entrée 4 104 3 4" xfId="29931"/>
    <cellStyle name="Entrée 4 104 4" xfId="10836"/>
    <cellStyle name="Entrée 4 104 4 2" xfId="32172"/>
    <cellStyle name="Entrée 4 104 5" xfId="22766"/>
    <cellStyle name="Entrée 4 104 5 2" xfId="41978"/>
    <cellStyle name="Entrée 4 104 6" xfId="25446"/>
    <cellStyle name="Entrée 4 105" xfId="4101"/>
    <cellStyle name="Entrée 4 105 2" xfId="6353"/>
    <cellStyle name="Entrée 4 105 2 2" xfId="13079"/>
    <cellStyle name="Entrée 4 105 2 2 2" xfId="34415"/>
    <cellStyle name="Entrée 4 105 2 3" xfId="22394"/>
    <cellStyle name="Entrée 4 105 2 3 2" xfId="41670"/>
    <cellStyle name="Entrée 4 105 2 4" xfId="27689"/>
    <cellStyle name="Entrée 4 105 3" xfId="8596"/>
    <cellStyle name="Entrée 4 105 3 2" xfId="15322"/>
    <cellStyle name="Entrée 4 105 3 2 2" xfId="36658"/>
    <cellStyle name="Entrée 4 105 3 3" xfId="23142"/>
    <cellStyle name="Entrée 4 105 3 3 2" xfId="42290"/>
    <cellStyle name="Entrée 4 105 3 4" xfId="29932"/>
    <cellStyle name="Entrée 4 105 4" xfId="10837"/>
    <cellStyle name="Entrée 4 105 4 2" xfId="32173"/>
    <cellStyle name="Entrée 4 105 5" xfId="19421"/>
    <cellStyle name="Entrée 4 105 5 2" xfId="39211"/>
    <cellStyle name="Entrée 4 105 6" xfId="25447"/>
    <cellStyle name="Entrée 4 106" xfId="4102"/>
    <cellStyle name="Entrée 4 106 2" xfId="6354"/>
    <cellStyle name="Entrée 4 106 2 2" xfId="13080"/>
    <cellStyle name="Entrée 4 106 2 2 2" xfId="34416"/>
    <cellStyle name="Entrée 4 106 2 3" xfId="19048"/>
    <cellStyle name="Entrée 4 106 2 3 2" xfId="38903"/>
    <cellStyle name="Entrée 4 106 2 4" xfId="27690"/>
    <cellStyle name="Entrée 4 106 3" xfId="8597"/>
    <cellStyle name="Entrée 4 106 3 2" xfId="15323"/>
    <cellStyle name="Entrée 4 106 3 2 2" xfId="36659"/>
    <cellStyle name="Entrée 4 106 3 3" xfId="19795"/>
    <cellStyle name="Entrée 4 106 3 3 2" xfId="39521"/>
    <cellStyle name="Entrée 4 106 3 4" xfId="29933"/>
    <cellStyle name="Entrée 4 106 4" xfId="10838"/>
    <cellStyle name="Entrée 4 106 4 2" xfId="32174"/>
    <cellStyle name="Entrée 4 106 5" xfId="18305"/>
    <cellStyle name="Entrée 4 106 5 2" xfId="38289"/>
    <cellStyle name="Entrée 4 106 6" xfId="25448"/>
    <cellStyle name="Entrée 4 107" xfId="4103"/>
    <cellStyle name="Entrée 4 107 2" xfId="6355"/>
    <cellStyle name="Entrée 4 107 2 2" xfId="13081"/>
    <cellStyle name="Entrée 4 107 2 2 2" xfId="34417"/>
    <cellStyle name="Entrée 4 107 2 3" xfId="17925"/>
    <cellStyle name="Entrée 4 107 2 3 2" xfId="37974"/>
    <cellStyle name="Entrée 4 107 2 4" xfId="27691"/>
    <cellStyle name="Entrée 4 107 3" xfId="8598"/>
    <cellStyle name="Entrée 4 107 3 2" xfId="15324"/>
    <cellStyle name="Entrée 4 107 3 2 2" xfId="36660"/>
    <cellStyle name="Entrée 4 107 3 3" xfId="22024"/>
    <cellStyle name="Entrée 4 107 3 3 2" xfId="41365"/>
    <cellStyle name="Entrée 4 107 3 4" xfId="29934"/>
    <cellStyle name="Entrée 4 107 4" xfId="10839"/>
    <cellStyle name="Entrée 4 107 4 2" xfId="32175"/>
    <cellStyle name="Entrée 4 107 5" xfId="21618"/>
    <cellStyle name="Entrée 4 107 5 2" xfId="41038"/>
    <cellStyle name="Entrée 4 107 6" xfId="25449"/>
    <cellStyle name="Entrée 4 108" xfId="4104"/>
    <cellStyle name="Entrée 4 108 2" xfId="6356"/>
    <cellStyle name="Entrée 4 108 2 2" xfId="13082"/>
    <cellStyle name="Entrée 4 108 2 2 2" xfId="34418"/>
    <cellStyle name="Entrée 4 108 2 3" xfId="21279"/>
    <cellStyle name="Entrée 4 108 2 3 2" xfId="40749"/>
    <cellStyle name="Entrée 4 108 2 4" xfId="27692"/>
    <cellStyle name="Entrée 4 108 3" xfId="8599"/>
    <cellStyle name="Entrée 4 108 3 2" xfId="15325"/>
    <cellStyle name="Entrée 4 108 3 2 2" xfId="36661"/>
    <cellStyle name="Entrée 4 108 3 3" xfId="18678"/>
    <cellStyle name="Entrée 4 108 3 3 2" xfId="38597"/>
    <cellStyle name="Entrée 4 108 3 4" xfId="29935"/>
    <cellStyle name="Entrée 4 108 4" xfId="10840"/>
    <cellStyle name="Entrée 4 108 4 2" xfId="32176"/>
    <cellStyle name="Entrée 4 108 5" xfId="23848"/>
    <cellStyle name="Entrée 4 108 5 2" xfId="42882"/>
    <cellStyle name="Entrée 4 108 6" xfId="25450"/>
    <cellStyle name="Entrée 4 109" xfId="4105"/>
    <cellStyle name="Entrée 4 109 2" xfId="6357"/>
    <cellStyle name="Entrée 4 109 2 2" xfId="13083"/>
    <cellStyle name="Entrée 4 109 2 2 2" xfId="34419"/>
    <cellStyle name="Entrée 4 109 2 3" xfId="23508"/>
    <cellStyle name="Entrée 4 109 2 3 2" xfId="42592"/>
    <cellStyle name="Entrée 4 109 2 4" xfId="27693"/>
    <cellStyle name="Entrée 4 109 3" xfId="8600"/>
    <cellStyle name="Entrée 4 109 3 2" xfId="15326"/>
    <cellStyle name="Entrée 4 109 3 2 2" xfId="36662"/>
    <cellStyle name="Entrée 4 109 3 3" xfId="17531"/>
    <cellStyle name="Entrée 4 109 3 3 2" xfId="37645"/>
    <cellStyle name="Entrée 4 109 3 4" xfId="29936"/>
    <cellStyle name="Entrée 4 109 4" xfId="10841"/>
    <cellStyle name="Entrée 4 109 4 2" xfId="32177"/>
    <cellStyle name="Entrée 4 109 5" xfId="20501"/>
    <cellStyle name="Entrée 4 109 5 2" xfId="40113"/>
    <cellStyle name="Entrée 4 109 6" xfId="25451"/>
    <cellStyle name="Entrée 4 11" xfId="4106"/>
    <cellStyle name="Entrée 4 11 2" xfId="6358"/>
    <cellStyle name="Entrée 4 11 2 2" xfId="13084"/>
    <cellStyle name="Entrée 4 11 2 2 2" xfId="34420"/>
    <cellStyle name="Entrée 4 11 2 3" xfId="20161"/>
    <cellStyle name="Entrée 4 11 2 3 2" xfId="39823"/>
    <cellStyle name="Entrée 4 11 2 4" xfId="27694"/>
    <cellStyle name="Entrée 4 11 3" xfId="8601"/>
    <cellStyle name="Entrée 4 11 3 2" xfId="15327"/>
    <cellStyle name="Entrée 4 11 3 2 2" xfId="36663"/>
    <cellStyle name="Entrée 4 11 3 3" xfId="20907"/>
    <cellStyle name="Entrée 4 11 3 3 2" xfId="40441"/>
    <cellStyle name="Entrée 4 11 3 4" xfId="29937"/>
    <cellStyle name="Entrée 4 11 4" xfId="10842"/>
    <cellStyle name="Entrée 4 11 4 2" xfId="32178"/>
    <cellStyle name="Entrée 4 11 5" xfId="22732"/>
    <cellStyle name="Entrée 4 11 5 2" xfId="41958"/>
    <cellStyle name="Entrée 4 11 6" xfId="25452"/>
    <cellStyle name="Entrée 4 110" xfId="4107"/>
    <cellStyle name="Entrée 4 110 2" xfId="6359"/>
    <cellStyle name="Entrée 4 110 2 2" xfId="13085"/>
    <cellStyle name="Entrée 4 110 2 2 2" xfId="34421"/>
    <cellStyle name="Entrée 4 110 2 3" xfId="22393"/>
    <cellStyle name="Entrée 4 110 2 3 2" xfId="41669"/>
    <cellStyle name="Entrée 4 110 2 4" xfId="27695"/>
    <cellStyle name="Entrée 4 110 3" xfId="8602"/>
    <cellStyle name="Entrée 4 110 3 2" xfId="15328"/>
    <cellStyle name="Entrée 4 110 3 2 2" xfId="36664"/>
    <cellStyle name="Entrée 4 110 3 3" xfId="23139"/>
    <cellStyle name="Entrée 4 110 3 3 2" xfId="42287"/>
    <cellStyle name="Entrée 4 110 3 4" xfId="29938"/>
    <cellStyle name="Entrée 4 110 4" xfId="10843"/>
    <cellStyle name="Entrée 4 110 4 2" xfId="32179"/>
    <cellStyle name="Entrée 4 110 5" xfId="19387"/>
    <cellStyle name="Entrée 4 110 5 2" xfId="39192"/>
    <cellStyle name="Entrée 4 110 6" xfId="25453"/>
    <cellStyle name="Entrée 4 111" xfId="4108"/>
    <cellStyle name="Entrée 4 111 2" xfId="6360"/>
    <cellStyle name="Entrée 4 111 2 2" xfId="13086"/>
    <cellStyle name="Entrée 4 111 2 2 2" xfId="34422"/>
    <cellStyle name="Entrée 4 111 2 3" xfId="19047"/>
    <cellStyle name="Entrée 4 111 2 3 2" xfId="38902"/>
    <cellStyle name="Entrée 4 111 2 4" xfId="27696"/>
    <cellStyle name="Entrée 4 111 3" xfId="8603"/>
    <cellStyle name="Entrée 4 111 3 2" xfId="15329"/>
    <cellStyle name="Entrée 4 111 3 2 2" xfId="36665"/>
    <cellStyle name="Entrée 4 111 3 3" xfId="19792"/>
    <cellStyle name="Entrée 4 111 3 3 2" xfId="39518"/>
    <cellStyle name="Entrée 4 111 3 4" xfId="29939"/>
    <cellStyle name="Entrée 4 111 4" xfId="10844"/>
    <cellStyle name="Entrée 4 111 4 2" xfId="32180"/>
    <cellStyle name="Entrée 4 111 5" xfId="21651"/>
    <cellStyle name="Entrée 4 111 5 2" xfId="41057"/>
    <cellStyle name="Entrée 4 111 6" xfId="25454"/>
    <cellStyle name="Entrée 4 112" xfId="4109"/>
    <cellStyle name="Entrée 4 112 2" xfId="6361"/>
    <cellStyle name="Entrée 4 112 2 2" xfId="13087"/>
    <cellStyle name="Entrée 4 112 2 2 2" xfId="34423"/>
    <cellStyle name="Entrée 4 112 2 3" xfId="17924"/>
    <cellStyle name="Entrée 4 112 2 3 2" xfId="37973"/>
    <cellStyle name="Entrée 4 112 2 4" xfId="27697"/>
    <cellStyle name="Entrée 4 112 3" xfId="8604"/>
    <cellStyle name="Entrée 4 112 3 2" xfId="15330"/>
    <cellStyle name="Entrée 4 112 3 2 2" xfId="36666"/>
    <cellStyle name="Entrée 4 112 3 3" xfId="22021"/>
    <cellStyle name="Entrée 4 112 3 3 2" xfId="41362"/>
    <cellStyle name="Entrée 4 112 3 4" xfId="29940"/>
    <cellStyle name="Entrée 4 112 4" xfId="10845"/>
    <cellStyle name="Entrée 4 112 4 2" xfId="32181"/>
    <cellStyle name="Entrée 4 112 5" xfId="23881"/>
    <cellStyle name="Entrée 4 112 5 2" xfId="42901"/>
    <cellStyle name="Entrée 4 112 6" xfId="25455"/>
    <cellStyle name="Entrée 4 113" xfId="4110"/>
    <cellStyle name="Entrée 4 113 2" xfId="6362"/>
    <cellStyle name="Entrée 4 113 2 2" xfId="13088"/>
    <cellStyle name="Entrée 4 113 2 2 2" xfId="34424"/>
    <cellStyle name="Entrée 4 113 2 3" xfId="21278"/>
    <cellStyle name="Entrée 4 113 2 3 2" xfId="40748"/>
    <cellStyle name="Entrée 4 113 2 4" xfId="27698"/>
    <cellStyle name="Entrée 4 113 3" xfId="8605"/>
    <cellStyle name="Entrée 4 113 3 2" xfId="15331"/>
    <cellStyle name="Entrée 4 113 3 2 2" xfId="36667"/>
    <cellStyle name="Entrée 4 113 3 3" xfId="18675"/>
    <cellStyle name="Entrée 4 113 3 3 2" xfId="38594"/>
    <cellStyle name="Entrée 4 113 3 4" xfId="29941"/>
    <cellStyle name="Entrée 4 113 4" xfId="10846"/>
    <cellStyle name="Entrée 4 113 4 2" xfId="32182"/>
    <cellStyle name="Entrée 4 113 5" xfId="20534"/>
    <cellStyle name="Entrée 4 113 5 2" xfId="40132"/>
    <cellStyle name="Entrée 4 113 6" xfId="25456"/>
    <cellStyle name="Entrée 4 114" xfId="4111"/>
    <cellStyle name="Entrée 4 114 2" xfId="6363"/>
    <cellStyle name="Entrée 4 114 2 2" xfId="13089"/>
    <cellStyle name="Entrée 4 114 2 2 2" xfId="34425"/>
    <cellStyle name="Entrée 4 114 2 3" xfId="23507"/>
    <cellStyle name="Entrée 4 114 2 3 2" xfId="42591"/>
    <cellStyle name="Entrée 4 114 2 4" xfId="27699"/>
    <cellStyle name="Entrée 4 114 3" xfId="8606"/>
    <cellStyle name="Entrée 4 114 3 2" xfId="15332"/>
    <cellStyle name="Entrée 4 114 3 2 2" xfId="36668"/>
    <cellStyle name="Entrée 4 114 3 3" xfId="20909"/>
    <cellStyle name="Entrée 4 114 3 3 2" xfId="40443"/>
    <cellStyle name="Entrée 4 114 3 4" xfId="29942"/>
    <cellStyle name="Entrée 4 114 4" xfId="10847"/>
    <cellStyle name="Entrée 4 114 4 2" xfId="32183"/>
    <cellStyle name="Entrée 4 114 5" xfId="22765"/>
    <cellStyle name="Entrée 4 114 5 2" xfId="41977"/>
    <cellStyle name="Entrée 4 114 6" xfId="25457"/>
    <cellStyle name="Entrée 4 115" xfId="4112"/>
    <cellStyle name="Entrée 4 115 2" xfId="6364"/>
    <cellStyle name="Entrée 4 115 2 2" xfId="13090"/>
    <cellStyle name="Entrée 4 115 2 2 2" xfId="34426"/>
    <cellStyle name="Entrée 4 115 2 3" xfId="20160"/>
    <cellStyle name="Entrée 4 115 2 3 2" xfId="39822"/>
    <cellStyle name="Entrée 4 115 2 4" xfId="27700"/>
    <cellStyle name="Entrée 4 115 3" xfId="8607"/>
    <cellStyle name="Entrée 4 115 3 2" xfId="15333"/>
    <cellStyle name="Entrée 4 115 3 2 2" xfId="36669"/>
    <cellStyle name="Entrée 4 115 3 3" xfId="23141"/>
    <cellStyle name="Entrée 4 115 3 3 2" xfId="42289"/>
    <cellStyle name="Entrée 4 115 3 4" xfId="29943"/>
    <cellStyle name="Entrée 4 115 4" xfId="10848"/>
    <cellStyle name="Entrée 4 115 4 2" xfId="32184"/>
    <cellStyle name="Entrée 4 115 5" xfId="19420"/>
    <cellStyle name="Entrée 4 115 5 2" xfId="39210"/>
    <cellStyle name="Entrée 4 115 6" xfId="25458"/>
    <cellStyle name="Entrée 4 116" xfId="4113"/>
    <cellStyle name="Entrée 4 116 2" xfId="6365"/>
    <cellStyle name="Entrée 4 116 2 2" xfId="13091"/>
    <cellStyle name="Entrée 4 116 2 2 2" xfId="34427"/>
    <cellStyle name="Entrée 4 116 2 3" xfId="22392"/>
    <cellStyle name="Entrée 4 116 2 3 2" xfId="41668"/>
    <cellStyle name="Entrée 4 116 2 4" xfId="27701"/>
    <cellStyle name="Entrée 4 116 3" xfId="8608"/>
    <cellStyle name="Entrée 4 116 3 2" xfId="15334"/>
    <cellStyle name="Entrée 4 116 3 2 2" xfId="36670"/>
    <cellStyle name="Entrée 4 116 3 3" xfId="19794"/>
    <cellStyle name="Entrée 4 116 3 3 2" xfId="39520"/>
    <cellStyle name="Entrée 4 116 3 4" xfId="29944"/>
    <cellStyle name="Entrée 4 116 4" xfId="10849"/>
    <cellStyle name="Entrée 4 116 4 2" xfId="32185"/>
    <cellStyle name="Entrée 4 116 5" xfId="18304"/>
    <cellStyle name="Entrée 4 116 5 2" xfId="38288"/>
    <cellStyle name="Entrée 4 116 6" xfId="25459"/>
    <cellStyle name="Entrée 4 117" xfId="4114"/>
    <cellStyle name="Entrée 4 117 2" xfId="6366"/>
    <cellStyle name="Entrée 4 117 2 2" xfId="13092"/>
    <cellStyle name="Entrée 4 117 2 2 2" xfId="34428"/>
    <cellStyle name="Entrée 4 117 2 3" xfId="19046"/>
    <cellStyle name="Entrée 4 117 2 3 2" xfId="38901"/>
    <cellStyle name="Entrée 4 117 2 4" xfId="27702"/>
    <cellStyle name="Entrée 4 117 3" xfId="8609"/>
    <cellStyle name="Entrée 4 117 3 2" xfId="15335"/>
    <cellStyle name="Entrée 4 117 3 2 2" xfId="36671"/>
    <cellStyle name="Entrée 4 117 3 3" xfId="22023"/>
    <cellStyle name="Entrée 4 117 3 3 2" xfId="41364"/>
    <cellStyle name="Entrée 4 117 3 4" xfId="29945"/>
    <cellStyle name="Entrée 4 117 4" xfId="10850"/>
    <cellStyle name="Entrée 4 117 4 2" xfId="32186"/>
    <cellStyle name="Entrée 4 117 5" xfId="21650"/>
    <cellStyle name="Entrée 4 117 5 2" xfId="41056"/>
    <cellStyle name="Entrée 4 117 6" xfId="25460"/>
    <cellStyle name="Entrée 4 118" xfId="4115"/>
    <cellStyle name="Entrée 4 118 2" xfId="6367"/>
    <cellStyle name="Entrée 4 118 2 2" xfId="13093"/>
    <cellStyle name="Entrée 4 118 2 2 2" xfId="34429"/>
    <cellStyle name="Entrée 4 118 2 3" xfId="17923"/>
    <cellStyle name="Entrée 4 118 2 3 2" xfId="37972"/>
    <cellStyle name="Entrée 4 118 2 4" xfId="27703"/>
    <cellStyle name="Entrée 4 118 3" xfId="8610"/>
    <cellStyle name="Entrée 4 118 3 2" xfId="15336"/>
    <cellStyle name="Entrée 4 118 3 2 2" xfId="36672"/>
    <cellStyle name="Entrée 4 118 3 3" xfId="18677"/>
    <cellStyle name="Entrée 4 118 3 3 2" xfId="38596"/>
    <cellStyle name="Entrée 4 118 3 4" xfId="29946"/>
    <cellStyle name="Entrée 4 118 4" xfId="10851"/>
    <cellStyle name="Entrée 4 118 4 2" xfId="32187"/>
    <cellStyle name="Entrée 4 118 5" xfId="23880"/>
    <cellStyle name="Entrée 4 118 5 2" xfId="42900"/>
    <cellStyle name="Entrée 4 118 6" xfId="25461"/>
    <cellStyle name="Entrée 4 119" xfId="4116"/>
    <cellStyle name="Entrée 4 119 2" xfId="6368"/>
    <cellStyle name="Entrée 4 119 2 2" xfId="13094"/>
    <cellStyle name="Entrée 4 119 2 2 2" xfId="34430"/>
    <cellStyle name="Entrée 4 119 2 3" xfId="21275"/>
    <cellStyle name="Entrée 4 119 2 3 2" xfId="40745"/>
    <cellStyle name="Entrée 4 119 2 4" xfId="27704"/>
    <cellStyle name="Entrée 4 119 3" xfId="8611"/>
    <cellStyle name="Entrée 4 119 3 2" xfId="15337"/>
    <cellStyle name="Entrée 4 119 3 2 2" xfId="36673"/>
    <cellStyle name="Entrée 4 119 3 3" xfId="17530"/>
    <cellStyle name="Entrée 4 119 3 3 2" xfId="37644"/>
    <cellStyle name="Entrée 4 119 3 4" xfId="29947"/>
    <cellStyle name="Entrée 4 119 4" xfId="10852"/>
    <cellStyle name="Entrée 4 119 4 2" xfId="32188"/>
    <cellStyle name="Entrée 4 119 5" xfId="20533"/>
    <cellStyle name="Entrée 4 119 5 2" xfId="40131"/>
    <cellStyle name="Entrée 4 119 6" xfId="25462"/>
    <cellStyle name="Entrée 4 12" xfId="4117"/>
    <cellStyle name="Entrée 4 12 2" xfId="6369"/>
    <cellStyle name="Entrée 4 12 2 2" xfId="13095"/>
    <cellStyle name="Entrée 4 12 2 2 2" xfId="34431"/>
    <cellStyle name="Entrée 4 12 2 3" xfId="23504"/>
    <cellStyle name="Entrée 4 12 2 3 2" xfId="42588"/>
    <cellStyle name="Entrée 4 12 2 4" xfId="27705"/>
    <cellStyle name="Entrée 4 12 3" xfId="8612"/>
    <cellStyle name="Entrée 4 12 3 2" xfId="15338"/>
    <cellStyle name="Entrée 4 12 3 2 2" xfId="36674"/>
    <cellStyle name="Entrée 4 12 3 3" xfId="20908"/>
    <cellStyle name="Entrée 4 12 3 3 2" xfId="40442"/>
    <cellStyle name="Entrée 4 12 3 4" xfId="29948"/>
    <cellStyle name="Entrée 4 12 4" xfId="10853"/>
    <cellStyle name="Entrée 4 12 4 2" xfId="32189"/>
    <cellStyle name="Entrée 4 12 5" xfId="22764"/>
    <cellStyle name="Entrée 4 12 5 2" xfId="41976"/>
    <cellStyle name="Entrée 4 12 6" xfId="25463"/>
    <cellStyle name="Entrée 4 120" xfId="4118"/>
    <cellStyle name="Entrée 4 120 2" xfId="6370"/>
    <cellStyle name="Entrée 4 120 2 2" xfId="13096"/>
    <cellStyle name="Entrée 4 120 2 2 2" xfId="34432"/>
    <cellStyle name="Entrée 4 120 2 3" xfId="20157"/>
    <cellStyle name="Entrée 4 120 2 3 2" xfId="39819"/>
    <cellStyle name="Entrée 4 120 2 4" xfId="27706"/>
    <cellStyle name="Entrée 4 120 3" xfId="8613"/>
    <cellStyle name="Entrée 4 120 3 2" xfId="15339"/>
    <cellStyle name="Entrée 4 120 3 2 2" xfId="36675"/>
    <cellStyle name="Entrée 4 120 3 3" xfId="23140"/>
    <cellStyle name="Entrée 4 120 3 3 2" xfId="42288"/>
    <cellStyle name="Entrée 4 120 3 4" xfId="29949"/>
    <cellStyle name="Entrée 4 120 4" xfId="10854"/>
    <cellStyle name="Entrée 4 120 4 2" xfId="32190"/>
    <cellStyle name="Entrée 4 120 5" xfId="19419"/>
    <cellStyle name="Entrée 4 120 5 2" xfId="39209"/>
    <cellStyle name="Entrée 4 120 6" xfId="25464"/>
    <cellStyle name="Entrée 4 121" xfId="4119"/>
    <cellStyle name="Entrée 4 121 2" xfId="6371"/>
    <cellStyle name="Entrée 4 121 2 2" xfId="13097"/>
    <cellStyle name="Entrée 4 121 2 2 2" xfId="34433"/>
    <cellStyle name="Entrée 4 121 2 3" xfId="22389"/>
    <cellStyle name="Entrée 4 121 2 3 2" xfId="41665"/>
    <cellStyle name="Entrée 4 121 2 4" xfId="27707"/>
    <cellStyle name="Entrée 4 121 3" xfId="8614"/>
    <cellStyle name="Entrée 4 121 3 2" xfId="15340"/>
    <cellStyle name="Entrée 4 121 3 2 2" xfId="36676"/>
    <cellStyle name="Entrée 4 121 3 3" xfId="19793"/>
    <cellStyle name="Entrée 4 121 3 3 2" xfId="39519"/>
    <cellStyle name="Entrée 4 121 3 4" xfId="29950"/>
    <cellStyle name="Entrée 4 121 4" xfId="10855"/>
    <cellStyle name="Entrée 4 121 4 2" xfId="32191"/>
    <cellStyle name="Entrée 4 121 5" xfId="18303"/>
    <cellStyle name="Entrée 4 121 5 2" xfId="38287"/>
    <cellStyle name="Entrée 4 121 6" xfId="25465"/>
    <cellStyle name="Entrée 4 122" xfId="4120"/>
    <cellStyle name="Entrée 4 122 2" xfId="6372"/>
    <cellStyle name="Entrée 4 122 2 2" xfId="13098"/>
    <cellStyle name="Entrée 4 122 2 2 2" xfId="34434"/>
    <cellStyle name="Entrée 4 122 2 3" xfId="19043"/>
    <cellStyle name="Entrée 4 122 2 3 2" xfId="38898"/>
    <cellStyle name="Entrée 4 122 2 4" xfId="27708"/>
    <cellStyle name="Entrée 4 122 3" xfId="8615"/>
    <cellStyle name="Entrée 4 122 3 2" xfId="15341"/>
    <cellStyle name="Entrée 4 122 3 2 2" xfId="36677"/>
    <cellStyle name="Entrée 4 122 3 3" xfId="22022"/>
    <cellStyle name="Entrée 4 122 3 3 2" xfId="41363"/>
    <cellStyle name="Entrée 4 122 3 4" xfId="29951"/>
    <cellStyle name="Entrée 4 122 4" xfId="10856"/>
    <cellStyle name="Entrée 4 122 4 2" xfId="32192"/>
    <cellStyle name="Entrée 4 122 5" xfId="21649"/>
    <cellStyle name="Entrée 4 122 5 2" xfId="41055"/>
    <cellStyle name="Entrée 4 122 6" xfId="25466"/>
    <cellStyle name="Entrée 4 123" xfId="4121"/>
    <cellStyle name="Entrée 4 123 2" xfId="6373"/>
    <cellStyle name="Entrée 4 123 2 2" xfId="13099"/>
    <cellStyle name="Entrée 4 123 2 2 2" xfId="34435"/>
    <cellStyle name="Entrée 4 123 2 3" xfId="21277"/>
    <cellStyle name="Entrée 4 123 2 3 2" xfId="40747"/>
    <cellStyle name="Entrée 4 123 2 4" xfId="27709"/>
    <cellStyle name="Entrée 4 123 3" xfId="8616"/>
    <cellStyle name="Entrée 4 123 3 2" xfId="15342"/>
    <cellStyle name="Entrée 4 123 3 2 2" xfId="36678"/>
    <cellStyle name="Entrée 4 123 3 3" xfId="18676"/>
    <cellStyle name="Entrée 4 123 3 3 2" xfId="38595"/>
    <cellStyle name="Entrée 4 123 3 4" xfId="29952"/>
    <cellStyle name="Entrée 4 123 4" xfId="10857"/>
    <cellStyle name="Entrée 4 123 4 2" xfId="32193"/>
    <cellStyle name="Entrée 4 123 5" xfId="23879"/>
    <cellStyle name="Entrée 4 123 5 2" xfId="42899"/>
    <cellStyle name="Entrée 4 123 6" xfId="25467"/>
    <cellStyle name="Entrée 4 124" xfId="4122"/>
    <cellStyle name="Entrée 4 124 2" xfId="6374"/>
    <cellStyle name="Entrée 4 124 2 2" xfId="13100"/>
    <cellStyle name="Entrée 4 124 2 2 2" xfId="34436"/>
    <cellStyle name="Entrée 4 124 2 3" xfId="23506"/>
    <cellStyle name="Entrée 4 124 2 3 2" xfId="42590"/>
    <cellStyle name="Entrée 4 124 2 4" xfId="27710"/>
    <cellStyle name="Entrée 4 124 3" xfId="8617"/>
    <cellStyle name="Entrée 4 124 3 2" xfId="15343"/>
    <cellStyle name="Entrée 4 124 3 2 2" xfId="36679"/>
    <cellStyle name="Entrée 4 124 3 3" xfId="17529"/>
    <cellStyle name="Entrée 4 124 3 3 2" xfId="37643"/>
    <cellStyle name="Entrée 4 124 3 4" xfId="29953"/>
    <cellStyle name="Entrée 4 124 4" xfId="10858"/>
    <cellStyle name="Entrée 4 124 4 2" xfId="32194"/>
    <cellStyle name="Entrée 4 124 5" xfId="20532"/>
    <cellStyle name="Entrée 4 124 5 2" xfId="40130"/>
    <cellStyle name="Entrée 4 124 6" xfId="25468"/>
    <cellStyle name="Entrée 4 125" xfId="4123"/>
    <cellStyle name="Entrée 4 125 2" xfId="6375"/>
    <cellStyle name="Entrée 4 125 2 2" xfId="13101"/>
    <cellStyle name="Entrée 4 125 2 2 2" xfId="34437"/>
    <cellStyle name="Entrée 4 125 2 3" xfId="20159"/>
    <cellStyle name="Entrée 4 125 2 3 2" xfId="39821"/>
    <cellStyle name="Entrée 4 125 2 4" xfId="27711"/>
    <cellStyle name="Entrée 4 125 3" xfId="8618"/>
    <cellStyle name="Entrée 4 125 3 2" xfId="15344"/>
    <cellStyle name="Entrée 4 125 3 2 2" xfId="36680"/>
    <cellStyle name="Entrée 4 125 3 3" xfId="17528"/>
    <cellStyle name="Entrée 4 125 3 3 2" xfId="37642"/>
    <cellStyle name="Entrée 4 125 3 4" xfId="29954"/>
    <cellStyle name="Entrée 4 125 4" xfId="10859"/>
    <cellStyle name="Entrée 4 125 4 2" xfId="32195"/>
    <cellStyle name="Entrée 4 125 5" xfId="22763"/>
    <cellStyle name="Entrée 4 125 5 2" xfId="41975"/>
    <cellStyle name="Entrée 4 125 6" xfId="25469"/>
    <cellStyle name="Entrée 4 126" xfId="4124"/>
    <cellStyle name="Entrée 4 126 2" xfId="6376"/>
    <cellStyle name="Entrée 4 126 2 2" xfId="13102"/>
    <cellStyle name="Entrée 4 126 2 2 2" xfId="34438"/>
    <cellStyle name="Entrée 4 126 2 3" xfId="22391"/>
    <cellStyle name="Entrée 4 126 2 3 2" xfId="41667"/>
    <cellStyle name="Entrée 4 126 2 4" xfId="27712"/>
    <cellStyle name="Entrée 4 126 3" xfId="8619"/>
    <cellStyle name="Entrée 4 126 3 2" xfId="15345"/>
    <cellStyle name="Entrée 4 126 3 2 2" xfId="36681"/>
    <cellStyle name="Entrée 4 126 3 3" xfId="20906"/>
    <cellStyle name="Entrée 4 126 3 3 2" xfId="40440"/>
    <cellStyle name="Entrée 4 126 3 4" xfId="29955"/>
    <cellStyle name="Entrée 4 126 4" xfId="10860"/>
    <cellStyle name="Entrée 4 126 4 2" xfId="32196"/>
    <cellStyle name="Entrée 4 126 5" xfId="19418"/>
    <cellStyle name="Entrée 4 126 5 2" xfId="39208"/>
    <cellStyle name="Entrée 4 126 6" xfId="25470"/>
    <cellStyle name="Entrée 4 127" xfId="6346"/>
    <cellStyle name="Entrée 4 127 2" xfId="13072"/>
    <cellStyle name="Entrée 4 127 2 2" xfId="34408"/>
    <cellStyle name="Entrée 4 127 3" xfId="20163"/>
    <cellStyle name="Entrée 4 127 3 2" xfId="39825"/>
    <cellStyle name="Entrée 4 127 4" xfId="27682"/>
    <cellStyle name="Entrée 4 128" xfId="8589"/>
    <cellStyle name="Entrée 4 128 2" xfId="15315"/>
    <cellStyle name="Entrée 4 128 2 2" xfId="36651"/>
    <cellStyle name="Entrée 4 128 3" xfId="20911"/>
    <cellStyle name="Entrée 4 128 3 2" xfId="40445"/>
    <cellStyle name="Entrée 4 128 4" xfId="29925"/>
    <cellStyle name="Entrée 4 129" xfId="10830"/>
    <cellStyle name="Entrée 4 129 2" xfId="32166"/>
    <cellStyle name="Entrée 4 13" xfId="4125"/>
    <cellStyle name="Entrée 4 13 2" xfId="6377"/>
    <cellStyle name="Entrée 4 13 2 2" xfId="13103"/>
    <cellStyle name="Entrée 4 13 2 2 2" xfId="34439"/>
    <cellStyle name="Entrée 4 13 2 3" xfId="19045"/>
    <cellStyle name="Entrée 4 13 2 3 2" xfId="38900"/>
    <cellStyle name="Entrée 4 13 2 4" xfId="27713"/>
    <cellStyle name="Entrée 4 13 3" xfId="8620"/>
    <cellStyle name="Entrée 4 13 3 2" xfId="15346"/>
    <cellStyle name="Entrée 4 13 3 2 2" xfId="36682"/>
    <cellStyle name="Entrée 4 13 3 3" xfId="23138"/>
    <cellStyle name="Entrée 4 13 3 3 2" xfId="42286"/>
    <cellStyle name="Entrée 4 13 3 4" xfId="29956"/>
    <cellStyle name="Entrée 4 13 4" xfId="10861"/>
    <cellStyle name="Entrée 4 13 4 2" xfId="32197"/>
    <cellStyle name="Entrée 4 13 5" xfId="18302"/>
    <cellStyle name="Entrée 4 13 5 2" xfId="38286"/>
    <cellStyle name="Entrée 4 13 6" xfId="25471"/>
    <cellStyle name="Entrée 4 130" xfId="22767"/>
    <cellStyle name="Entrée 4 130 2" xfId="41979"/>
    <cellStyle name="Entrée 4 131" xfId="25440"/>
    <cellStyle name="Entrée 4 14" xfId="4126"/>
    <cellStyle name="Entrée 4 14 2" xfId="6378"/>
    <cellStyle name="Entrée 4 14 2 2" xfId="13104"/>
    <cellStyle name="Entrée 4 14 2 2 2" xfId="34440"/>
    <cellStyle name="Entrée 4 14 2 3" xfId="17922"/>
    <cellStyle name="Entrée 4 14 2 3 2" xfId="37971"/>
    <cellStyle name="Entrée 4 14 2 4" xfId="27714"/>
    <cellStyle name="Entrée 4 14 3" xfId="8621"/>
    <cellStyle name="Entrée 4 14 3 2" xfId="15347"/>
    <cellStyle name="Entrée 4 14 3 2 2" xfId="36683"/>
    <cellStyle name="Entrée 4 14 3 3" xfId="19791"/>
    <cellStyle name="Entrée 4 14 3 3 2" xfId="39517"/>
    <cellStyle name="Entrée 4 14 3 4" xfId="29957"/>
    <cellStyle name="Entrée 4 14 4" xfId="10862"/>
    <cellStyle name="Entrée 4 14 4 2" xfId="32198"/>
    <cellStyle name="Entrée 4 14 5" xfId="21648"/>
    <cellStyle name="Entrée 4 14 5 2" xfId="41054"/>
    <cellStyle name="Entrée 4 14 6" xfId="25472"/>
    <cellStyle name="Entrée 4 15" xfId="4127"/>
    <cellStyle name="Entrée 4 15 2" xfId="6379"/>
    <cellStyle name="Entrée 4 15 2 2" xfId="13105"/>
    <cellStyle name="Entrée 4 15 2 2 2" xfId="34441"/>
    <cellStyle name="Entrée 4 15 2 3" xfId="21276"/>
    <cellStyle name="Entrée 4 15 2 3 2" xfId="40746"/>
    <cellStyle name="Entrée 4 15 2 4" xfId="27715"/>
    <cellStyle name="Entrée 4 15 3" xfId="8622"/>
    <cellStyle name="Entrée 4 15 3 2" xfId="15348"/>
    <cellStyle name="Entrée 4 15 3 2 2" xfId="36684"/>
    <cellStyle name="Entrée 4 15 3 3" xfId="22020"/>
    <cellStyle name="Entrée 4 15 3 3 2" xfId="41361"/>
    <cellStyle name="Entrée 4 15 3 4" xfId="29958"/>
    <cellStyle name="Entrée 4 15 4" xfId="10863"/>
    <cellStyle name="Entrée 4 15 4 2" xfId="32199"/>
    <cellStyle name="Entrée 4 15 5" xfId="23878"/>
    <cellStyle name="Entrée 4 15 5 2" xfId="42898"/>
    <cellStyle name="Entrée 4 15 6" xfId="25473"/>
    <cellStyle name="Entrée 4 16" xfId="4128"/>
    <cellStyle name="Entrée 4 16 2" xfId="6380"/>
    <cellStyle name="Entrée 4 16 2 2" xfId="13106"/>
    <cellStyle name="Entrée 4 16 2 2 2" xfId="34442"/>
    <cellStyle name="Entrée 4 16 2 3" xfId="23505"/>
    <cellStyle name="Entrée 4 16 2 3 2" xfId="42589"/>
    <cellStyle name="Entrée 4 16 2 4" xfId="27716"/>
    <cellStyle name="Entrée 4 16 3" xfId="8623"/>
    <cellStyle name="Entrée 4 16 3 2" xfId="15349"/>
    <cellStyle name="Entrée 4 16 3 2 2" xfId="36685"/>
    <cellStyle name="Entrée 4 16 3 3" xfId="18674"/>
    <cellStyle name="Entrée 4 16 3 3 2" xfId="38593"/>
    <cellStyle name="Entrée 4 16 3 4" xfId="29959"/>
    <cellStyle name="Entrée 4 16 4" xfId="10864"/>
    <cellStyle name="Entrée 4 16 4 2" xfId="32200"/>
    <cellStyle name="Entrée 4 16 5" xfId="20531"/>
    <cellStyle name="Entrée 4 16 5 2" xfId="40129"/>
    <cellStyle name="Entrée 4 16 6" xfId="25474"/>
    <cellStyle name="Entrée 4 17" xfId="4129"/>
    <cellStyle name="Entrée 4 17 2" xfId="6381"/>
    <cellStyle name="Entrée 4 17 2 2" xfId="13107"/>
    <cellStyle name="Entrée 4 17 2 2 2" xfId="34443"/>
    <cellStyle name="Entrée 4 17 2 3" xfId="20158"/>
    <cellStyle name="Entrée 4 17 2 3 2" xfId="39820"/>
    <cellStyle name="Entrée 4 17 2 4" xfId="27717"/>
    <cellStyle name="Entrée 4 17 3" xfId="8624"/>
    <cellStyle name="Entrée 4 17 3 2" xfId="15350"/>
    <cellStyle name="Entrée 4 17 3 2 2" xfId="36686"/>
    <cellStyle name="Entrée 4 17 3 3" xfId="17527"/>
    <cellStyle name="Entrée 4 17 3 3 2" xfId="37641"/>
    <cellStyle name="Entrée 4 17 3 4" xfId="29960"/>
    <cellStyle name="Entrée 4 17 4" xfId="10865"/>
    <cellStyle name="Entrée 4 17 4 2" xfId="32201"/>
    <cellStyle name="Entrée 4 17 5" xfId="22762"/>
    <cellStyle name="Entrée 4 17 5 2" xfId="41974"/>
    <cellStyle name="Entrée 4 17 6" xfId="25475"/>
    <cellStyle name="Entrée 4 18" xfId="4130"/>
    <cellStyle name="Entrée 4 18 2" xfId="6382"/>
    <cellStyle name="Entrée 4 18 2 2" xfId="13108"/>
    <cellStyle name="Entrée 4 18 2 2 2" xfId="34444"/>
    <cellStyle name="Entrée 4 18 2 3" xfId="22390"/>
    <cellStyle name="Entrée 4 18 2 3 2" xfId="41666"/>
    <cellStyle name="Entrée 4 18 2 4" xfId="27718"/>
    <cellStyle name="Entrée 4 18 3" xfId="8625"/>
    <cellStyle name="Entrée 4 18 3 2" xfId="15351"/>
    <cellStyle name="Entrée 4 18 3 2 2" xfId="36687"/>
    <cellStyle name="Entrée 4 18 3 3" xfId="20905"/>
    <cellStyle name="Entrée 4 18 3 3 2" xfId="40439"/>
    <cellStyle name="Entrée 4 18 3 4" xfId="29961"/>
    <cellStyle name="Entrée 4 18 4" xfId="10866"/>
    <cellStyle name="Entrée 4 18 4 2" xfId="32202"/>
    <cellStyle name="Entrée 4 18 5" xfId="19417"/>
    <cellStyle name="Entrée 4 18 5 2" xfId="39207"/>
    <cellStyle name="Entrée 4 18 6" xfId="25476"/>
    <cellStyle name="Entrée 4 19" xfId="4131"/>
    <cellStyle name="Entrée 4 19 2" xfId="6383"/>
    <cellStyle name="Entrée 4 19 2 2" xfId="13109"/>
    <cellStyle name="Entrée 4 19 2 2 2" xfId="34445"/>
    <cellStyle name="Entrée 4 19 2 3" xfId="19044"/>
    <cellStyle name="Entrée 4 19 2 3 2" xfId="38899"/>
    <cellStyle name="Entrée 4 19 2 4" xfId="27719"/>
    <cellStyle name="Entrée 4 19 3" xfId="8626"/>
    <cellStyle name="Entrée 4 19 3 2" xfId="15352"/>
    <cellStyle name="Entrée 4 19 3 2 2" xfId="36688"/>
    <cellStyle name="Entrée 4 19 3 3" xfId="23137"/>
    <cellStyle name="Entrée 4 19 3 3 2" xfId="42285"/>
    <cellStyle name="Entrée 4 19 3 4" xfId="29962"/>
    <cellStyle name="Entrée 4 19 4" xfId="10867"/>
    <cellStyle name="Entrée 4 19 4 2" xfId="32203"/>
    <cellStyle name="Entrée 4 19 5" xfId="18301"/>
    <cellStyle name="Entrée 4 19 5 2" xfId="38285"/>
    <cellStyle name="Entrée 4 19 6" xfId="25477"/>
    <cellStyle name="Entrée 4 2" xfId="4132"/>
    <cellStyle name="Entrée 4 2 2" xfId="6384"/>
    <cellStyle name="Entrée 4 2 2 2" xfId="13110"/>
    <cellStyle name="Entrée 4 2 2 2 2" xfId="34446"/>
    <cellStyle name="Entrée 4 2 2 3" xfId="17921"/>
    <cellStyle name="Entrée 4 2 2 3 2" xfId="37970"/>
    <cellStyle name="Entrée 4 2 2 4" xfId="27720"/>
    <cellStyle name="Entrée 4 2 3" xfId="8627"/>
    <cellStyle name="Entrée 4 2 3 2" xfId="15353"/>
    <cellStyle name="Entrée 4 2 3 2 2" xfId="36689"/>
    <cellStyle name="Entrée 4 2 3 3" xfId="19790"/>
    <cellStyle name="Entrée 4 2 3 3 2" xfId="39516"/>
    <cellStyle name="Entrée 4 2 3 4" xfId="29963"/>
    <cellStyle name="Entrée 4 2 4" xfId="10868"/>
    <cellStyle name="Entrée 4 2 4 2" xfId="32204"/>
    <cellStyle name="Entrée 4 2 5" xfId="21647"/>
    <cellStyle name="Entrée 4 2 5 2" xfId="41053"/>
    <cellStyle name="Entrée 4 2 6" xfId="25478"/>
    <cellStyle name="Entrée 4 20" xfId="4133"/>
    <cellStyle name="Entrée 4 20 2" xfId="6385"/>
    <cellStyle name="Entrée 4 20 2 2" xfId="13111"/>
    <cellStyle name="Entrée 4 20 2 2 2" xfId="34447"/>
    <cellStyle name="Entrée 4 20 2 3" xfId="17920"/>
    <cellStyle name="Entrée 4 20 2 3 2" xfId="37969"/>
    <cellStyle name="Entrée 4 20 2 4" xfId="27721"/>
    <cellStyle name="Entrée 4 20 3" xfId="8628"/>
    <cellStyle name="Entrée 4 20 3 2" xfId="15354"/>
    <cellStyle name="Entrée 4 20 3 2 2" xfId="36690"/>
    <cellStyle name="Entrée 4 20 3 3" xfId="22019"/>
    <cellStyle name="Entrée 4 20 3 3 2" xfId="41360"/>
    <cellStyle name="Entrée 4 20 3 4" xfId="29964"/>
    <cellStyle name="Entrée 4 20 4" xfId="10869"/>
    <cellStyle name="Entrée 4 20 4 2" xfId="32205"/>
    <cellStyle name="Entrée 4 20 5" xfId="23877"/>
    <cellStyle name="Entrée 4 20 5 2" xfId="42897"/>
    <cellStyle name="Entrée 4 20 6" xfId="25479"/>
    <cellStyle name="Entrée 4 21" xfId="4134"/>
    <cellStyle name="Entrée 4 21 2" xfId="6386"/>
    <cellStyle name="Entrée 4 21 2 2" xfId="13112"/>
    <cellStyle name="Entrée 4 21 2 2 2" xfId="34448"/>
    <cellStyle name="Entrée 4 21 2 3" xfId="21274"/>
    <cellStyle name="Entrée 4 21 2 3 2" xfId="40744"/>
    <cellStyle name="Entrée 4 21 2 4" xfId="27722"/>
    <cellStyle name="Entrée 4 21 3" xfId="8629"/>
    <cellStyle name="Entrée 4 21 3 2" xfId="15355"/>
    <cellStyle name="Entrée 4 21 3 2 2" xfId="36691"/>
    <cellStyle name="Entrée 4 21 3 3" xfId="18673"/>
    <cellStyle name="Entrée 4 21 3 3 2" xfId="38592"/>
    <cellStyle name="Entrée 4 21 3 4" xfId="29965"/>
    <cellStyle name="Entrée 4 21 4" xfId="10870"/>
    <cellStyle name="Entrée 4 21 4 2" xfId="32206"/>
    <cellStyle name="Entrée 4 21 5" xfId="20530"/>
    <cellStyle name="Entrée 4 21 5 2" xfId="40128"/>
    <cellStyle name="Entrée 4 21 6" xfId="25480"/>
    <cellStyle name="Entrée 4 22" xfId="4135"/>
    <cellStyle name="Entrée 4 22 2" xfId="6387"/>
    <cellStyle name="Entrée 4 22 2 2" xfId="13113"/>
    <cellStyle name="Entrée 4 22 2 2 2" xfId="34449"/>
    <cellStyle name="Entrée 4 22 2 3" xfId="23503"/>
    <cellStyle name="Entrée 4 22 2 3 2" xfId="42587"/>
    <cellStyle name="Entrée 4 22 2 4" xfId="27723"/>
    <cellStyle name="Entrée 4 22 3" xfId="8630"/>
    <cellStyle name="Entrée 4 22 3 2" xfId="15356"/>
    <cellStyle name="Entrée 4 22 3 2 2" xfId="36692"/>
    <cellStyle name="Entrée 4 22 3 3" xfId="17526"/>
    <cellStyle name="Entrée 4 22 3 3 2" xfId="37640"/>
    <cellStyle name="Entrée 4 22 3 4" xfId="29966"/>
    <cellStyle name="Entrée 4 22 4" xfId="10871"/>
    <cellStyle name="Entrée 4 22 4 2" xfId="32207"/>
    <cellStyle name="Entrée 4 22 5" xfId="22761"/>
    <cellStyle name="Entrée 4 22 5 2" xfId="41973"/>
    <cellStyle name="Entrée 4 22 6" xfId="25481"/>
    <cellStyle name="Entrée 4 23" xfId="4136"/>
    <cellStyle name="Entrée 4 23 2" xfId="6388"/>
    <cellStyle name="Entrée 4 23 2 2" xfId="13114"/>
    <cellStyle name="Entrée 4 23 2 2 2" xfId="34450"/>
    <cellStyle name="Entrée 4 23 2 3" xfId="20156"/>
    <cellStyle name="Entrée 4 23 2 3 2" xfId="39818"/>
    <cellStyle name="Entrée 4 23 2 4" xfId="27724"/>
    <cellStyle name="Entrée 4 23 3" xfId="8631"/>
    <cellStyle name="Entrée 4 23 3 2" xfId="15357"/>
    <cellStyle name="Entrée 4 23 3 2 2" xfId="36693"/>
    <cellStyle name="Entrée 4 23 3 3" xfId="20904"/>
    <cellStyle name="Entrée 4 23 3 3 2" xfId="40438"/>
    <cellStyle name="Entrée 4 23 3 4" xfId="29967"/>
    <cellStyle name="Entrée 4 23 4" xfId="10872"/>
    <cellStyle name="Entrée 4 23 4 2" xfId="32208"/>
    <cellStyle name="Entrée 4 23 5" xfId="19416"/>
    <cellStyle name="Entrée 4 23 5 2" xfId="39206"/>
    <cellStyle name="Entrée 4 23 6" xfId="25482"/>
    <cellStyle name="Entrée 4 24" xfId="4137"/>
    <cellStyle name="Entrée 4 24 2" xfId="6389"/>
    <cellStyle name="Entrée 4 24 2 2" xfId="13115"/>
    <cellStyle name="Entrée 4 24 2 2 2" xfId="34451"/>
    <cellStyle name="Entrée 4 24 2 3" xfId="22388"/>
    <cellStyle name="Entrée 4 24 2 3 2" xfId="41664"/>
    <cellStyle name="Entrée 4 24 2 4" xfId="27725"/>
    <cellStyle name="Entrée 4 24 3" xfId="8632"/>
    <cellStyle name="Entrée 4 24 3 2" xfId="15358"/>
    <cellStyle name="Entrée 4 24 3 2 2" xfId="36694"/>
    <cellStyle name="Entrée 4 24 3 3" xfId="23136"/>
    <cellStyle name="Entrée 4 24 3 3 2" xfId="42284"/>
    <cellStyle name="Entrée 4 24 3 4" xfId="29968"/>
    <cellStyle name="Entrée 4 24 4" xfId="10873"/>
    <cellStyle name="Entrée 4 24 4 2" xfId="32209"/>
    <cellStyle name="Entrée 4 24 5" xfId="18300"/>
    <cellStyle name="Entrée 4 24 5 2" xfId="38284"/>
    <cellStyle name="Entrée 4 24 6" xfId="25483"/>
    <cellStyle name="Entrée 4 25" xfId="4138"/>
    <cellStyle name="Entrée 4 25 2" xfId="6390"/>
    <cellStyle name="Entrée 4 25 2 2" xfId="13116"/>
    <cellStyle name="Entrée 4 25 2 2 2" xfId="34452"/>
    <cellStyle name="Entrée 4 25 2 3" xfId="19042"/>
    <cellStyle name="Entrée 4 25 2 3 2" xfId="38897"/>
    <cellStyle name="Entrée 4 25 2 4" xfId="27726"/>
    <cellStyle name="Entrée 4 25 3" xfId="8633"/>
    <cellStyle name="Entrée 4 25 3 2" xfId="15359"/>
    <cellStyle name="Entrée 4 25 3 2 2" xfId="36695"/>
    <cellStyle name="Entrée 4 25 3 3" xfId="19789"/>
    <cellStyle name="Entrée 4 25 3 3 2" xfId="39515"/>
    <cellStyle name="Entrée 4 25 3 4" xfId="29969"/>
    <cellStyle name="Entrée 4 25 4" xfId="10874"/>
    <cellStyle name="Entrée 4 25 4 2" xfId="32210"/>
    <cellStyle name="Entrée 4 25 5" xfId="21646"/>
    <cellStyle name="Entrée 4 25 5 2" xfId="41052"/>
    <cellStyle name="Entrée 4 25 6" xfId="25484"/>
    <cellStyle name="Entrée 4 26" xfId="4139"/>
    <cellStyle name="Entrée 4 26 2" xfId="6391"/>
    <cellStyle name="Entrée 4 26 2 2" xfId="13117"/>
    <cellStyle name="Entrée 4 26 2 2 2" xfId="34453"/>
    <cellStyle name="Entrée 4 26 2 3" xfId="17919"/>
    <cellStyle name="Entrée 4 26 2 3 2" xfId="37968"/>
    <cellStyle name="Entrée 4 26 2 4" xfId="27727"/>
    <cellStyle name="Entrée 4 26 3" xfId="8634"/>
    <cellStyle name="Entrée 4 26 3 2" xfId="15360"/>
    <cellStyle name="Entrée 4 26 3 2 2" xfId="36696"/>
    <cellStyle name="Entrée 4 26 3 3" xfId="22018"/>
    <cellStyle name="Entrée 4 26 3 3 2" xfId="41359"/>
    <cellStyle name="Entrée 4 26 3 4" xfId="29970"/>
    <cellStyle name="Entrée 4 26 4" xfId="10875"/>
    <cellStyle name="Entrée 4 26 4 2" xfId="32211"/>
    <cellStyle name="Entrée 4 26 5" xfId="23876"/>
    <cellStyle name="Entrée 4 26 5 2" xfId="42896"/>
    <cellStyle name="Entrée 4 26 6" xfId="25485"/>
    <cellStyle name="Entrée 4 27" xfId="4140"/>
    <cellStyle name="Entrée 4 27 2" xfId="6392"/>
    <cellStyle name="Entrée 4 27 2 2" xfId="13118"/>
    <cellStyle name="Entrée 4 27 2 2 2" xfId="34454"/>
    <cellStyle name="Entrée 4 27 2 3" xfId="21273"/>
    <cellStyle name="Entrée 4 27 2 3 2" xfId="40743"/>
    <cellStyle name="Entrée 4 27 2 4" xfId="27728"/>
    <cellStyle name="Entrée 4 27 3" xfId="8635"/>
    <cellStyle name="Entrée 4 27 3 2" xfId="15361"/>
    <cellStyle name="Entrée 4 27 3 2 2" xfId="36697"/>
    <cellStyle name="Entrée 4 27 3 3" xfId="18672"/>
    <cellStyle name="Entrée 4 27 3 3 2" xfId="38591"/>
    <cellStyle name="Entrée 4 27 3 4" xfId="29971"/>
    <cellStyle name="Entrée 4 27 4" xfId="10876"/>
    <cellStyle name="Entrée 4 27 4 2" xfId="32212"/>
    <cellStyle name="Entrée 4 27 5" xfId="20529"/>
    <cellStyle name="Entrée 4 27 5 2" xfId="40127"/>
    <cellStyle name="Entrée 4 27 6" xfId="25486"/>
    <cellStyle name="Entrée 4 28" xfId="4141"/>
    <cellStyle name="Entrée 4 28 2" xfId="6393"/>
    <cellStyle name="Entrée 4 28 2 2" xfId="13119"/>
    <cellStyle name="Entrée 4 28 2 2 2" xfId="34455"/>
    <cellStyle name="Entrée 4 28 2 3" xfId="23502"/>
    <cellStyle name="Entrée 4 28 2 3 2" xfId="42586"/>
    <cellStyle name="Entrée 4 28 2 4" xfId="27729"/>
    <cellStyle name="Entrée 4 28 3" xfId="8636"/>
    <cellStyle name="Entrée 4 28 3 2" xfId="15362"/>
    <cellStyle name="Entrée 4 28 3 2 2" xfId="36698"/>
    <cellStyle name="Entrée 4 28 3 3" xfId="17525"/>
    <cellStyle name="Entrée 4 28 3 3 2" xfId="37639"/>
    <cellStyle name="Entrée 4 28 3 4" xfId="29972"/>
    <cellStyle name="Entrée 4 28 4" xfId="10877"/>
    <cellStyle name="Entrée 4 28 4 2" xfId="32213"/>
    <cellStyle name="Entrée 4 28 5" xfId="22760"/>
    <cellStyle name="Entrée 4 28 5 2" xfId="41972"/>
    <cellStyle name="Entrée 4 28 6" xfId="25487"/>
    <cellStyle name="Entrée 4 29" xfId="4142"/>
    <cellStyle name="Entrée 4 29 2" xfId="6394"/>
    <cellStyle name="Entrée 4 29 2 2" xfId="13120"/>
    <cellStyle name="Entrée 4 29 2 2 2" xfId="34456"/>
    <cellStyle name="Entrée 4 29 2 3" xfId="20155"/>
    <cellStyle name="Entrée 4 29 2 3 2" xfId="39817"/>
    <cellStyle name="Entrée 4 29 2 4" xfId="27730"/>
    <cellStyle name="Entrée 4 29 3" xfId="8637"/>
    <cellStyle name="Entrée 4 29 3 2" xfId="15363"/>
    <cellStyle name="Entrée 4 29 3 2 2" xfId="36699"/>
    <cellStyle name="Entrée 4 29 3 3" xfId="20903"/>
    <cellStyle name="Entrée 4 29 3 3 2" xfId="40437"/>
    <cellStyle name="Entrée 4 29 3 4" xfId="29973"/>
    <cellStyle name="Entrée 4 29 4" xfId="10878"/>
    <cellStyle name="Entrée 4 29 4 2" xfId="32214"/>
    <cellStyle name="Entrée 4 29 5" xfId="19415"/>
    <cellStyle name="Entrée 4 29 5 2" xfId="39205"/>
    <cellStyle name="Entrée 4 29 6" xfId="25488"/>
    <cellStyle name="Entrée 4 3" xfId="4143"/>
    <cellStyle name="Entrée 4 3 2" xfId="6395"/>
    <cellStyle name="Entrée 4 3 2 2" xfId="13121"/>
    <cellStyle name="Entrée 4 3 2 2 2" xfId="34457"/>
    <cellStyle name="Entrée 4 3 2 3" xfId="22387"/>
    <cellStyle name="Entrée 4 3 2 3 2" xfId="41663"/>
    <cellStyle name="Entrée 4 3 2 4" xfId="27731"/>
    <cellStyle name="Entrée 4 3 3" xfId="8638"/>
    <cellStyle name="Entrée 4 3 3 2" xfId="15364"/>
    <cellStyle name="Entrée 4 3 3 2 2" xfId="36700"/>
    <cellStyle name="Entrée 4 3 3 3" xfId="23135"/>
    <cellStyle name="Entrée 4 3 3 3 2" xfId="42283"/>
    <cellStyle name="Entrée 4 3 3 4" xfId="29974"/>
    <cellStyle name="Entrée 4 3 4" xfId="10879"/>
    <cellStyle name="Entrée 4 3 4 2" xfId="32215"/>
    <cellStyle name="Entrée 4 3 5" xfId="18299"/>
    <cellStyle name="Entrée 4 3 5 2" xfId="38283"/>
    <cellStyle name="Entrée 4 3 6" xfId="25489"/>
    <cellStyle name="Entrée 4 30" xfId="4144"/>
    <cellStyle name="Entrée 4 30 2" xfId="6396"/>
    <cellStyle name="Entrée 4 30 2 2" xfId="13122"/>
    <cellStyle name="Entrée 4 30 2 2 2" xfId="34458"/>
    <cellStyle name="Entrée 4 30 2 3" xfId="19041"/>
    <cellStyle name="Entrée 4 30 2 3 2" xfId="38896"/>
    <cellStyle name="Entrée 4 30 2 4" xfId="27732"/>
    <cellStyle name="Entrée 4 30 3" xfId="8639"/>
    <cellStyle name="Entrée 4 30 3 2" xfId="15365"/>
    <cellStyle name="Entrée 4 30 3 2 2" xfId="36701"/>
    <cellStyle name="Entrée 4 30 3 3" xfId="19788"/>
    <cellStyle name="Entrée 4 30 3 3 2" xfId="39514"/>
    <cellStyle name="Entrée 4 30 3 4" xfId="29975"/>
    <cellStyle name="Entrée 4 30 4" xfId="10880"/>
    <cellStyle name="Entrée 4 30 4 2" xfId="32216"/>
    <cellStyle name="Entrée 4 30 5" xfId="21645"/>
    <cellStyle name="Entrée 4 30 5 2" xfId="41051"/>
    <cellStyle name="Entrée 4 30 6" xfId="25490"/>
    <cellStyle name="Entrée 4 31" xfId="4145"/>
    <cellStyle name="Entrée 4 31 2" xfId="6397"/>
    <cellStyle name="Entrée 4 31 2 2" xfId="13123"/>
    <cellStyle name="Entrée 4 31 2 2 2" xfId="34459"/>
    <cellStyle name="Entrée 4 31 2 3" xfId="17918"/>
    <cellStyle name="Entrée 4 31 2 3 2" xfId="37967"/>
    <cellStyle name="Entrée 4 31 2 4" xfId="27733"/>
    <cellStyle name="Entrée 4 31 3" xfId="8640"/>
    <cellStyle name="Entrée 4 31 3 2" xfId="15366"/>
    <cellStyle name="Entrée 4 31 3 2 2" xfId="36702"/>
    <cellStyle name="Entrée 4 31 3 3" xfId="22017"/>
    <cellStyle name="Entrée 4 31 3 3 2" xfId="41358"/>
    <cellStyle name="Entrée 4 31 3 4" xfId="29976"/>
    <cellStyle name="Entrée 4 31 4" xfId="10881"/>
    <cellStyle name="Entrée 4 31 4 2" xfId="32217"/>
    <cellStyle name="Entrée 4 31 5" xfId="23875"/>
    <cellStyle name="Entrée 4 31 5 2" xfId="42895"/>
    <cellStyle name="Entrée 4 31 6" xfId="25491"/>
    <cellStyle name="Entrée 4 32" xfId="4146"/>
    <cellStyle name="Entrée 4 32 2" xfId="6398"/>
    <cellStyle name="Entrée 4 32 2 2" xfId="13124"/>
    <cellStyle name="Entrée 4 32 2 2 2" xfId="34460"/>
    <cellStyle name="Entrée 4 32 2 3" xfId="21272"/>
    <cellStyle name="Entrée 4 32 2 3 2" xfId="40742"/>
    <cellStyle name="Entrée 4 32 2 4" xfId="27734"/>
    <cellStyle name="Entrée 4 32 3" xfId="8641"/>
    <cellStyle name="Entrée 4 32 3 2" xfId="15367"/>
    <cellStyle name="Entrée 4 32 3 2 2" xfId="36703"/>
    <cellStyle name="Entrée 4 32 3 3" xfId="18671"/>
    <cellStyle name="Entrée 4 32 3 3 2" xfId="38590"/>
    <cellStyle name="Entrée 4 32 3 4" xfId="29977"/>
    <cellStyle name="Entrée 4 32 4" xfId="10882"/>
    <cellStyle name="Entrée 4 32 4 2" xfId="32218"/>
    <cellStyle name="Entrée 4 32 5" xfId="20528"/>
    <cellStyle name="Entrée 4 32 5 2" xfId="40126"/>
    <cellStyle name="Entrée 4 32 6" xfId="25492"/>
    <cellStyle name="Entrée 4 33" xfId="4147"/>
    <cellStyle name="Entrée 4 33 2" xfId="6399"/>
    <cellStyle name="Entrée 4 33 2 2" xfId="13125"/>
    <cellStyle name="Entrée 4 33 2 2 2" xfId="34461"/>
    <cellStyle name="Entrée 4 33 2 3" xfId="23501"/>
    <cellStyle name="Entrée 4 33 2 3 2" xfId="42585"/>
    <cellStyle name="Entrée 4 33 2 4" xfId="27735"/>
    <cellStyle name="Entrée 4 33 3" xfId="8642"/>
    <cellStyle name="Entrée 4 33 3 2" xfId="15368"/>
    <cellStyle name="Entrée 4 33 3 2 2" xfId="36704"/>
    <cellStyle name="Entrée 4 33 3 3" xfId="17524"/>
    <cellStyle name="Entrée 4 33 3 3 2" xfId="37638"/>
    <cellStyle name="Entrée 4 33 3 4" xfId="29978"/>
    <cellStyle name="Entrée 4 33 4" xfId="10883"/>
    <cellStyle name="Entrée 4 33 4 2" xfId="32219"/>
    <cellStyle name="Entrée 4 33 5" xfId="22759"/>
    <cellStyle name="Entrée 4 33 5 2" xfId="41971"/>
    <cellStyle name="Entrée 4 33 6" xfId="25493"/>
    <cellStyle name="Entrée 4 34" xfId="4148"/>
    <cellStyle name="Entrée 4 34 2" xfId="6400"/>
    <cellStyle name="Entrée 4 34 2 2" xfId="13126"/>
    <cellStyle name="Entrée 4 34 2 2 2" xfId="34462"/>
    <cellStyle name="Entrée 4 34 2 3" xfId="20154"/>
    <cellStyle name="Entrée 4 34 2 3 2" xfId="39816"/>
    <cellStyle name="Entrée 4 34 2 4" xfId="27736"/>
    <cellStyle name="Entrée 4 34 3" xfId="8643"/>
    <cellStyle name="Entrée 4 34 3 2" xfId="15369"/>
    <cellStyle name="Entrée 4 34 3 2 2" xfId="36705"/>
    <cellStyle name="Entrée 4 34 3 3" xfId="20902"/>
    <cellStyle name="Entrée 4 34 3 3 2" xfId="40436"/>
    <cellStyle name="Entrée 4 34 3 4" xfId="29979"/>
    <cellStyle name="Entrée 4 34 4" xfId="10884"/>
    <cellStyle name="Entrée 4 34 4 2" xfId="32220"/>
    <cellStyle name="Entrée 4 34 5" xfId="19414"/>
    <cellStyle name="Entrée 4 34 5 2" xfId="39204"/>
    <cellStyle name="Entrée 4 34 6" xfId="25494"/>
    <cellStyle name="Entrée 4 35" xfId="4149"/>
    <cellStyle name="Entrée 4 35 2" xfId="6401"/>
    <cellStyle name="Entrée 4 35 2 2" xfId="13127"/>
    <cellStyle name="Entrée 4 35 2 2 2" xfId="34463"/>
    <cellStyle name="Entrée 4 35 2 3" xfId="22386"/>
    <cellStyle name="Entrée 4 35 2 3 2" xfId="41662"/>
    <cellStyle name="Entrée 4 35 2 4" xfId="27737"/>
    <cellStyle name="Entrée 4 35 3" xfId="8644"/>
    <cellStyle name="Entrée 4 35 3 2" xfId="15370"/>
    <cellStyle name="Entrée 4 35 3 2 2" xfId="36706"/>
    <cellStyle name="Entrée 4 35 3 3" xfId="23134"/>
    <cellStyle name="Entrée 4 35 3 3 2" xfId="42282"/>
    <cellStyle name="Entrée 4 35 3 4" xfId="29980"/>
    <cellStyle name="Entrée 4 35 4" xfId="10885"/>
    <cellStyle name="Entrée 4 35 4 2" xfId="32221"/>
    <cellStyle name="Entrée 4 35 5" xfId="18298"/>
    <cellStyle name="Entrée 4 35 5 2" xfId="38282"/>
    <cellStyle name="Entrée 4 35 6" xfId="25495"/>
    <cellStyle name="Entrée 4 36" xfId="4150"/>
    <cellStyle name="Entrée 4 36 2" xfId="6402"/>
    <cellStyle name="Entrée 4 36 2 2" xfId="13128"/>
    <cellStyle name="Entrée 4 36 2 2 2" xfId="34464"/>
    <cellStyle name="Entrée 4 36 2 3" xfId="19040"/>
    <cellStyle name="Entrée 4 36 2 3 2" xfId="38895"/>
    <cellStyle name="Entrée 4 36 2 4" xfId="27738"/>
    <cellStyle name="Entrée 4 36 3" xfId="8645"/>
    <cellStyle name="Entrée 4 36 3 2" xfId="15371"/>
    <cellStyle name="Entrée 4 36 3 2 2" xfId="36707"/>
    <cellStyle name="Entrée 4 36 3 3" xfId="19787"/>
    <cellStyle name="Entrée 4 36 3 3 2" xfId="39513"/>
    <cellStyle name="Entrée 4 36 3 4" xfId="29981"/>
    <cellStyle name="Entrée 4 36 4" xfId="10886"/>
    <cellStyle name="Entrée 4 36 4 2" xfId="32222"/>
    <cellStyle name="Entrée 4 36 5" xfId="21644"/>
    <cellStyle name="Entrée 4 36 5 2" xfId="41050"/>
    <cellStyle name="Entrée 4 36 6" xfId="25496"/>
    <cellStyle name="Entrée 4 37" xfId="4151"/>
    <cellStyle name="Entrée 4 37 2" xfId="6403"/>
    <cellStyle name="Entrée 4 37 2 2" xfId="13129"/>
    <cellStyle name="Entrée 4 37 2 2 2" xfId="34465"/>
    <cellStyle name="Entrée 4 37 2 3" xfId="17917"/>
    <cellStyle name="Entrée 4 37 2 3 2" xfId="37966"/>
    <cellStyle name="Entrée 4 37 2 4" xfId="27739"/>
    <cellStyle name="Entrée 4 37 3" xfId="8646"/>
    <cellStyle name="Entrée 4 37 3 2" xfId="15372"/>
    <cellStyle name="Entrée 4 37 3 2 2" xfId="36708"/>
    <cellStyle name="Entrée 4 37 3 3" xfId="22016"/>
    <cellStyle name="Entrée 4 37 3 3 2" xfId="41357"/>
    <cellStyle name="Entrée 4 37 3 4" xfId="29982"/>
    <cellStyle name="Entrée 4 37 4" xfId="10887"/>
    <cellStyle name="Entrée 4 37 4 2" xfId="32223"/>
    <cellStyle name="Entrée 4 37 5" xfId="23874"/>
    <cellStyle name="Entrée 4 37 5 2" xfId="42894"/>
    <cellStyle name="Entrée 4 37 6" xfId="25497"/>
    <cellStyle name="Entrée 4 38" xfId="4152"/>
    <cellStyle name="Entrée 4 38 2" xfId="6404"/>
    <cellStyle name="Entrée 4 38 2 2" xfId="13130"/>
    <cellStyle name="Entrée 4 38 2 2 2" xfId="34466"/>
    <cellStyle name="Entrée 4 38 2 3" xfId="21271"/>
    <cellStyle name="Entrée 4 38 2 3 2" xfId="40741"/>
    <cellStyle name="Entrée 4 38 2 4" xfId="27740"/>
    <cellStyle name="Entrée 4 38 3" xfId="8647"/>
    <cellStyle name="Entrée 4 38 3 2" xfId="15373"/>
    <cellStyle name="Entrée 4 38 3 2 2" xfId="36709"/>
    <cellStyle name="Entrée 4 38 3 3" xfId="18670"/>
    <cellStyle name="Entrée 4 38 3 3 2" xfId="38589"/>
    <cellStyle name="Entrée 4 38 3 4" xfId="29983"/>
    <cellStyle name="Entrée 4 38 4" xfId="10888"/>
    <cellStyle name="Entrée 4 38 4 2" xfId="32224"/>
    <cellStyle name="Entrée 4 38 5" xfId="20527"/>
    <cellStyle name="Entrée 4 38 5 2" xfId="40125"/>
    <cellStyle name="Entrée 4 38 6" xfId="25498"/>
    <cellStyle name="Entrée 4 39" xfId="4153"/>
    <cellStyle name="Entrée 4 39 2" xfId="6405"/>
    <cellStyle name="Entrée 4 39 2 2" xfId="13131"/>
    <cellStyle name="Entrée 4 39 2 2 2" xfId="34467"/>
    <cellStyle name="Entrée 4 39 2 3" xfId="23500"/>
    <cellStyle name="Entrée 4 39 2 3 2" xfId="42584"/>
    <cellStyle name="Entrée 4 39 2 4" xfId="27741"/>
    <cellStyle name="Entrée 4 39 3" xfId="8648"/>
    <cellStyle name="Entrée 4 39 3 2" xfId="15374"/>
    <cellStyle name="Entrée 4 39 3 2 2" xfId="36710"/>
    <cellStyle name="Entrée 4 39 3 3" xfId="17523"/>
    <cellStyle name="Entrée 4 39 3 3 2" xfId="37637"/>
    <cellStyle name="Entrée 4 39 3 4" xfId="29984"/>
    <cellStyle name="Entrée 4 39 4" xfId="10889"/>
    <cellStyle name="Entrée 4 39 4 2" xfId="32225"/>
    <cellStyle name="Entrée 4 39 5" xfId="22758"/>
    <cellStyle name="Entrée 4 39 5 2" xfId="41970"/>
    <cellStyle name="Entrée 4 39 6" xfId="25499"/>
    <cellStyle name="Entrée 4 4" xfId="4154"/>
    <cellStyle name="Entrée 4 4 2" xfId="6406"/>
    <cellStyle name="Entrée 4 4 2 2" xfId="13132"/>
    <cellStyle name="Entrée 4 4 2 2 2" xfId="34468"/>
    <cellStyle name="Entrée 4 4 2 3" xfId="20153"/>
    <cellStyle name="Entrée 4 4 2 3 2" xfId="39815"/>
    <cellStyle name="Entrée 4 4 2 4" xfId="27742"/>
    <cellStyle name="Entrée 4 4 3" xfId="8649"/>
    <cellStyle name="Entrée 4 4 3 2" xfId="15375"/>
    <cellStyle name="Entrée 4 4 3 2 2" xfId="36711"/>
    <cellStyle name="Entrée 4 4 3 3" xfId="20901"/>
    <cellStyle name="Entrée 4 4 3 3 2" xfId="40435"/>
    <cellStyle name="Entrée 4 4 3 4" xfId="29985"/>
    <cellStyle name="Entrée 4 4 4" xfId="10890"/>
    <cellStyle name="Entrée 4 4 4 2" xfId="32226"/>
    <cellStyle name="Entrée 4 4 5" xfId="19413"/>
    <cellStyle name="Entrée 4 4 5 2" xfId="39203"/>
    <cellStyle name="Entrée 4 4 6" xfId="25500"/>
    <cellStyle name="Entrée 4 40" xfId="4155"/>
    <cellStyle name="Entrée 4 40 2" xfId="6407"/>
    <cellStyle name="Entrée 4 40 2 2" xfId="13133"/>
    <cellStyle name="Entrée 4 40 2 2 2" xfId="34469"/>
    <cellStyle name="Entrée 4 40 2 3" xfId="22385"/>
    <cellStyle name="Entrée 4 40 2 3 2" xfId="41661"/>
    <cellStyle name="Entrée 4 40 2 4" xfId="27743"/>
    <cellStyle name="Entrée 4 40 3" xfId="8650"/>
    <cellStyle name="Entrée 4 40 3 2" xfId="15376"/>
    <cellStyle name="Entrée 4 40 3 2 2" xfId="36712"/>
    <cellStyle name="Entrée 4 40 3 3" xfId="23133"/>
    <cellStyle name="Entrée 4 40 3 3 2" xfId="42281"/>
    <cellStyle name="Entrée 4 40 3 4" xfId="29986"/>
    <cellStyle name="Entrée 4 40 4" xfId="10891"/>
    <cellStyle name="Entrée 4 40 4 2" xfId="32227"/>
    <cellStyle name="Entrée 4 40 5" xfId="18297"/>
    <cellStyle name="Entrée 4 40 5 2" xfId="38281"/>
    <cellStyle name="Entrée 4 40 6" xfId="25501"/>
    <cellStyle name="Entrée 4 41" xfId="4156"/>
    <cellStyle name="Entrée 4 41 2" xfId="6408"/>
    <cellStyle name="Entrée 4 41 2 2" xfId="13134"/>
    <cellStyle name="Entrée 4 41 2 2 2" xfId="34470"/>
    <cellStyle name="Entrée 4 41 2 3" xfId="19039"/>
    <cellStyle name="Entrée 4 41 2 3 2" xfId="38894"/>
    <cellStyle name="Entrée 4 41 2 4" xfId="27744"/>
    <cellStyle name="Entrée 4 41 3" xfId="8651"/>
    <cellStyle name="Entrée 4 41 3 2" xfId="15377"/>
    <cellStyle name="Entrée 4 41 3 2 2" xfId="36713"/>
    <cellStyle name="Entrée 4 41 3 3" xfId="19786"/>
    <cellStyle name="Entrée 4 41 3 3 2" xfId="39512"/>
    <cellStyle name="Entrée 4 41 3 4" xfId="29987"/>
    <cellStyle name="Entrée 4 41 4" xfId="10892"/>
    <cellStyle name="Entrée 4 41 4 2" xfId="32228"/>
    <cellStyle name="Entrée 4 41 5" xfId="21643"/>
    <cellStyle name="Entrée 4 41 5 2" xfId="41049"/>
    <cellStyle name="Entrée 4 41 6" xfId="25502"/>
    <cellStyle name="Entrée 4 42" xfId="4157"/>
    <cellStyle name="Entrée 4 42 2" xfId="6409"/>
    <cellStyle name="Entrée 4 42 2 2" xfId="13135"/>
    <cellStyle name="Entrée 4 42 2 2 2" xfId="34471"/>
    <cellStyle name="Entrée 4 42 2 3" xfId="17916"/>
    <cellStyle name="Entrée 4 42 2 3 2" xfId="37965"/>
    <cellStyle name="Entrée 4 42 2 4" xfId="27745"/>
    <cellStyle name="Entrée 4 42 3" xfId="8652"/>
    <cellStyle name="Entrée 4 42 3 2" xfId="15378"/>
    <cellStyle name="Entrée 4 42 3 2 2" xfId="36714"/>
    <cellStyle name="Entrée 4 42 3 3" xfId="22015"/>
    <cellStyle name="Entrée 4 42 3 3 2" xfId="41356"/>
    <cellStyle name="Entrée 4 42 3 4" xfId="29988"/>
    <cellStyle name="Entrée 4 42 4" xfId="10893"/>
    <cellStyle name="Entrée 4 42 4 2" xfId="32229"/>
    <cellStyle name="Entrée 4 42 5" xfId="23873"/>
    <cellStyle name="Entrée 4 42 5 2" xfId="42893"/>
    <cellStyle name="Entrée 4 42 6" xfId="25503"/>
    <cellStyle name="Entrée 4 43" xfId="4158"/>
    <cellStyle name="Entrée 4 43 2" xfId="6410"/>
    <cellStyle name="Entrée 4 43 2 2" xfId="13136"/>
    <cellStyle name="Entrée 4 43 2 2 2" xfId="34472"/>
    <cellStyle name="Entrée 4 43 2 3" xfId="21270"/>
    <cellStyle name="Entrée 4 43 2 3 2" xfId="40740"/>
    <cellStyle name="Entrée 4 43 2 4" xfId="27746"/>
    <cellStyle name="Entrée 4 43 3" xfId="8653"/>
    <cellStyle name="Entrée 4 43 3 2" xfId="15379"/>
    <cellStyle name="Entrée 4 43 3 2 2" xfId="36715"/>
    <cellStyle name="Entrée 4 43 3 3" xfId="18669"/>
    <cellStyle name="Entrée 4 43 3 3 2" xfId="38588"/>
    <cellStyle name="Entrée 4 43 3 4" xfId="29989"/>
    <cellStyle name="Entrée 4 43 4" xfId="10894"/>
    <cellStyle name="Entrée 4 43 4 2" xfId="32230"/>
    <cellStyle name="Entrée 4 43 5" xfId="20526"/>
    <cellStyle name="Entrée 4 43 5 2" xfId="40124"/>
    <cellStyle name="Entrée 4 43 6" xfId="25504"/>
    <cellStyle name="Entrée 4 44" xfId="4159"/>
    <cellStyle name="Entrée 4 44 2" xfId="6411"/>
    <cellStyle name="Entrée 4 44 2 2" xfId="13137"/>
    <cellStyle name="Entrée 4 44 2 2 2" xfId="34473"/>
    <cellStyle name="Entrée 4 44 2 3" xfId="23499"/>
    <cellStyle name="Entrée 4 44 2 3 2" xfId="42583"/>
    <cellStyle name="Entrée 4 44 2 4" xfId="27747"/>
    <cellStyle name="Entrée 4 44 3" xfId="8654"/>
    <cellStyle name="Entrée 4 44 3 2" xfId="15380"/>
    <cellStyle name="Entrée 4 44 3 2 2" xfId="36716"/>
    <cellStyle name="Entrée 4 44 3 3" xfId="17522"/>
    <cellStyle name="Entrée 4 44 3 3 2" xfId="37636"/>
    <cellStyle name="Entrée 4 44 3 4" xfId="29990"/>
    <cellStyle name="Entrée 4 44 4" xfId="10895"/>
    <cellStyle name="Entrée 4 44 4 2" xfId="32231"/>
    <cellStyle name="Entrée 4 44 5" xfId="22757"/>
    <cellStyle name="Entrée 4 44 5 2" xfId="41969"/>
    <cellStyle name="Entrée 4 44 6" xfId="25505"/>
    <cellStyle name="Entrée 4 45" xfId="4160"/>
    <cellStyle name="Entrée 4 45 2" xfId="6412"/>
    <cellStyle name="Entrée 4 45 2 2" xfId="13138"/>
    <cellStyle name="Entrée 4 45 2 2 2" xfId="34474"/>
    <cellStyle name="Entrée 4 45 2 3" xfId="20152"/>
    <cellStyle name="Entrée 4 45 2 3 2" xfId="39814"/>
    <cellStyle name="Entrée 4 45 2 4" xfId="27748"/>
    <cellStyle name="Entrée 4 45 3" xfId="8655"/>
    <cellStyle name="Entrée 4 45 3 2" xfId="15381"/>
    <cellStyle name="Entrée 4 45 3 2 2" xfId="36717"/>
    <cellStyle name="Entrée 4 45 3 3" xfId="20900"/>
    <cellStyle name="Entrée 4 45 3 3 2" xfId="40434"/>
    <cellStyle name="Entrée 4 45 3 4" xfId="29991"/>
    <cellStyle name="Entrée 4 45 4" xfId="10896"/>
    <cellStyle name="Entrée 4 45 4 2" xfId="32232"/>
    <cellStyle name="Entrée 4 45 5" xfId="19412"/>
    <cellStyle name="Entrée 4 45 5 2" xfId="39202"/>
    <cellStyle name="Entrée 4 45 6" xfId="25506"/>
    <cellStyle name="Entrée 4 46" xfId="4161"/>
    <cellStyle name="Entrée 4 46 2" xfId="6413"/>
    <cellStyle name="Entrée 4 46 2 2" xfId="13139"/>
    <cellStyle name="Entrée 4 46 2 2 2" xfId="34475"/>
    <cellStyle name="Entrée 4 46 2 3" xfId="22384"/>
    <cellStyle name="Entrée 4 46 2 3 2" xfId="41660"/>
    <cellStyle name="Entrée 4 46 2 4" xfId="27749"/>
    <cellStyle name="Entrée 4 46 3" xfId="8656"/>
    <cellStyle name="Entrée 4 46 3 2" xfId="15382"/>
    <cellStyle name="Entrée 4 46 3 2 2" xfId="36718"/>
    <cellStyle name="Entrée 4 46 3 3" xfId="23132"/>
    <cellStyle name="Entrée 4 46 3 3 2" xfId="42280"/>
    <cellStyle name="Entrée 4 46 3 4" xfId="29992"/>
    <cellStyle name="Entrée 4 46 4" xfId="10897"/>
    <cellStyle name="Entrée 4 46 4 2" xfId="32233"/>
    <cellStyle name="Entrée 4 46 5" xfId="18296"/>
    <cellStyle name="Entrée 4 46 5 2" xfId="38280"/>
    <cellStyle name="Entrée 4 46 6" xfId="25507"/>
    <cellStyle name="Entrée 4 47" xfId="4162"/>
    <cellStyle name="Entrée 4 47 2" xfId="6414"/>
    <cellStyle name="Entrée 4 47 2 2" xfId="13140"/>
    <cellStyle name="Entrée 4 47 2 2 2" xfId="34476"/>
    <cellStyle name="Entrée 4 47 2 3" xfId="19038"/>
    <cellStyle name="Entrée 4 47 2 3 2" xfId="38893"/>
    <cellStyle name="Entrée 4 47 2 4" xfId="27750"/>
    <cellStyle name="Entrée 4 47 3" xfId="8657"/>
    <cellStyle name="Entrée 4 47 3 2" xfId="15383"/>
    <cellStyle name="Entrée 4 47 3 2 2" xfId="36719"/>
    <cellStyle name="Entrée 4 47 3 3" xfId="19785"/>
    <cellStyle name="Entrée 4 47 3 3 2" xfId="39511"/>
    <cellStyle name="Entrée 4 47 3 4" xfId="29993"/>
    <cellStyle name="Entrée 4 47 4" xfId="10898"/>
    <cellStyle name="Entrée 4 47 4 2" xfId="32234"/>
    <cellStyle name="Entrée 4 47 5" xfId="21642"/>
    <cellStyle name="Entrée 4 47 5 2" xfId="41048"/>
    <cellStyle name="Entrée 4 47 6" xfId="25508"/>
    <cellStyle name="Entrée 4 48" xfId="4163"/>
    <cellStyle name="Entrée 4 48 2" xfId="6415"/>
    <cellStyle name="Entrée 4 48 2 2" xfId="13141"/>
    <cellStyle name="Entrée 4 48 2 2 2" xfId="34477"/>
    <cellStyle name="Entrée 4 48 2 3" xfId="17915"/>
    <cellStyle name="Entrée 4 48 2 3 2" xfId="37964"/>
    <cellStyle name="Entrée 4 48 2 4" xfId="27751"/>
    <cellStyle name="Entrée 4 48 3" xfId="8658"/>
    <cellStyle name="Entrée 4 48 3 2" xfId="15384"/>
    <cellStyle name="Entrée 4 48 3 2 2" xfId="36720"/>
    <cellStyle name="Entrée 4 48 3 3" xfId="22014"/>
    <cellStyle name="Entrée 4 48 3 3 2" xfId="41355"/>
    <cellStyle name="Entrée 4 48 3 4" xfId="29994"/>
    <cellStyle name="Entrée 4 48 4" xfId="10899"/>
    <cellStyle name="Entrée 4 48 4 2" xfId="32235"/>
    <cellStyle name="Entrée 4 48 5" xfId="23872"/>
    <cellStyle name="Entrée 4 48 5 2" xfId="42892"/>
    <cellStyle name="Entrée 4 48 6" xfId="25509"/>
    <cellStyle name="Entrée 4 49" xfId="4164"/>
    <cellStyle name="Entrée 4 49 2" xfId="6416"/>
    <cellStyle name="Entrée 4 49 2 2" xfId="13142"/>
    <cellStyle name="Entrée 4 49 2 2 2" xfId="34478"/>
    <cellStyle name="Entrée 4 49 2 3" xfId="21269"/>
    <cellStyle name="Entrée 4 49 2 3 2" xfId="40739"/>
    <cellStyle name="Entrée 4 49 2 4" xfId="27752"/>
    <cellStyle name="Entrée 4 49 3" xfId="8659"/>
    <cellStyle name="Entrée 4 49 3 2" xfId="15385"/>
    <cellStyle name="Entrée 4 49 3 2 2" xfId="36721"/>
    <cellStyle name="Entrée 4 49 3 3" xfId="18668"/>
    <cellStyle name="Entrée 4 49 3 3 2" xfId="38587"/>
    <cellStyle name="Entrée 4 49 3 4" xfId="29995"/>
    <cellStyle name="Entrée 4 49 4" xfId="10900"/>
    <cellStyle name="Entrée 4 49 4 2" xfId="32236"/>
    <cellStyle name="Entrée 4 49 5" xfId="20525"/>
    <cellStyle name="Entrée 4 49 5 2" xfId="40123"/>
    <cellStyle name="Entrée 4 49 6" xfId="25510"/>
    <cellStyle name="Entrée 4 5" xfId="4165"/>
    <cellStyle name="Entrée 4 5 2" xfId="6417"/>
    <cellStyle name="Entrée 4 5 2 2" xfId="13143"/>
    <cellStyle name="Entrée 4 5 2 2 2" xfId="34479"/>
    <cellStyle name="Entrée 4 5 2 3" xfId="23498"/>
    <cellStyle name="Entrée 4 5 2 3 2" xfId="42582"/>
    <cellStyle name="Entrée 4 5 2 4" xfId="27753"/>
    <cellStyle name="Entrée 4 5 3" xfId="8660"/>
    <cellStyle name="Entrée 4 5 3 2" xfId="15386"/>
    <cellStyle name="Entrée 4 5 3 2 2" xfId="36722"/>
    <cellStyle name="Entrée 4 5 3 3" xfId="17521"/>
    <cellStyle name="Entrée 4 5 3 3 2" xfId="37635"/>
    <cellStyle name="Entrée 4 5 3 4" xfId="29996"/>
    <cellStyle name="Entrée 4 5 4" xfId="10901"/>
    <cellStyle name="Entrée 4 5 4 2" xfId="32237"/>
    <cellStyle name="Entrée 4 5 5" xfId="22756"/>
    <cellStyle name="Entrée 4 5 5 2" xfId="41968"/>
    <cellStyle name="Entrée 4 5 6" xfId="25511"/>
    <cellStyle name="Entrée 4 50" xfId="4166"/>
    <cellStyle name="Entrée 4 50 2" xfId="6418"/>
    <cellStyle name="Entrée 4 50 2 2" xfId="13144"/>
    <cellStyle name="Entrée 4 50 2 2 2" xfId="34480"/>
    <cellStyle name="Entrée 4 50 2 3" xfId="20151"/>
    <cellStyle name="Entrée 4 50 2 3 2" xfId="39813"/>
    <cellStyle name="Entrée 4 50 2 4" xfId="27754"/>
    <cellStyle name="Entrée 4 50 3" xfId="8661"/>
    <cellStyle name="Entrée 4 50 3 2" xfId="15387"/>
    <cellStyle name="Entrée 4 50 3 2 2" xfId="36723"/>
    <cellStyle name="Entrée 4 50 3 3" xfId="20899"/>
    <cellStyle name="Entrée 4 50 3 3 2" xfId="40433"/>
    <cellStyle name="Entrée 4 50 3 4" xfId="29997"/>
    <cellStyle name="Entrée 4 50 4" xfId="10902"/>
    <cellStyle name="Entrée 4 50 4 2" xfId="32238"/>
    <cellStyle name="Entrée 4 50 5" xfId="19411"/>
    <cellStyle name="Entrée 4 50 5 2" xfId="39201"/>
    <cellStyle name="Entrée 4 50 6" xfId="25512"/>
    <cellStyle name="Entrée 4 51" xfId="4167"/>
    <cellStyle name="Entrée 4 51 2" xfId="6419"/>
    <cellStyle name="Entrée 4 51 2 2" xfId="13145"/>
    <cellStyle name="Entrée 4 51 2 2 2" xfId="34481"/>
    <cellStyle name="Entrée 4 51 2 3" xfId="22383"/>
    <cellStyle name="Entrée 4 51 2 3 2" xfId="41659"/>
    <cellStyle name="Entrée 4 51 2 4" xfId="27755"/>
    <cellStyle name="Entrée 4 51 3" xfId="8662"/>
    <cellStyle name="Entrée 4 51 3 2" xfId="15388"/>
    <cellStyle name="Entrée 4 51 3 2 2" xfId="36724"/>
    <cellStyle name="Entrée 4 51 3 3" xfId="23131"/>
    <cellStyle name="Entrée 4 51 3 3 2" xfId="42279"/>
    <cellStyle name="Entrée 4 51 3 4" xfId="29998"/>
    <cellStyle name="Entrée 4 51 4" xfId="10903"/>
    <cellStyle name="Entrée 4 51 4 2" xfId="32239"/>
    <cellStyle name="Entrée 4 51 5" xfId="18295"/>
    <cellStyle name="Entrée 4 51 5 2" xfId="38279"/>
    <cellStyle name="Entrée 4 51 6" xfId="25513"/>
    <cellStyle name="Entrée 4 52" xfId="4168"/>
    <cellStyle name="Entrée 4 52 2" xfId="6420"/>
    <cellStyle name="Entrée 4 52 2 2" xfId="13146"/>
    <cellStyle name="Entrée 4 52 2 2 2" xfId="34482"/>
    <cellStyle name="Entrée 4 52 2 3" xfId="19037"/>
    <cellStyle name="Entrée 4 52 2 3 2" xfId="38892"/>
    <cellStyle name="Entrée 4 52 2 4" xfId="27756"/>
    <cellStyle name="Entrée 4 52 3" xfId="8663"/>
    <cellStyle name="Entrée 4 52 3 2" xfId="15389"/>
    <cellStyle name="Entrée 4 52 3 2 2" xfId="36725"/>
    <cellStyle name="Entrée 4 52 3 3" xfId="19784"/>
    <cellStyle name="Entrée 4 52 3 3 2" xfId="39510"/>
    <cellStyle name="Entrée 4 52 3 4" xfId="29999"/>
    <cellStyle name="Entrée 4 52 4" xfId="10904"/>
    <cellStyle name="Entrée 4 52 4 2" xfId="32240"/>
    <cellStyle name="Entrée 4 52 5" xfId="21641"/>
    <cellStyle name="Entrée 4 52 5 2" xfId="41047"/>
    <cellStyle name="Entrée 4 52 6" xfId="25514"/>
    <cellStyle name="Entrée 4 53" xfId="4169"/>
    <cellStyle name="Entrée 4 53 2" xfId="6421"/>
    <cellStyle name="Entrée 4 53 2 2" xfId="13147"/>
    <cellStyle name="Entrée 4 53 2 2 2" xfId="34483"/>
    <cellStyle name="Entrée 4 53 2 3" xfId="17914"/>
    <cellStyle name="Entrée 4 53 2 3 2" xfId="37963"/>
    <cellStyle name="Entrée 4 53 2 4" xfId="27757"/>
    <cellStyle name="Entrée 4 53 3" xfId="8664"/>
    <cellStyle name="Entrée 4 53 3 2" xfId="15390"/>
    <cellStyle name="Entrée 4 53 3 2 2" xfId="36726"/>
    <cellStyle name="Entrée 4 53 3 3" xfId="22013"/>
    <cellStyle name="Entrée 4 53 3 3 2" xfId="41354"/>
    <cellStyle name="Entrée 4 53 3 4" xfId="30000"/>
    <cellStyle name="Entrée 4 53 4" xfId="10905"/>
    <cellStyle name="Entrée 4 53 4 2" xfId="32241"/>
    <cellStyle name="Entrée 4 53 5" xfId="23871"/>
    <cellStyle name="Entrée 4 53 5 2" xfId="42891"/>
    <cellStyle name="Entrée 4 53 6" xfId="25515"/>
    <cellStyle name="Entrée 4 54" xfId="4170"/>
    <cellStyle name="Entrée 4 54 2" xfId="6422"/>
    <cellStyle name="Entrée 4 54 2 2" xfId="13148"/>
    <cellStyle name="Entrée 4 54 2 2 2" xfId="34484"/>
    <cellStyle name="Entrée 4 54 2 3" xfId="21236"/>
    <cellStyle name="Entrée 4 54 2 3 2" xfId="40730"/>
    <cellStyle name="Entrée 4 54 2 4" xfId="27758"/>
    <cellStyle name="Entrée 4 54 3" xfId="8665"/>
    <cellStyle name="Entrée 4 54 3 2" xfId="15391"/>
    <cellStyle name="Entrée 4 54 3 2 2" xfId="36727"/>
    <cellStyle name="Entrée 4 54 3 3" xfId="18667"/>
    <cellStyle name="Entrée 4 54 3 3 2" xfId="38586"/>
    <cellStyle name="Entrée 4 54 3 4" xfId="30001"/>
    <cellStyle name="Entrée 4 54 4" xfId="10906"/>
    <cellStyle name="Entrée 4 54 4 2" xfId="32242"/>
    <cellStyle name="Entrée 4 54 5" xfId="20524"/>
    <cellStyle name="Entrée 4 54 5 2" xfId="40122"/>
    <cellStyle name="Entrée 4 54 6" xfId="25516"/>
    <cellStyle name="Entrée 4 55" xfId="4171"/>
    <cellStyle name="Entrée 4 55 2" xfId="6423"/>
    <cellStyle name="Entrée 4 55 2 2" xfId="13149"/>
    <cellStyle name="Entrée 4 55 2 2 2" xfId="34485"/>
    <cellStyle name="Entrée 4 55 2 3" xfId="21268"/>
    <cellStyle name="Entrée 4 55 2 3 2" xfId="40738"/>
    <cellStyle name="Entrée 4 55 2 4" xfId="27759"/>
    <cellStyle name="Entrée 4 55 3" xfId="8666"/>
    <cellStyle name="Entrée 4 55 3 2" xfId="15392"/>
    <cellStyle name="Entrée 4 55 3 2 2" xfId="36728"/>
    <cellStyle name="Entrée 4 55 3 3" xfId="17520"/>
    <cellStyle name="Entrée 4 55 3 3 2" xfId="37634"/>
    <cellStyle name="Entrée 4 55 3 4" xfId="30002"/>
    <cellStyle name="Entrée 4 55 4" xfId="10907"/>
    <cellStyle name="Entrée 4 55 4 2" xfId="32243"/>
    <cellStyle name="Entrée 4 55 5" xfId="22755"/>
    <cellStyle name="Entrée 4 55 5 2" xfId="41967"/>
    <cellStyle name="Entrée 4 55 6" xfId="25517"/>
    <cellStyle name="Entrée 4 56" xfId="4172"/>
    <cellStyle name="Entrée 4 56 2" xfId="6424"/>
    <cellStyle name="Entrée 4 56 2 2" xfId="13150"/>
    <cellStyle name="Entrée 4 56 2 2 2" xfId="34486"/>
    <cellStyle name="Entrée 4 56 2 3" xfId="23497"/>
    <cellStyle name="Entrée 4 56 2 3 2" xfId="42581"/>
    <cellStyle name="Entrée 4 56 2 4" xfId="27760"/>
    <cellStyle name="Entrée 4 56 3" xfId="8667"/>
    <cellStyle name="Entrée 4 56 3 2" xfId="15393"/>
    <cellStyle name="Entrée 4 56 3 2 2" xfId="36729"/>
    <cellStyle name="Entrée 4 56 3 3" xfId="20898"/>
    <cellStyle name="Entrée 4 56 3 3 2" xfId="40432"/>
    <cellStyle name="Entrée 4 56 3 4" xfId="30003"/>
    <cellStyle name="Entrée 4 56 4" xfId="10908"/>
    <cellStyle name="Entrée 4 56 4 2" xfId="32244"/>
    <cellStyle name="Entrée 4 56 5" xfId="19410"/>
    <cellStyle name="Entrée 4 56 5 2" xfId="39200"/>
    <cellStyle name="Entrée 4 56 6" xfId="25518"/>
    <cellStyle name="Entrée 4 57" xfId="4173"/>
    <cellStyle name="Entrée 4 57 2" xfId="6425"/>
    <cellStyle name="Entrée 4 57 2 2" xfId="13151"/>
    <cellStyle name="Entrée 4 57 2 2 2" xfId="34487"/>
    <cellStyle name="Entrée 4 57 2 3" xfId="20150"/>
    <cellStyle name="Entrée 4 57 2 3 2" xfId="39812"/>
    <cellStyle name="Entrée 4 57 2 4" xfId="27761"/>
    <cellStyle name="Entrée 4 57 3" xfId="8668"/>
    <cellStyle name="Entrée 4 57 3 2" xfId="15394"/>
    <cellStyle name="Entrée 4 57 3 2 2" xfId="36730"/>
    <cellStyle name="Entrée 4 57 3 3" xfId="23130"/>
    <cellStyle name="Entrée 4 57 3 3 2" xfId="42278"/>
    <cellStyle name="Entrée 4 57 3 4" xfId="30004"/>
    <cellStyle name="Entrée 4 57 4" xfId="10909"/>
    <cellStyle name="Entrée 4 57 4 2" xfId="32245"/>
    <cellStyle name="Entrée 4 57 5" xfId="18294"/>
    <cellStyle name="Entrée 4 57 5 2" xfId="38278"/>
    <cellStyle name="Entrée 4 57 6" xfId="25519"/>
    <cellStyle name="Entrée 4 58" xfId="4174"/>
    <cellStyle name="Entrée 4 58 2" xfId="6426"/>
    <cellStyle name="Entrée 4 58 2 2" xfId="13152"/>
    <cellStyle name="Entrée 4 58 2 2 2" xfId="34488"/>
    <cellStyle name="Entrée 4 58 2 3" xfId="22382"/>
    <cellStyle name="Entrée 4 58 2 3 2" xfId="41658"/>
    <cellStyle name="Entrée 4 58 2 4" xfId="27762"/>
    <cellStyle name="Entrée 4 58 3" xfId="8669"/>
    <cellStyle name="Entrée 4 58 3 2" xfId="15395"/>
    <cellStyle name="Entrée 4 58 3 2 2" xfId="36731"/>
    <cellStyle name="Entrée 4 58 3 3" xfId="19783"/>
    <cellStyle name="Entrée 4 58 3 3 2" xfId="39509"/>
    <cellStyle name="Entrée 4 58 3 4" xfId="30005"/>
    <cellStyle name="Entrée 4 58 4" xfId="10910"/>
    <cellStyle name="Entrée 4 58 4 2" xfId="32246"/>
    <cellStyle name="Entrée 4 58 5" xfId="21640"/>
    <cellStyle name="Entrée 4 58 5 2" xfId="41046"/>
    <cellStyle name="Entrée 4 58 6" xfId="25520"/>
    <cellStyle name="Entrée 4 59" xfId="4175"/>
    <cellStyle name="Entrée 4 59 2" xfId="6427"/>
    <cellStyle name="Entrée 4 59 2 2" xfId="13153"/>
    <cellStyle name="Entrée 4 59 2 2 2" xfId="34489"/>
    <cellStyle name="Entrée 4 59 2 3" xfId="19036"/>
    <cellStyle name="Entrée 4 59 2 3 2" xfId="38891"/>
    <cellStyle name="Entrée 4 59 2 4" xfId="27763"/>
    <cellStyle name="Entrée 4 59 3" xfId="8670"/>
    <cellStyle name="Entrée 4 59 3 2" xfId="15396"/>
    <cellStyle name="Entrée 4 59 3 2 2" xfId="36732"/>
    <cellStyle name="Entrée 4 59 3 3" xfId="22012"/>
    <cellStyle name="Entrée 4 59 3 3 2" xfId="41353"/>
    <cellStyle name="Entrée 4 59 3 4" xfId="30006"/>
    <cellStyle name="Entrée 4 59 4" xfId="10911"/>
    <cellStyle name="Entrée 4 59 4 2" xfId="32247"/>
    <cellStyle name="Entrée 4 59 5" xfId="23870"/>
    <cellStyle name="Entrée 4 59 5 2" xfId="42890"/>
    <cellStyle name="Entrée 4 59 6" xfId="25521"/>
    <cellStyle name="Entrée 4 6" xfId="4176"/>
    <cellStyle name="Entrée 4 6 2" xfId="6428"/>
    <cellStyle name="Entrée 4 6 2 2" xfId="13154"/>
    <cellStyle name="Entrée 4 6 2 2 2" xfId="34490"/>
    <cellStyle name="Entrée 4 6 2 3" xfId="17913"/>
    <cellStyle name="Entrée 4 6 2 3 2" xfId="37962"/>
    <cellStyle name="Entrée 4 6 2 4" xfId="27764"/>
    <cellStyle name="Entrée 4 6 3" xfId="8671"/>
    <cellStyle name="Entrée 4 6 3 2" xfId="15397"/>
    <cellStyle name="Entrée 4 6 3 2 2" xfId="36733"/>
    <cellStyle name="Entrée 4 6 3 3" xfId="18666"/>
    <cellStyle name="Entrée 4 6 3 3 2" xfId="38585"/>
    <cellStyle name="Entrée 4 6 3 4" xfId="30007"/>
    <cellStyle name="Entrée 4 6 4" xfId="10912"/>
    <cellStyle name="Entrée 4 6 4 2" xfId="32248"/>
    <cellStyle name="Entrée 4 6 5" xfId="20523"/>
    <cellStyle name="Entrée 4 6 5 2" xfId="40121"/>
    <cellStyle name="Entrée 4 6 6" xfId="25522"/>
    <cellStyle name="Entrée 4 60" xfId="4177"/>
    <cellStyle name="Entrée 4 60 2" xfId="6429"/>
    <cellStyle name="Entrée 4 60 2 2" xfId="13155"/>
    <cellStyle name="Entrée 4 60 2 2 2" xfId="34491"/>
    <cellStyle name="Entrée 4 60 2 3" xfId="23465"/>
    <cellStyle name="Entrée 4 60 2 3 2" xfId="42573"/>
    <cellStyle name="Entrée 4 60 2 4" xfId="27765"/>
    <cellStyle name="Entrée 4 60 3" xfId="8672"/>
    <cellStyle name="Entrée 4 60 3 2" xfId="15398"/>
    <cellStyle name="Entrée 4 60 3 2 2" xfId="36734"/>
    <cellStyle name="Entrée 4 60 3 3" xfId="17519"/>
    <cellStyle name="Entrée 4 60 3 3 2" xfId="37633"/>
    <cellStyle name="Entrée 4 60 3 4" xfId="30008"/>
    <cellStyle name="Entrée 4 60 4" xfId="10913"/>
    <cellStyle name="Entrée 4 60 4 2" xfId="32249"/>
    <cellStyle name="Entrée 4 60 5" xfId="22754"/>
    <cellStyle name="Entrée 4 60 5 2" xfId="41966"/>
    <cellStyle name="Entrée 4 60 6" xfId="25523"/>
    <cellStyle name="Entrée 4 61" xfId="4178"/>
    <cellStyle name="Entrée 4 61 2" xfId="6430"/>
    <cellStyle name="Entrée 4 61 2 2" xfId="13156"/>
    <cellStyle name="Entrée 4 61 2 2 2" xfId="34492"/>
    <cellStyle name="Entrée 4 61 2 3" xfId="20118"/>
    <cellStyle name="Entrée 4 61 2 3 2" xfId="39804"/>
    <cellStyle name="Entrée 4 61 2 4" xfId="27766"/>
    <cellStyle name="Entrée 4 61 3" xfId="8673"/>
    <cellStyle name="Entrée 4 61 3 2" xfId="15399"/>
    <cellStyle name="Entrée 4 61 3 2 2" xfId="36735"/>
    <cellStyle name="Entrée 4 61 3 3" xfId="20897"/>
    <cellStyle name="Entrée 4 61 3 3 2" xfId="40431"/>
    <cellStyle name="Entrée 4 61 3 4" xfId="30009"/>
    <cellStyle name="Entrée 4 61 4" xfId="10914"/>
    <cellStyle name="Entrée 4 61 4 2" xfId="32250"/>
    <cellStyle name="Entrée 4 61 5" xfId="19409"/>
    <cellStyle name="Entrée 4 61 5 2" xfId="39199"/>
    <cellStyle name="Entrée 4 61 6" xfId="25524"/>
    <cellStyle name="Entrée 4 62" xfId="4179"/>
    <cellStyle name="Entrée 4 62 2" xfId="6431"/>
    <cellStyle name="Entrée 4 62 2 2" xfId="13157"/>
    <cellStyle name="Entrée 4 62 2 2 2" xfId="34493"/>
    <cellStyle name="Entrée 4 62 2 3" xfId="22350"/>
    <cellStyle name="Entrée 4 62 2 3 2" xfId="41651"/>
    <cellStyle name="Entrée 4 62 2 4" xfId="27767"/>
    <cellStyle name="Entrée 4 62 3" xfId="8674"/>
    <cellStyle name="Entrée 4 62 3 2" xfId="15400"/>
    <cellStyle name="Entrée 4 62 3 2 2" xfId="36736"/>
    <cellStyle name="Entrée 4 62 3 3" xfId="23129"/>
    <cellStyle name="Entrée 4 62 3 3 2" xfId="42277"/>
    <cellStyle name="Entrée 4 62 3 4" xfId="30010"/>
    <cellStyle name="Entrée 4 62 4" xfId="10915"/>
    <cellStyle name="Entrée 4 62 4 2" xfId="32251"/>
    <cellStyle name="Entrée 4 62 5" xfId="18293"/>
    <cellStyle name="Entrée 4 62 5 2" xfId="38277"/>
    <cellStyle name="Entrée 4 62 6" xfId="25525"/>
    <cellStyle name="Entrée 4 63" xfId="4180"/>
    <cellStyle name="Entrée 4 63 2" xfId="6432"/>
    <cellStyle name="Entrée 4 63 2 2" xfId="13158"/>
    <cellStyle name="Entrée 4 63 2 2 2" xfId="34494"/>
    <cellStyle name="Entrée 4 63 2 3" xfId="19004"/>
    <cellStyle name="Entrée 4 63 2 3 2" xfId="38884"/>
    <cellStyle name="Entrée 4 63 2 4" xfId="27768"/>
    <cellStyle name="Entrée 4 63 3" xfId="8675"/>
    <cellStyle name="Entrée 4 63 3 2" xfId="15401"/>
    <cellStyle name="Entrée 4 63 3 2 2" xfId="36737"/>
    <cellStyle name="Entrée 4 63 3 3" xfId="19782"/>
    <cellStyle name="Entrée 4 63 3 3 2" xfId="39508"/>
    <cellStyle name="Entrée 4 63 3 4" xfId="30011"/>
    <cellStyle name="Entrée 4 63 4" xfId="10916"/>
    <cellStyle name="Entrée 4 63 4 2" xfId="32252"/>
    <cellStyle name="Entrée 4 63 5" xfId="21639"/>
    <cellStyle name="Entrée 4 63 5 2" xfId="41045"/>
    <cellStyle name="Entrée 4 63 6" xfId="25526"/>
    <cellStyle name="Entrée 4 64" xfId="4181"/>
    <cellStyle name="Entrée 4 64 2" xfId="6433"/>
    <cellStyle name="Entrée 4 64 2 2" xfId="13159"/>
    <cellStyle name="Entrée 4 64 2 2 2" xfId="34495"/>
    <cellStyle name="Entrée 4 64 2 3" xfId="21267"/>
    <cellStyle name="Entrée 4 64 2 3 2" xfId="40737"/>
    <cellStyle name="Entrée 4 64 2 4" xfId="27769"/>
    <cellStyle name="Entrée 4 64 3" xfId="8676"/>
    <cellStyle name="Entrée 4 64 3 2" xfId="15402"/>
    <cellStyle name="Entrée 4 64 3 2 2" xfId="36738"/>
    <cellStyle name="Entrée 4 64 3 3" xfId="22011"/>
    <cellStyle name="Entrée 4 64 3 3 2" xfId="41352"/>
    <cellStyle name="Entrée 4 64 3 4" xfId="30012"/>
    <cellStyle name="Entrée 4 64 4" xfId="10917"/>
    <cellStyle name="Entrée 4 64 4 2" xfId="32253"/>
    <cellStyle name="Entrée 4 64 5" xfId="23869"/>
    <cellStyle name="Entrée 4 64 5 2" xfId="42889"/>
    <cellStyle name="Entrée 4 64 6" xfId="25527"/>
    <cellStyle name="Entrée 4 65" xfId="4182"/>
    <cellStyle name="Entrée 4 65 2" xfId="6434"/>
    <cellStyle name="Entrée 4 65 2 2" xfId="13160"/>
    <cellStyle name="Entrée 4 65 2 2 2" xfId="34496"/>
    <cellStyle name="Entrée 4 65 2 3" xfId="23496"/>
    <cellStyle name="Entrée 4 65 2 3 2" xfId="42580"/>
    <cellStyle name="Entrée 4 65 2 4" xfId="27770"/>
    <cellStyle name="Entrée 4 65 3" xfId="8677"/>
    <cellStyle name="Entrée 4 65 3 2" xfId="15403"/>
    <cellStyle name="Entrée 4 65 3 2 2" xfId="36739"/>
    <cellStyle name="Entrée 4 65 3 3" xfId="18665"/>
    <cellStyle name="Entrée 4 65 3 3 2" xfId="38584"/>
    <cellStyle name="Entrée 4 65 3 4" xfId="30013"/>
    <cellStyle name="Entrée 4 65 4" xfId="10918"/>
    <cellStyle name="Entrée 4 65 4 2" xfId="32254"/>
    <cellStyle name="Entrée 4 65 5" xfId="20522"/>
    <cellStyle name="Entrée 4 65 5 2" xfId="40120"/>
    <cellStyle name="Entrée 4 65 6" xfId="25528"/>
    <cellStyle name="Entrée 4 66" xfId="4183"/>
    <cellStyle name="Entrée 4 66 2" xfId="6435"/>
    <cellStyle name="Entrée 4 66 2 2" xfId="13161"/>
    <cellStyle name="Entrée 4 66 2 2 2" xfId="34497"/>
    <cellStyle name="Entrée 4 66 2 3" xfId="20149"/>
    <cellStyle name="Entrée 4 66 2 3 2" xfId="39811"/>
    <cellStyle name="Entrée 4 66 2 4" xfId="27771"/>
    <cellStyle name="Entrée 4 66 3" xfId="8678"/>
    <cellStyle name="Entrée 4 66 3 2" xfId="15404"/>
    <cellStyle name="Entrée 4 66 3 2 2" xfId="36740"/>
    <cellStyle name="Entrée 4 66 3 3" xfId="17518"/>
    <cellStyle name="Entrée 4 66 3 3 2" xfId="37632"/>
    <cellStyle name="Entrée 4 66 3 4" xfId="30014"/>
    <cellStyle name="Entrée 4 66 4" xfId="10919"/>
    <cellStyle name="Entrée 4 66 4 2" xfId="32255"/>
    <cellStyle name="Entrée 4 66 5" xfId="22753"/>
    <cellStyle name="Entrée 4 66 5 2" xfId="41965"/>
    <cellStyle name="Entrée 4 66 6" xfId="25529"/>
    <cellStyle name="Entrée 4 67" xfId="4184"/>
    <cellStyle name="Entrée 4 67 2" xfId="6436"/>
    <cellStyle name="Entrée 4 67 2 2" xfId="13162"/>
    <cellStyle name="Entrée 4 67 2 2 2" xfId="34498"/>
    <cellStyle name="Entrée 4 67 2 3" xfId="22381"/>
    <cellStyle name="Entrée 4 67 2 3 2" xfId="41657"/>
    <cellStyle name="Entrée 4 67 2 4" xfId="27772"/>
    <cellStyle name="Entrée 4 67 3" xfId="8679"/>
    <cellStyle name="Entrée 4 67 3 2" xfId="15405"/>
    <cellStyle name="Entrée 4 67 3 2 2" xfId="36741"/>
    <cellStyle name="Entrée 4 67 3 3" xfId="20894"/>
    <cellStyle name="Entrée 4 67 3 3 2" xfId="40428"/>
    <cellStyle name="Entrée 4 67 3 4" xfId="30015"/>
    <cellStyle name="Entrée 4 67 4" xfId="10920"/>
    <cellStyle name="Entrée 4 67 4 2" xfId="32256"/>
    <cellStyle name="Entrée 4 67 5" xfId="19408"/>
    <cellStyle name="Entrée 4 67 5 2" xfId="39198"/>
    <cellStyle name="Entrée 4 67 6" xfId="25530"/>
    <cellStyle name="Entrée 4 68" xfId="4185"/>
    <cellStyle name="Entrée 4 68 2" xfId="6437"/>
    <cellStyle name="Entrée 4 68 2 2" xfId="13163"/>
    <cellStyle name="Entrée 4 68 2 2 2" xfId="34499"/>
    <cellStyle name="Entrée 4 68 2 3" xfId="19035"/>
    <cellStyle name="Entrée 4 68 2 3 2" xfId="38890"/>
    <cellStyle name="Entrée 4 68 2 4" xfId="27773"/>
    <cellStyle name="Entrée 4 68 3" xfId="8680"/>
    <cellStyle name="Entrée 4 68 3 2" xfId="15406"/>
    <cellStyle name="Entrée 4 68 3 2 2" xfId="36742"/>
    <cellStyle name="Entrée 4 68 3 3" xfId="23126"/>
    <cellStyle name="Entrée 4 68 3 3 2" xfId="42274"/>
    <cellStyle name="Entrée 4 68 3 4" xfId="30016"/>
    <cellStyle name="Entrée 4 68 4" xfId="10921"/>
    <cellStyle name="Entrée 4 68 4 2" xfId="32257"/>
    <cellStyle name="Entrée 4 68 5" xfId="18292"/>
    <cellStyle name="Entrée 4 68 5 2" xfId="38276"/>
    <cellStyle name="Entrée 4 68 6" xfId="25531"/>
    <cellStyle name="Entrée 4 69" xfId="4186"/>
    <cellStyle name="Entrée 4 69 2" xfId="6438"/>
    <cellStyle name="Entrée 4 69 2 2" xfId="13164"/>
    <cellStyle name="Entrée 4 69 2 2 2" xfId="34500"/>
    <cellStyle name="Entrée 4 69 2 3" xfId="17912"/>
    <cellStyle name="Entrée 4 69 2 3 2" xfId="37961"/>
    <cellStyle name="Entrée 4 69 2 4" xfId="27774"/>
    <cellStyle name="Entrée 4 69 3" xfId="8681"/>
    <cellStyle name="Entrée 4 69 3 2" xfId="15407"/>
    <cellStyle name="Entrée 4 69 3 2 2" xfId="36743"/>
    <cellStyle name="Entrée 4 69 3 3" xfId="19779"/>
    <cellStyle name="Entrée 4 69 3 3 2" xfId="39505"/>
    <cellStyle name="Entrée 4 69 3 4" xfId="30017"/>
    <cellStyle name="Entrée 4 69 4" xfId="10922"/>
    <cellStyle name="Entrée 4 69 4 2" xfId="32258"/>
    <cellStyle name="Entrée 4 69 5" xfId="21638"/>
    <cellStyle name="Entrée 4 69 5 2" xfId="41044"/>
    <cellStyle name="Entrée 4 69 6" xfId="25532"/>
    <cellStyle name="Entrée 4 7" xfId="4187"/>
    <cellStyle name="Entrée 4 7 2" xfId="6439"/>
    <cellStyle name="Entrée 4 7 2 2" xfId="13165"/>
    <cellStyle name="Entrée 4 7 2 2 2" xfId="34501"/>
    <cellStyle name="Entrée 4 7 2 3" xfId="21266"/>
    <cellStyle name="Entrée 4 7 2 3 2" xfId="40736"/>
    <cellStyle name="Entrée 4 7 2 4" xfId="27775"/>
    <cellStyle name="Entrée 4 7 3" xfId="8682"/>
    <cellStyle name="Entrée 4 7 3 2" xfId="15408"/>
    <cellStyle name="Entrée 4 7 3 2 2" xfId="36744"/>
    <cellStyle name="Entrée 4 7 3 3" xfId="22008"/>
    <cellStyle name="Entrée 4 7 3 3 2" xfId="41349"/>
    <cellStyle name="Entrée 4 7 3 4" xfId="30018"/>
    <cellStyle name="Entrée 4 7 4" xfId="10923"/>
    <cellStyle name="Entrée 4 7 4 2" xfId="32259"/>
    <cellStyle name="Entrée 4 7 5" xfId="23868"/>
    <cellStyle name="Entrée 4 7 5 2" xfId="42888"/>
    <cellStyle name="Entrée 4 7 6" xfId="25533"/>
    <cellStyle name="Entrée 4 70" xfId="4188"/>
    <cellStyle name="Entrée 4 70 2" xfId="6440"/>
    <cellStyle name="Entrée 4 70 2 2" xfId="13166"/>
    <cellStyle name="Entrée 4 70 2 2 2" xfId="34502"/>
    <cellStyle name="Entrée 4 70 2 3" xfId="23495"/>
    <cellStyle name="Entrée 4 70 2 3 2" xfId="42579"/>
    <cellStyle name="Entrée 4 70 2 4" xfId="27776"/>
    <cellStyle name="Entrée 4 70 3" xfId="8683"/>
    <cellStyle name="Entrée 4 70 3 2" xfId="15409"/>
    <cellStyle name="Entrée 4 70 3 2 2" xfId="36745"/>
    <cellStyle name="Entrée 4 70 3 3" xfId="18662"/>
    <cellStyle name="Entrée 4 70 3 3 2" xfId="38581"/>
    <cellStyle name="Entrée 4 70 3 4" xfId="30019"/>
    <cellStyle name="Entrée 4 70 4" xfId="10924"/>
    <cellStyle name="Entrée 4 70 4 2" xfId="32260"/>
    <cellStyle name="Entrée 4 70 5" xfId="20521"/>
    <cellStyle name="Entrée 4 70 5 2" xfId="40119"/>
    <cellStyle name="Entrée 4 70 6" xfId="25534"/>
    <cellStyle name="Entrée 4 71" xfId="4189"/>
    <cellStyle name="Entrée 4 71 2" xfId="6441"/>
    <cellStyle name="Entrée 4 71 2 2" xfId="13167"/>
    <cellStyle name="Entrée 4 71 2 2 2" xfId="34503"/>
    <cellStyle name="Entrée 4 71 2 3" xfId="20148"/>
    <cellStyle name="Entrée 4 71 2 3 2" xfId="39810"/>
    <cellStyle name="Entrée 4 71 2 4" xfId="27777"/>
    <cellStyle name="Entrée 4 71 3" xfId="8684"/>
    <cellStyle name="Entrée 4 71 3 2" xfId="15410"/>
    <cellStyle name="Entrée 4 71 3 2 2" xfId="36746"/>
    <cellStyle name="Entrée 4 71 3 3" xfId="20896"/>
    <cellStyle name="Entrée 4 71 3 3 2" xfId="40430"/>
    <cellStyle name="Entrée 4 71 3 4" xfId="30020"/>
    <cellStyle name="Entrée 4 71 4" xfId="10925"/>
    <cellStyle name="Entrée 4 71 4 2" xfId="32261"/>
    <cellStyle name="Entrée 4 71 5" xfId="22752"/>
    <cellStyle name="Entrée 4 71 5 2" xfId="41964"/>
    <cellStyle name="Entrée 4 71 6" xfId="25535"/>
    <cellStyle name="Entrée 4 72" xfId="4190"/>
    <cellStyle name="Entrée 4 72 2" xfId="6442"/>
    <cellStyle name="Entrée 4 72 2 2" xfId="13168"/>
    <cellStyle name="Entrée 4 72 2 2 2" xfId="34504"/>
    <cellStyle name="Entrée 4 72 2 3" xfId="22380"/>
    <cellStyle name="Entrée 4 72 2 3 2" xfId="41656"/>
    <cellStyle name="Entrée 4 72 2 4" xfId="27778"/>
    <cellStyle name="Entrée 4 72 3" xfId="8685"/>
    <cellStyle name="Entrée 4 72 3 2" xfId="15411"/>
    <cellStyle name="Entrée 4 72 3 2 2" xfId="36747"/>
    <cellStyle name="Entrée 4 72 3 3" xfId="23128"/>
    <cellStyle name="Entrée 4 72 3 3 2" xfId="42276"/>
    <cellStyle name="Entrée 4 72 3 4" xfId="30021"/>
    <cellStyle name="Entrée 4 72 4" xfId="10926"/>
    <cellStyle name="Entrée 4 72 4 2" xfId="32262"/>
    <cellStyle name="Entrée 4 72 5" xfId="19407"/>
    <cellStyle name="Entrée 4 72 5 2" xfId="39197"/>
    <cellStyle name="Entrée 4 72 6" xfId="25536"/>
    <cellStyle name="Entrée 4 73" xfId="4191"/>
    <cellStyle name="Entrée 4 73 2" xfId="6443"/>
    <cellStyle name="Entrée 4 73 2 2" xfId="13169"/>
    <cellStyle name="Entrée 4 73 2 2 2" xfId="34505"/>
    <cellStyle name="Entrée 4 73 2 3" xfId="19034"/>
    <cellStyle name="Entrée 4 73 2 3 2" xfId="38889"/>
    <cellStyle name="Entrée 4 73 2 4" xfId="27779"/>
    <cellStyle name="Entrée 4 73 3" xfId="8686"/>
    <cellStyle name="Entrée 4 73 3 2" xfId="15412"/>
    <cellStyle name="Entrée 4 73 3 2 2" xfId="36748"/>
    <cellStyle name="Entrée 4 73 3 3" xfId="19781"/>
    <cellStyle name="Entrée 4 73 3 3 2" xfId="39507"/>
    <cellStyle name="Entrée 4 73 3 4" xfId="30022"/>
    <cellStyle name="Entrée 4 73 4" xfId="10927"/>
    <cellStyle name="Entrée 4 73 4 2" xfId="32263"/>
    <cellStyle name="Entrée 4 73 5" xfId="18291"/>
    <cellStyle name="Entrée 4 73 5 2" xfId="38275"/>
    <cellStyle name="Entrée 4 73 6" xfId="25537"/>
    <cellStyle name="Entrée 4 74" xfId="4192"/>
    <cellStyle name="Entrée 4 74 2" xfId="6444"/>
    <cellStyle name="Entrée 4 74 2 2" xfId="13170"/>
    <cellStyle name="Entrée 4 74 2 2 2" xfId="34506"/>
    <cellStyle name="Entrée 4 74 2 3" xfId="17911"/>
    <cellStyle name="Entrée 4 74 2 3 2" xfId="37960"/>
    <cellStyle name="Entrée 4 74 2 4" xfId="27780"/>
    <cellStyle name="Entrée 4 74 3" xfId="8687"/>
    <cellStyle name="Entrée 4 74 3 2" xfId="15413"/>
    <cellStyle name="Entrée 4 74 3 2 2" xfId="36749"/>
    <cellStyle name="Entrée 4 74 3 3" xfId="22010"/>
    <cellStyle name="Entrée 4 74 3 3 2" xfId="41351"/>
    <cellStyle name="Entrée 4 74 3 4" xfId="30023"/>
    <cellStyle name="Entrée 4 74 4" xfId="10928"/>
    <cellStyle name="Entrée 4 74 4 2" xfId="32264"/>
    <cellStyle name="Entrée 4 74 5" xfId="21637"/>
    <cellStyle name="Entrée 4 74 5 2" xfId="41043"/>
    <cellStyle name="Entrée 4 74 6" xfId="25538"/>
    <cellStyle name="Entrée 4 75" xfId="4193"/>
    <cellStyle name="Entrée 4 75 2" xfId="6445"/>
    <cellStyle name="Entrée 4 75 2 2" xfId="13171"/>
    <cellStyle name="Entrée 4 75 2 2 2" xfId="34507"/>
    <cellStyle name="Entrée 4 75 2 3" xfId="21265"/>
    <cellStyle name="Entrée 4 75 2 3 2" xfId="40735"/>
    <cellStyle name="Entrée 4 75 2 4" xfId="27781"/>
    <cellStyle name="Entrée 4 75 3" xfId="9445"/>
    <cellStyle name="Entrée 4 75 3 2" xfId="16171"/>
    <cellStyle name="Entrée 4 75 3 2 2" xfId="37507"/>
    <cellStyle name="Entrée 4 75 3 3" xfId="18537"/>
    <cellStyle name="Entrée 4 75 3 3 2" xfId="38521"/>
    <cellStyle name="Entrée 4 75 3 4" xfId="30781"/>
    <cellStyle name="Entrée 4 75 4" xfId="10929"/>
    <cellStyle name="Entrée 4 75 4 2" xfId="32265"/>
    <cellStyle name="Entrée 4 75 5" xfId="23867"/>
    <cellStyle name="Entrée 4 75 5 2" xfId="42887"/>
    <cellStyle name="Entrée 4 75 6" xfId="25539"/>
    <cellStyle name="Entrée 4 76" xfId="4194"/>
    <cellStyle name="Entrée 4 76 2" xfId="6446"/>
    <cellStyle name="Entrée 4 76 2 2" xfId="13172"/>
    <cellStyle name="Entrée 4 76 2 2 2" xfId="34508"/>
    <cellStyle name="Entrée 4 76 2 3" xfId="23494"/>
    <cellStyle name="Entrée 4 76 2 3 2" xfId="42578"/>
    <cellStyle name="Entrée 4 76 2 4" xfId="27782"/>
    <cellStyle name="Entrée 4 76 3" xfId="8688"/>
    <cellStyle name="Entrée 4 76 3 2" xfId="15414"/>
    <cellStyle name="Entrée 4 76 3 2 2" xfId="36750"/>
    <cellStyle name="Entrée 4 76 3 3" xfId="18664"/>
    <cellStyle name="Entrée 4 76 3 3 2" xfId="38583"/>
    <cellStyle name="Entrée 4 76 3 4" xfId="30024"/>
    <cellStyle name="Entrée 4 76 4" xfId="10930"/>
    <cellStyle name="Entrée 4 76 4 2" xfId="32266"/>
    <cellStyle name="Entrée 4 76 5" xfId="20520"/>
    <cellStyle name="Entrée 4 76 5 2" xfId="40118"/>
    <cellStyle name="Entrée 4 76 6" xfId="25540"/>
    <cellStyle name="Entrée 4 77" xfId="4195"/>
    <cellStyle name="Entrée 4 77 2" xfId="6447"/>
    <cellStyle name="Entrée 4 77 2 2" xfId="13173"/>
    <cellStyle name="Entrée 4 77 2 2 2" xfId="34509"/>
    <cellStyle name="Entrée 4 77 2 3" xfId="20147"/>
    <cellStyle name="Entrée 4 77 2 3 2" xfId="39809"/>
    <cellStyle name="Entrée 4 77 2 4" xfId="27783"/>
    <cellStyle name="Entrée 4 77 3" xfId="7255"/>
    <cellStyle name="Entrée 4 77 3 2" xfId="13981"/>
    <cellStyle name="Entrée 4 77 3 2 2" xfId="35317"/>
    <cellStyle name="Entrée 4 77 3 3" xfId="21130"/>
    <cellStyle name="Entrée 4 77 3 3 2" xfId="40664"/>
    <cellStyle name="Entrée 4 77 3 4" xfId="28591"/>
    <cellStyle name="Entrée 4 77 4" xfId="10931"/>
    <cellStyle name="Entrée 4 77 4 2" xfId="32267"/>
    <cellStyle name="Entrée 4 77 5" xfId="22751"/>
    <cellStyle name="Entrée 4 77 5 2" xfId="41963"/>
    <cellStyle name="Entrée 4 77 6" xfId="25541"/>
    <cellStyle name="Entrée 4 78" xfId="4196"/>
    <cellStyle name="Entrée 4 78 2" xfId="6448"/>
    <cellStyle name="Entrée 4 78 2 2" xfId="13174"/>
    <cellStyle name="Entrée 4 78 2 2 2" xfId="34510"/>
    <cellStyle name="Entrée 4 78 2 3" xfId="22379"/>
    <cellStyle name="Entrée 4 78 2 3 2" xfId="41655"/>
    <cellStyle name="Entrée 4 78 2 4" xfId="27784"/>
    <cellStyle name="Entrée 4 78 3" xfId="8689"/>
    <cellStyle name="Entrée 4 78 3 2" xfId="15415"/>
    <cellStyle name="Entrée 4 78 3 2 2" xfId="36751"/>
    <cellStyle name="Entrée 4 78 3 3" xfId="17517"/>
    <cellStyle name="Entrée 4 78 3 3 2" xfId="37631"/>
    <cellStyle name="Entrée 4 78 3 4" xfId="30025"/>
    <cellStyle name="Entrée 4 78 4" xfId="10932"/>
    <cellStyle name="Entrée 4 78 4 2" xfId="32268"/>
    <cellStyle name="Entrée 4 78 5" xfId="19406"/>
    <cellStyle name="Entrée 4 78 5 2" xfId="39196"/>
    <cellStyle name="Entrée 4 78 6" xfId="25542"/>
    <cellStyle name="Entrée 4 79" xfId="4197"/>
    <cellStyle name="Entrée 4 79 2" xfId="6449"/>
    <cellStyle name="Entrée 4 79 2 2" xfId="13175"/>
    <cellStyle name="Entrée 4 79 2 2 2" xfId="34511"/>
    <cellStyle name="Entrée 4 79 2 3" xfId="19033"/>
    <cellStyle name="Entrée 4 79 2 3 2" xfId="38888"/>
    <cellStyle name="Entrée 4 79 2 4" xfId="27785"/>
    <cellStyle name="Entrée 4 79 3" xfId="8690"/>
    <cellStyle name="Entrée 4 79 3 2" xfId="15416"/>
    <cellStyle name="Entrée 4 79 3 2 2" xfId="36752"/>
    <cellStyle name="Entrée 4 79 3 3" xfId="20895"/>
    <cellStyle name="Entrée 4 79 3 3 2" xfId="40429"/>
    <cellStyle name="Entrée 4 79 3 4" xfId="30026"/>
    <cellStyle name="Entrée 4 79 4" xfId="10933"/>
    <cellStyle name="Entrée 4 79 4 2" xfId="32269"/>
    <cellStyle name="Entrée 4 79 5" xfId="18290"/>
    <cellStyle name="Entrée 4 79 5 2" xfId="38274"/>
    <cellStyle name="Entrée 4 79 6" xfId="25543"/>
    <cellStyle name="Entrée 4 8" xfId="4198"/>
    <cellStyle name="Entrée 4 8 2" xfId="6450"/>
    <cellStyle name="Entrée 4 8 2 2" xfId="13176"/>
    <cellStyle name="Entrée 4 8 2 2 2" xfId="34512"/>
    <cellStyle name="Entrée 4 8 2 3" xfId="17910"/>
    <cellStyle name="Entrée 4 8 2 3 2" xfId="37959"/>
    <cellStyle name="Entrée 4 8 2 4" xfId="27786"/>
    <cellStyle name="Entrée 4 8 3" xfId="8691"/>
    <cellStyle name="Entrée 4 8 3 2" xfId="15417"/>
    <cellStyle name="Entrée 4 8 3 2 2" xfId="36753"/>
    <cellStyle name="Entrée 4 8 3 3" xfId="23127"/>
    <cellStyle name="Entrée 4 8 3 3 2" xfId="42275"/>
    <cellStyle name="Entrée 4 8 3 4" xfId="30027"/>
    <cellStyle name="Entrée 4 8 4" xfId="10934"/>
    <cellStyle name="Entrée 4 8 4 2" xfId="32270"/>
    <cellStyle name="Entrée 4 8 5" xfId="21636"/>
    <cellStyle name="Entrée 4 8 5 2" xfId="41042"/>
    <cellStyle name="Entrée 4 8 6" xfId="25544"/>
    <cellStyle name="Entrée 4 80" xfId="4199"/>
    <cellStyle name="Entrée 4 80 2" xfId="6451"/>
    <cellStyle name="Entrée 4 80 2 2" xfId="13177"/>
    <cellStyle name="Entrée 4 80 2 2 2" xfId="34513"/>
    <cellStyle name="Entrée 4 80 2 3" xfId="21264"/>
    <cellStyle name="Entrée 4 80 2 3 2" xfId="40734"/>
    <cellStyle name="Entrée 4 80 2 4" xfId="27787"/>
    <cellStyle name="Entrée 4 80 3" xfId="8692"/>
    <cellStyle name="Entrée 4 80 3 2" xfId="15418"/>
    <cellStyle name="Entrée 4 80 3 2 2" xfId="36754"/>
    <cellStyle name="Entrée 4 80 3 3" xfId="19780"/>
    <cellStyle name="Entrée 4 80 3 3 2" xfId="39506"/>
    <cellStyle name="Entrée 4 80 3 4" xfId="30028"/>
    <cellStyle name="Entrée 4 80 4" xfId="10935"/>
    <cellStyle name="Entrée 4 80 4 2" xfId="32271"/>
    <cellStyle name="Entrée 4 80 5" xfId="23866"/>
    <cellStyle name="Entrée 4 80 5 2" xfId="42886"/>
    <cellStyle name="Entrée 4 80 6" xfId="25545"/>
    <cellStyle name="Entrée 4 81" xfId="4200"/>
    <cellStyle name="Entrée 4 81 2" xfId="6452"/>
    <cellStyle name="Entrée 4 81 2 2" xfId="13178"/>
    <cellStyle name="Entrée 4 81 2 2 2" xfId="34514"/>
    <cellStyle name="Entrée 4 81 2 3" xfId="23493"/>
    <cellStyle name="Entrée 4 81 2 3 2" xfId="42577"/>
    <cellStyle name="Entrée 4 81 2 4" xfId="27788"/>
    <cellStyle name="Entrée 4 81 3" xfId="8693"/>
    <cellStyle name="Entrée 4 81 3 2" xfId="15419"/>
    <cellStyle name="Entrée 4 81 3 2 2" xfId="36755"/>
    <cellStyle name="Entrée 4 81 3 3" xfId="22009"/>
    <cellStyle name="Entrée 4 81 3 3 2" xfId="41350"/>
    <cellStyle name="Entrée 4 81 3 4" xfId="30029"/>
    <cellStyle name="Entrée 4 81 4" xfId="10936"/>
    <cellStyle name="Entrée 4 81 4 2" xfId="32272"/>
    <cellStyle name="Entrée 4 81 5" xfId="20519"/>
    <cellStyle name="Entrée 4 81 5 2" xfId="40117"/>
    <cellStyle name="Entrée 4 81 6" xfId="25546"/>
    <cellStyle name="Entrée 4 82" xfId="4201"/>
    <cellStyle name="Entrée 4 82 2" xfId="6453"/>
    <cellStyle name="Entrée 4 82 2 2" xfId="13179"/>
    <cellStyle name="Entrée 4 82 2 2 2" xfId="34515"/>
    <cellStyle name="Entrée 4 82 2 3" xfId="20146"/>
    <cellStyle name="Entrée 4 82 2 3 2" xfId="39808"/>
    <cellStyle name="Entrée 4 82 2 4" xfId="27789"/>
    <cellStyle name="Entrée 4 82 3" xfId="8694"/>
    <cellStyle name="Entrée 4 82 3 2" xfId="15420"/>
    <cellStyle name="Entrée 4 82 3 2 2" xfId="36756"/>
    <cellStyle name="Entrée 4 82 3 3" xfId="18663"/>
    <cellStyle name="Entrée 4 82 3 3 2" xfId="38582"/>
    <cellStyle name="Entrée 4 82 3 4" xfId="30030"/>
    <cellStyle name="Entrée 4 82 4" xfId="10937"/>
    <cellStyle name="Entrée 4 82 4 2" xfId="32273"/>
    <cellStyle name="Entrée 4 82 5" xfId="22750"/>
    <cellStyle name="Entrée 4 82 5 2" xfId="41962"/>
    <cellStyle name="Entrée 4 82 6" xfId="25547"/>
    <cellStyle name="Entrée 4 83" xfId="4202"/>
    <cellStyle name="Entrée 4 83 2" xfId="6454"/>
    <cellStyle name="Entrée 4 83 2 2" xfId="13180"/>
    <cellStyle name="Entrée 4 83 2 2 2" xfId="34516"/>
    <cellStyle name="Entrée 4 83 2 3" xfId="22378"/>
    <cellStyle name="Entrée 4 83 2 3 2" xfId="41654"/>
    <cellStyle name="Entrée 4 83 2 4" xfId="27790"/>
    <cellStyle name="Entrée 4 83 3" xfId="8695"/>
    <cellStyle name="Entrée 4 83 3 2" xfId="15421"/>
    <cellStyle name="Entrée 4 83 3 2 2" xfId="36757"/>
    <cellStyle name="Entrée 4 83 3 3" xfId="17516"/>
    <cellStyle name="Entrée 4 83 3 3 2" xfId="37630"/>
    <cellStyle name="Entrée 4 83 3 4" xfId="30031"/>
    <cellStyle name="Entrée 4 83 4" xfId="10938"/>
    <cellStyle name="Entrée 4 83 4 2" xfId="32274"/>
    <cellStyle name="Entrée 4 83 5" xfId="19405"/>
    <cellStyle name="Entrée 4 83 5 2" xfId="39195"/>
    <cellStyle name="Entrée 4 83 6" xfId="25548"/>
    <cellStyle name="Entrée 4 84" xfId="4203"/>
    <cellStyle name="Entrée 4 84 2" xfId="6455"/>
    <cellStyle name="Entrée 4 84 2 2" xfId="13181"/>
    <cellStyle name="Entrée 4 84 2 2 2" xfId="34517"/>
    <cellStyle name="Entrée 4 84 2 3" xfId="19032"/>
    <cellStyle name="Entrée 4 84 2 3 2" xfId="38887"/>
    <cellStyle name="Entrée 4 84 2 4" xfId="27791"/>
    <cellStyle name="Entrée 4 84 3" xfId="8696"/>
    <cellStyle name="Entrée 4 84 3 2" xfId="15422"/>
    <cellStyle name="Entrée 4 84 3 2 2" xfId="36758"/>
    <cellStyle name="Entrée 4 84 3 3" xfId="17515"/>
    <cellStyle name="Entrée 4 84 3 3 2" xfId="37629"/>
    <cellStyle name="Entrée 4 84 3 4" xfId="30032"/>
    <cellStyle name="Entrée 4 84 4" xfId="10939"/>
    <cellStyle name="Entrée 4 84 4 2" xfId="32275"/>
    <cellStyle name="Entrée 4 84 5" xfId="18289"/>
    <cellStyle name="Entrée 4 84 5 2" xfId="38273"/>
    <cellStyle name="Entrée 4 84 6" xfId="25549"/>
    <cellStyle name="Entrée 4 85" xfId="4204"/>
    <cellStyle name="Entrée 4 85 2" xfId="6456"/>
    <cellStyle name="Entrée 4 85 2 2" xfId="13182"/>
    <cellStyle name="Entrée 4 85 2 2 2" xfId="34518"/>
    <cellStyle name="Entrée 4 85 2 3" xfId="17909"/>
    <cellStyle name="Entrée 4 85 2 3 2" xfId="37958"/>
    <cellStyle name="Entrée 4 85 2 4" xfId="27792"/>
    <cellStyle name="Entrée 4 85 3" xfId="8697"/>
    <cellStyle name="Entrée 4 85 3 2" xfId="15423"/>
    <cellStyle name="Entrée 4 85 3 2 2" xfId="36759"/>
    <cellStyle name="Entrée 4 85 3 3" xfId="20893"/>
    <cellStyle name="Entrée 4 85 3 3 2" xfId="40427"/>
    <cellStyle name="Entrée 4 85 3 4" xfId="30033"/>
    <cellStyle name="Entrée 4 85 4" xfId="10940"/>
    <cellStyle name="Entrée 4 85 4 2" xfId="32276"/>
    <cellStyle name="Entrée 4 85 5" xfId="21635"/>
    <cellStyle name="Entrée 4 85 5 2" xfId="41041"/>
    <cellStyle name="Entrée 4 85 6" xfId="25550"/>
    <cellStyle name="Entrée 4 86" xfId="4205"/>
    <cellStyle name="Entrée 4 86 2" xfId="6457"/>
    <cellStyle name="Entrée 4 86 2 2" xfId="13183"/>
    <cellStyle name="Entrée 4 86 2 2 2" xfId="34519"/>
    <cellStyle name="Entrée 4 86 2 3" xfId="21263"/>
    <cellStyle name="Entrée 4 86 2 3 2" xfId="40733"/>
    <cellStyle name="Entrée 4 86 2 4" xfId="27793"/>
    <cellStyle name="Entrée 4 86 3" xfId="8698"/>
    <cellStyle name="Entrée 4 86 3 2" xfId="15424"/>
    <cellStyle name="Entrée 4 86 3 2 2" xfId="36760"/>
    <cellStyle name="Entrée 4 86 3 3" xfId="23125"/>
    <cellStyle name="Entrée 4 86 3 3 2" xfId="42273"/>
    <cellStyle name="Entrée 4 86 3 4" xfId="30034"/>
    <cellStyle name="Entrée 4 86 4" xfId="10941"/>
    <cellStyle name="Entrée 4 86 4 2" xfId="32277"/>
    <cellStyle name="Entrée 4 86 5" xfId="23865"/>
    <cellStyle name="Entrée 4 86 5 2" xfId="42885"/>
    <cellStyle name="Entrée 4 86 6" xfId="25551"/>
    <cellStyle name="Entrée 4 87" xfId="4206"/>
    <cellStyle name="Entrée 4 87 2" xfId="6458"/>
    <cellStyle name="Entrée 4 87 2 2" xfId="13184"/>
    <cellStyle name="Entrée 4 87 2 2 2" xfId="34520"/>
    <cellStyle name="Entrée 4 87 2 3" xfId="23492"/>
    <cellStyle name="Entrée 4 87 2 3 2" xfId="42576"/>
    <cellStyle name="Entrée 4 87 2 4" xfId="27794"/>
    <cellStyle name="Entrée 4 87 3" xfId="8699"/>
    <cellStyle name="Entrée 4 87 3 2" xfId="15425"/>
    <cellStyle name="Entrée 4 87 3 2 2" xfId="36761"/>
    <cellStyle name="Entrée 4 87 3 3" xfId="19778"/>
    <cellStyle name="Entrée 4 87 3 3 2" xfId="39504"/>
    <cellStyle name="Entrée 4 87 3 4" xfId="30035"/>
    <cellStyle name="Entrée 4 87 4" xfId="10942"/>
    <cellStyle name="Entrée 4 87 4 2" xfId="32278"/>
    <cellStyle name="Entrée 4 87 5" xfId="20518"/>
    <cellStyle name="Entrée 4 87 5 2" xfId="40116"/>
    <cellStyle name="Entrée 4 87 6" xfId="25552"/>
    <cellStyle name="Entrée 4 88" xfId="4207"/>
    <cellStyle name="Entrée 4 88 2" xfId="6459"/>
    <cellStyle name="Entrée 4 88 2 2" xfId="13185"/>
    <cellStyle name="Entrée 4 88 2 2 2" xfId="34521"/>
    <cellStyle name="Entrée 4 88 2 3" xfId="20145"/>
    <cellStyle name="Entrée 4 88 2 3 2" xfId="39807"/>
    <cellStyle name="Entrée 4 88 2 4" xfId="27795"/>
    <cellStyle name="Entrée 4 88 3" xfId="8700"/>
    <cellStyle name="Entrée 4 88 3 2" xfId="15426"/>
    <cellStyle name="Entrée 4 88 3 2 2" xfId="36762"/>
    <cellStyle name="Entrée 4 88 3 3" xfId="22007"/>
    <cellStyle name="Entrée 4 88 3 3 2" xfId="41348"/>
    <cellStyle name="Entrée 4 88 3 4" xfId="30036"/>
    <cellStyle name="Entrée 4 88 4" xfId="10943"/>
    <cellStyle name="Entrée 4 88 4 2" xfId="32279"/>
    <cellStyle name="Entrée 4 88 5" xfId="22749"/>
    <cellStyle name="Entrée 4 88 5 2" xfId="41961"/>
    <cellStyle name="Entrée 4 88 6" xfId="25553"/>
    <cellStyle name="Entrée 4 89" xfId="4208"/>
    <cellStyle name="Entrée 4 89 2" xfId="6460"/>
    <cellStyle name="Entrée 4 89 2 2" xfId="13186"/>
    <cellStyle name="Entrée 4 89 2 2 2" xfId="34522"/>
    <cellStyle name="Entrée 4 89 2 3" xfId="22377"/>
    <cellStyle name="Entrée 4 89 2 3 2" xfId="41653"/>
    <cellStyle name="Entrée 4 89 2 4" xfId="27796"/>
    <cellStyle name="Entrée 4 89 3" xfId="8701"/>
    <cellStyle name="Entrée 4 89 3 2" xfId="15427"/>
    <cellStyle name="Entrée 4 89 3 2 2" xfId="36763"/>
    <cellStyle name="Entrée 4 89 3 3" xfId="18661"/>
    <cellStyle name="Entrée 4 89 3 3 2" xfId="38580"/>
    <cellStyle name="Entrée 4 89 3 4" xfId="30037"/>
    <cellStyle name="Entrée 4 89 4" xfId="10944"/>
    <cellStyle name="Entrée 4 89 4 2" xfId="32280"/>
    <cellStyle name="Entrée 4 89 5" xfId="19404"/>
    <cellStyle name="Entrée 4 89 5 2" xfId="39194"/>
    <cellStyle name="Entrée 4 89 6" xfId="25554"/>
    <cellStyle name="Entrée 4 9" xfId="4209"/>
    <cellStyle name="Entrée 4 9 2" xfId="6461"/>
    <cellStyle name="Entrée 4 9 2 2" xfId="13187"/>
    <cellStyle name="Entrée 4 9 2 2 2" xfId="34523"/>
    <cellStyle name="Entrée 4 9 2 3" xfId="19031"/>
    <cellStyle name="Entrée 4 9 2 3 2" xfId="38886"/>
    <cellStyle name="Entrée 4 9 2 4" xfId="27797"/>
    <cellStyle name="Entrée 4 9 3" xfId="8702"/>
    <cellStyle name="Entrée 4 9 3 2" xfId="15428"/>
    <cellStyle name="Entrée 4 9 3 2 2" xfId="36764"/>
    <cellStyle name="Entrée 4 9 3 3" xfId="17514"/>
    <cellStyle name="Entrée 4 9 3 3 2" xfId="37628"/>
    <cellStyle name="Entrée 4 9 3 4" xfId="30038"/>
    <cellStyle name="Entrée 4 9 4" xfId="10945"/>
    <cellStyle name="Entrée 4 9 4 2" xfId="32281"/>
    <cellStyle name="Entrée 4 9 5" xfId="18288"/>
    <cellStyle name="Entrée 4 9 5 2" xfId="38272"/>
    <cellStyle name="Entrée 4 9 6" xfId="25555"/>
    <cellStyle name="Entrée 4 90" xfId="4210"/>
    <cellStyle name="Entrée 4 90 2" xfId="6462"/>
    <cellStyle name="Entrée 4 90 2 2" xfId="13188"/>
    <cellStyle name="Entrée 4 90 2 2 2" xfId="34524"/>
    <cellStyle name="Entrée 4 90 2 3" xfId="17908"/>
    <cellStyle name="Entrée 4 90 2 3 2" xfId="37957"/>
    <cellStyle name="Entrée 4 90 2 4" xfId="27798"/>
    <cellStyle name="Entrée 4 90 3" xfId="8703"/>
    <cellStyle name="Entrée 4 90 3 2" xfId="15429"/>
    <cellStyle name="Entrée 4 90 3 2 2" xfId="36765"/>
    <cellStyle name="Entrée 4 90 3 3" xfId="20892"/>
    <cellStyle name="Entrée 4 90 3 3 2" xfId="40426"/>
    <cellStyle name="Entrée 4 90 3 4" xfId="30039"/>
    <cellStyle name="Entrée 4 90 4" xfId="10946"/>
    <cellStyle name="Entrée 4 90 4 2" xfId="32282"/>
    <cellStyle name="Entrée 4 90 5" xfId="21634"/>
    <cellStyle name="Entrée 4 90 5 2" xfId="41040"/>
    <cellStyle name="Entrée 4 90 6" xfId="25556"/>
    <cellStyle name="Entrée 4 91" xfId="4211"/>
    <cellStyle name="Entrée 4 91 2" xfId="6463"/>
    <cellStyle name="Entrée 4 91 2 2" xfId="13189"/>
    <cellStyle name="Entrée 4 91 2 2 2" xfId="34525"/>
    <cellStyle name="Entrée 4 91 2 3" xfId="21262"/>
    <cellStyle name="Entrée 4 91 2 3 2" xfId="40732"/>
    <cellStyle name="Entrée 4 91 2 4" xfId="27799"/>
    <cellStyle name="Entrée 4 91 3" xfId="8704"/>
    <cellStyle name="Entrée 4 91 3 2" xfId="15430"/>
    <cellStyle name="Entrée 4 91 3 2 2" xfId="36766"/>
    <cellStyle name="Entrée 4 91 3 3" xfId="23124"/>
    <cellStyle name="Entrée 4 91 3 3 2" xfId="42272"/>
    <cellStyle name="Entrée 4 91 3 4" xfId="30040"/>
    <cellStyle name="Entrée 4 91 4" xfId="10947"/>
    <cellStyle name="Entrée 4 91 4 2" xfId="32283"/>
    <cellStyle name="Entrée 4 91 5" xfId="23864"/>
    <cellStyle name="Entrée 4 91 5 2" xfId="42884"/>
    <cellStyle name="Entrée 4 91 6" xfId="25557"/>
    <cellStyle name="Entrée 4 92" xfId="4212"/>
    <cellStyle name="Entrée 4 92 2" xfId="6464"/>
    <cellStyle name="Entrée 4 92 2 2" xfId="13190"/>
    <cellStyle name="Entrée 4 92 2 2 2" xfId="34526"/>
    <cellStyle name="Entrée 4 92 2 3" xfId="23491"/>
    <cellStyle name="Entrée 4 92 2 3 2" xfId="42575"/>
    <cellStyle name="Entrée 4 92 2 4" xfId="27800"/>
    <cellStyle name="Entrée 4 92 3" xfId="8705"/>
    <cellStyle name="Entrée 4 92 3 2" xfId="15431"/>
    <cellStyle name="Entrée 4 92 3 2 2" xfId="36767"/>
    <cellStyle name="Entrée 4 92 3 3" xfId="19777"/>
    <cellStyle name="Entrée 4 92 3 3 2" xfId="39503"/>
    <cellStyle name="Entrée 4 92 3 4" xfId="30041"/>
    <cellStyle name="Entrée 4 92 4" xfId="10948"/>
    <cellStyle name="Entrée 4 92 4 2" xfId="32284"/>
    <cellStyle name="Entrée 4 92 5" xfId="20517"/>
    <cellStyle name="Entrée 4 92 5 2" xfId="40115"/>
    <cellStyle name="Entrée 4 92 6" xfId="25558"/>
    <cellStyle name="Entrée 4 93" xfId="4213"/>
    <cellStyle name="Entrée 4 93 2" xfId="6465"/>
    <cellStyle name="Entrée 4 93 2 2" xfId="13191"/>
    <cellStyle name="Entrée 4 93 2 2 2" xfId="34527"/>
    <cellStyle name="Entrée 4 93 2 3" xfId="20144"/>
    <cellStyle name="Entrée 4 93 2 3 2" xfId="39806"/>
    <cellStyle name="Entrée 4 93 2 4" xfId="27801"/>
    <cellStyle name="Entrée 4 93 3" xfId="8706"/>
    <cellStyle name="Entrée 4 93 3 2" xfId="15432"/>
    <cellStyle name="Entrée 4 93 3 2 2" xfId="36768"/>
    <cellStyle name="Entrée 4 93 3 3" xfId="22006"/>
    <cellStyle name="Entrée 4 93 3 3 2" xfId="41347"/>
    <cellStyle name="Entrée 4 93 3 4" xfId="30042"/>
    <cellStyle name="Entrée 4 93 4" xfId="10949"/>
    <cellStyle name="Entrée 4 93 4 2" xfId="32285"/>
    <cellStyle name="Entrée 4 93 5" xfId="22748"/>
    <cellStyle name="Entrée 4 93 5 2" xfId="41960"/>
    <cellStyle name="Entrée 4 93 6" xfId="25559"/>
    <cellStyle name="Entrée 4 94" xfId="4214"/>
    <cellStyle name="Entrée 4 94 2" xfId="6466"/>
    <cellStyle name="Entrée 4 94 2 2" xfId="13192"/>
    <cellStyle name="Entrée 4 94 2 2 2" xfId="34528"/>
    <cellStyle name="Entrée 4 94 2 3" xfId="22376"/>
    <cellStyle name="Entrée 4 94 2 3 2" xfId="41652"/>
    <cellStyle name="Entrée 4 94 2 4" xfId="27802"/>
    <cellStyle name="Entrée 4 94 3" xfId="7256"/>
    <cellStyle name="Entrée 4 94 3 2" xfId="13982"/>
    <cellStyle name="Entrée 4 94 3 2 2" xfId="35318"/>
    <cellStyle name="Entrée 4 94 3 3" xfId="23359"/>
    <cellStyle name="Entrée 4 94 3 3 2" xfId="42507"/>
    <cellStyle name="Entrée 4 94 3 4" xfId="28592"/>
    <cellStyle name="Entrée 4 94 4" xfId="10950"/>
    <cellStyle name="Entrée 4 94 4 2" xfId="32286"/>
    <cellStyle name="Entrée 4 94 5" xfId="19403"/>
    <cellStyle name="Entrée 4 94 5 2" xfId="39193"/>
    <cellStyle name="Entrée 4 94 6" xfId="25560"/>
    <cellStyle name="Entrée 4 95" xfId="4215"/>
    <cellStyle name="Entrée 4 95 2" xfId="6467"/>
    <cellStyle name="Entrée 4 95 2 2" xfId="13193"/>
    <cellStyle name="Entrée 4 95 2 2 2" xfId="34529"/>
    <cellStyle name="Entrée 4 95 2 3" xfId="19030"/>
    <cellStyle name="Entrée 4 95 2 3 2" xfId="38885"/>
    <cellStyle name="Entrée 4 95 2 4" xfId="27803"/>
    <cellStyle name="Entrée 4 95 3" xfId="8707"/>
    <cellStyle name="Entrée 4 95 3 2" xfId="15433"/>
    <cellStyle name="Entrée 4 95 3 2 2" xfId="36769"/>
    <cellStyle name="Entrée 4 95 3 3" xfId="18660"/>
    <cellStyle name="Entrée 4 95 3 3 2" xfId="38579"/>
    <cellStyle name="Entrée 4 95 3 4" xfId="30043"/>
    <cellStyle name="Entrée 4 95 4" xfId="10951"/>
    <cellStyle name="Entrée 4 95 4 2" xfId="32287"/>
    <cellStyle name="Entrée 4 95 5" xfId="18287"/>
    <cellStyle name="Entrée 4 95 5 2" xfId="38271"/>
    <cellStyle name="Entrée 4 95 6" xfId="25561"/>
    <cellStyle name="Entrée 4 96" xfId="4216"/>
    <cellStyle name="Entrée 4 96 2" xfId="6468"/>
    <cellStyle name="Entrée 4 96 2 2" xfId="13194"/>
    <cellStyle name="Entrée 4 96 2 2 2" xfId="34530"/>
    <cellStyle name="Entrée 4 96 2 3" xfId="17907"/>
    <cellStyle name="Entrée 4 96 2 3 2" xfId="37956"/>
    <cellStyle name="Entrée 4 96 2 4" xfId="27804"/>
    <cellStyle name="Entrée 4 96 3" xfId="8708"/>
    <cellStyle name="Entrée 4 96 3 2" xfId="15434"/>
    <cellStyle name="Entrée 4 96 3 2 2" xfId="36770"/>
    <cellStyle name="Entrée 4 96 3 3" xfId="17513"/>
    <cellStyle name="Entrée 4 96 3 3 2" xfId="37627"/>
    <cellStyle name="Entrée 4 96 3 4" xfId="30044"/>
    <cellStyle name="Entrée 4 96 4" xfId="10952"/>
    <cellStyle name="Entrée 4 96 4 2" xfId="32288"/>
    <cellStyle name="Entrée 4 96 5" xfId="21633"/>
    <cellStyle name="Entrée 4 96 5 2" xfId="41039"/>
    <cellStyle name="Entrée 4 96 6" xfId="25562"/>
    <cellStyle name="Entrée 4 97" xfId="4217"/>
    <cellStyle name="Entrée 4 97 2" xfId="6469"/>
    <cellStyle name="Entrée 4 97 2 2" xfId="13195"/>
    <cellStyle name="Entrée 4 97 2 2 2" xfId="34531"/>
    <cellStyle name="Entrée 4 97 2 3" xfId="21261"/>
    <cellStyle name="Entrée 4 97 2 3 2" xfId="40731"/>
    <cellStyle name="Entrée 4 97 2 4" xfId="27805"/>
    <cellStyle name="Entrée 4 97 3" xfId="8709"/>
    <cellStyle name="Entrée 4 97 3 2" xfId="15435"/>
    <cellStyle name="Entrée 4 97 3 2 2" xfId="36771"/>
    <cellStyle name="Entrée 4 97 3 3" xfId="20891"/>
    <cellStyle name="Entrée 4 97 3 3 2" xfId="40425"/>
    <cellStyle name="Entrée 4 97 3 4" xfId="30045"/>
    <cellStyle name="Entrée 4 97 4" xfId="10953"/>
    <cellStyle name="Entrée 4 97 4 2" xfId="32289"/>
    <cellStyle name="Entrée 4 97 5" xfId="23863"/>
    <cellStyle name="Entrée 4 97 5 2" xfId="42883"/>
    <cellStyle name="Entrée 4 97 6" xfId="25563"/>
    <cellStyle name="Entrée 4 98" xfId="4218"/>
    <cellStyle name="Entrée 4 98 2" xfId="6470"/>
    <cellStyle name="Entrée 4 98 2 2" xfId="13196"/>
    <cellStyle name="Entrée 4 98 2 2 2" xfId="34532"/>
    <cellStyle name="Entrée 4 98 2 3" xfId="23490"/>
    <cellStyle name="Entrée 4 98 2 3 2" xfId="42574"/>
    <cellStyle name="Entrée 4 98 2 4" xfId="27806"/>
    <cellStyle name="Entrée 4 98 3" xfId="8710"/>
    <cellStyle name="Entrée 4 98 3 2" xfId="15436"/>
    <cellStyle name="Entrée 4 98 3 2 2" xfId="36772"/>
    <cellStyle name="Entrée 4 98 3 3" xfId="23123"/>
    <cellStyle name="Entrée 4 98 3 3 2" xfId="42271"/>
    <cellStyle name="Entrée 4 98 3 4" xfId="30046"/>
    <cellStyle name="Entrée 4 98 4" xfId="10954"/>
    <cellStyle name="Entrée 4 98 4 2" xfId="32290"/>
    <cellStyle name="Entrée 4 98 5" xfId="20516"/>
    <cellStyle name="Entrée 4 98 5 2" xfId="40114"/>
    <cellStyle name="Entrée 4 98 6" xfId="25564"/>
    <cellStyle name="Entrée 4 99" xfId="4219"/>
    <cellStyle name="Entrée 4 99 2" xfId="6471"/>
    <cellStyle name="Entrée 4 99 2 2" xfId="13197"/>
    <cellStyle name="Entrée 4 99 2 2 2" xfId="34533"/>
    <cellStyle name="Entrée 4 99 2 3" xfId="20143"/>
    <cellStyle name="Entrée 4 99 2 3 2" xfId="39805"/>
    <cellStyle name="Entrée 4 99 2 4" xfId="27807"/>
    <cellStyle name="Entrée 4 99 3" xfId="8711"/>
    <cellStyle name="Entrée 4 99 3 2" xfId="15437"/>
    <cellStyle name="Entrée 4 99 3 2 2" xfId="36773"/>
    <cellStyle name="Entrée 4 99 3 3" xfId="19776"/>
    <cellStyle name="Entrée 4 99 3 3 2" xfId="39502"/>
    <cellStyle name="Entrée 4 99 3 4" xfId="30047"/>
    <cellStyle name="Entrée 4 99 4" xfId="10955"/>
    <cellStyle name="Entrée 4 99 4 2" xfId="32291"/>
    <cellStyle name="Entrée 4 99 5" xfId="22747"/>
    <cellStyle name="Entrée 4 99 5 2" xfId="41959"/>
    <cellStyle name="Entrée 4 99 6" xfId="25565"/>
    <cellStyle name="Entrée 5" xfId="2451"/>
    <cellStyle name="Euro" xfId="2452"/>
    <cellStyle name="Euro 2" xfId="4220"/>
    <cellStyle name="Incorreto" xfId="2453"/>
    <cellStyle name="Insatisfaisant 2" xfId="2454"/>
    <cellStyle name="Insatisfaisant 2 2" xfId="2455"/>
    <cellStyle name="Insatisfaisant 2 3" xfId="4221"/>
    <cellStyle name="Insatisfaisant 3" xfId="2456"/>
    <cellStyle name="Insatisfaisant 4" xfId="2457"/>
    <cellStyle name="Insatisfaisant 5" xfId="2458"/>
    <cellStyle name="Lien hypertexte 2" xfId="2459"/>
    <cellStyle name="Lien hypertexte 2 2" xfId="2460"/>
    <cellStyle name="Lien hypertexte 3" xfId="2461"/>
    <cellStyle name="Lien hypertexte 4" xfId="2462"/>
    <cellStyle name="Milliers 2" xfId="2750"/>
    <cellStyle name="Milliers 2 2" xfId="2751"/>
    <cellStyle name="Milliers 2 3" xfId="2752"/>
    <cellStyle name="Milliers 3" xfId="2753"/>
    <cellStyle name="Neutra" xfId="2463"/>
    <cellStyle name="Neutre 2" xfId="2464"/>
    <cellStyle name="Neutre 2 2" xfId="2465"/>
    <cellStyle name="Neutre 2 3" xfId="4222"/>
    <cellStyle name="Neutre 3" xfId="2466"/>
    <cellStyle name="Neutre 4" xfId="2467"/>
    <cellStyle name="Neutre 5" xfId="2468"/>
    <cellStyle name="Normal" xfId="0" builtinId="0"/>
    <cellStyle name="Normal 10" xfId="2469"/>
    <cellStyle name="Normal 10 2" xfId="2470"/>
    <cellStyle name="Normal 10 3" xfId="2471"/>
    <cellStyle name="Normal 102" xfId="2472"/>
    <cellStyle name="Normal 105" xfId="2473"/>
    <cellStyle name="Normal 11" xfId="2474"/>
    <cellStyle name="Normal 11 2" xfId="2475"/>
    <cellStyle name="Normal 11 3" xfId="2476"/>
    <cellStyle name="Normal 12" xfId="2477"/>
    <cellStyle name="Normal 12 2" xfId="2478"/>
    <cellStyle name="Normal 12 2 2" xfId="2479"/>
    <cellStyle name="Normal 12 2 3" xfId="2480"/>
    <cellStyle name="Normal 13" xfId="2481"/>
    <cellStyle name="Normal 13 2" xfId="2482"/>
    <cellStyle name="Normal 13 3" xfId="2483"/>
    <cellStyle name="Normal 14" xfId="2484"/>
    <cellStyle name="Normal 14 2" xfId="2485"/>
    <cellStyle name="Normal 14 3" xfId="2486"/>
    <cellStyle name="Normal 15" xfId="2487"/>
    <cellStyle name="Normal 15 2" xfId="2488"/>
    <cellStyle name="Normal 15 3" xfId="2489"/>
    <cellStyle name="Normal 16" xfId="2490"/>
    <cellStyle name="Normal 16 2" xfId="2491"/>
    <cellStyle name="Normal 16 3" xfId="2492"/>
    <cellStyle name="Normal 17" xfId="2493"/>
    <cellStyle name="Normal 17 2" xfId="2494"/>
    <cellStyle name="Normal 17 3" xfId="2495"/>
    <cellStyle name="Normal 18" xfId="2496"/>
    <cellStyle name="Normal 18 2" xfId="2497"/>
    <cellStyle name="Normal 18 3" xfId="2498"/>
    <cellStyle name="Normal 19" xfId="2499"/>
    <cellStyle name="Normal 19 2" xfId="2500"/>
    <cellStyle name="Normal 19 3" xfId="2501"/>
    <cellStyle name="Normal 2" xfId="2502"/>
    <cellStyle name="Normal 2 2" xfId="2503"/>
    <cellStyle name="Normal 2 2 2" xfId="2504"/>
    <cellStyle name="Normal 2 2 2 2" xfId="2505"/>
    <cellStyle name="Normal 2 2 2 3" xfId="2506"/>
    <cellStyle name="Normal 2 3" xfId="2507"/>
    <cellStyle name="Normal 2 3 2" xfId="2508"/>
    <cellStyle name="Normal 2 3 3" xfId="2509"/>
    <cellStyle name="Normal 2 4" xfId="2510"/>
    <cellStyle name="Normal 20" xfId="2511"/>
    <cellStyle name="Normal 20 2" xfId="2512"/>
    <cellStyle name="Normal 20 3" xfId="2513"/>
    <cellStyle name="Normal 21" xfId="2514"/>
    <cellStyle name="Normal 21 2" xfId="2515"/>
    <cellStyle name="Normal 21 3" xfId="2516"/>
    <cellStyle name="Normal 22" xfId="2517"/>
    <cellStyle name="Normal 22 2" xfId="2518"/>
    <cellStyle name="Normal 22 3" xfId="2519"/>
    <cellStyle name="Normal 23" xfId="2520"/>
    <cellStyle name="Normal 23 2" xfId="2521"/>
    <cellStyle name="Normal 23 3" xfId="2522"/>
    <cellStyle name="Normal 24" xfId="2523"/>
    <cellStyle name="Normal 24 2" xfId="2524"/>
    <cellStyle name="Normal 24 3" xfId="2525"/>
    <cellStyle name="Normal 25" xfId="2526"/>
    <cellStyle name="Normal 25 2" xfId="2527"/>
    <cellStyle name="Normal 25 3" xfId="2528"/>
    <cellStyle name="Normal 26" xfId="2529"/>
    <cellStyle name="Normal 26 2" xfId="2530"/>
    <cellStyle name="Normal 26 3" xfId="2531"/>
    <cellStyle name="Normal 27" xfId="2532"/>
    <cellStyle name="Normal 27 2" xfId="2533"/>
    <cellStyle name="Normal 27 3" xfId="2534"/>
    <cellStyle name="Normal 28" xfId="2535"/>
    <cellStyle name="Normal 28 2" xfId="2536"/>
    <cellStyle name="Normal 28 3" xfId="2537"/>
    <cellStyle name="Normal 29" xfId="2538"/>
    <cellStyle name="Normal 29 2" xfId="2539"/>
    <cellStyle name="Normal 29 3" xfId="2540"/>
    <cellStyle name="Normal 3" xfId="2541"/>
    <cellStyle name="Normal 3 2" xfId="2542"/>
    <cellStyle name="Normal 3 2 2" xfId="2543"/>
    <cellStyle name="Normal 3 3" xfId="2544"/>
    <cellStyle name="Normal 3 3 2" xfId="4223"/>
    <cellStyle name="Normal 3 4" xfId="2545"/>
    <cellStyle name="Normal 30" xfId="2546"/>
    <cellStyle name="Normal 30 2" xfId="2547"/>
    <cellStyle name="Normal 30 3" xfId="2548"/>
    <cellStyle name="Normal 31" xfId="2549"/>
    <cellStyle name="Normal 31 2" xfId="2550"/>
    <cellStyle name="Normal 31 3" xfId="2551"/>
    <cellStyle name="Normal 32" xfId="2552"/>
    <cellStyle name="Normal 32 2" xfId="2553"/>
    <cellStyle name="Normal 32 3" xfId="2554"/>
    <cellStyle name="Normal 33" xfId="2555"/>
    <cellStyle name="Normal 33 2" xfId="2556"/>
    <cellStyle name="Normal 33 3" xfId="2557"/>
    <cellStyle name="Normal 34" xfId="2558"/>
    <cellStyle name="Normal 34 2" xfId="2559"/>
    <cellStyle name="Normal 34 3" xfId="2560"/>
    <cellStyle name="Normal 35" xfId="2561"/>
    <cellStyle name="Normal 35 2" xfId="2562"/>
    <cellStyle name="Normal 35 3" xfId="2563"/>
    <cellStyle name="Normal 36" xfId="2564"/>
    <cellStyle name="Normal 36 2" xfId="2565"/>
    <cellStyle name="Normal 36 3" xfId="2566"/>
    <cellStyle name="Normal 37" xfId="2567"/>
    <cellStyle name="Normal 37 2" xfId="2568"/>
    <cellStyle name="Normal 37 3" xfId="2569"/>
    <cellStyle name="Normal 38" xfId="2570"/>
    <cellStyle name="Normal 38 2" xfId="2571"/>
    <cellStyle name="Normal 38 3" xfId="2572"/>
    <cellStyle name="Normal 39" xfId="2573"/>
    <cellStyle name="Normal 39 2" xfId="2574"/>
    <cellStyle name="Normal 39 3" xfId="2575"/>
    <cellStyle name="Normal 4" xfId="2576"/>
    <cellStyle name="Normal 4 2" xfId="2577"/>
    <cellStyle name="Normal 4 2 2" xfId="2578"/>
    <cellStyle name="Normal 4 2 2 2" xfId="4224"/>
    <cellStyle name="Normal 4 3" xfId="4225"/>
    <cellStyle name="Normal 4 4" xfId="4226"/>
    <cellStyle name="Normal 40" xfId="2579"/>
    <cellStyle name="Normal 40 2" xfId="2580"/>
    <cellStyle name="Normal 40 3" xfId="2581"/>
    <cellStyle name="Normal 41" xfId="2582"/>
    <cellStyle name="Normal 41 2" xfId="2583"/>
    <cellStyle name="Normal 41 3" xfId="2584"/>
    <cellStyle name="Normal 42" xfId="2585"/>
    <cellStyle name="Normal 42 2" xfId="2586"/>
    <cellStyle name="Normal 42 3" xfId="2587"/>
    <cellStyle name="Normal 43" xfId="2588"/>
    <cellStyle name="Normal 43 2" xfId="2589"/>
    <cellStyle name="Normal 43 3" xfId="2590"/>
    <cellStyle name="Normal 44" xfId="2591"/>
    <cellStyle name="Normal 44 2" xfId="2592"/>
    <cellStyle name="Normal 44 3" xfId="2593"/>
    <cellStyle name="Normal 45" xfId="2594"/>
    <cellStyle name="Normal 45 2" xfId="2595"/>
    <cellStyle name="Normal 45 3" xfId="2596"/>
    <cellStyle name="Normal 46" xfId="2597"/>
    <cellStyle name="Normal 46 2" xfId="2598"/>
    <cellStyle name="Normal 46 3" xfId="2599"/>
    <cellStyle name="Normal 47" xfId="2600"/>
    <cellStyle name="Normal 47 2" xfId="2601"/>
    <cellStyle name="Normal 47 3" xfId="2602"/>
    <cellStyle name="Normal 48" xfId="2603"/>
    <cellStyle name="Normal 48 2" xfId="2604"/>
    <cellStyle name="Normal 48 3" xfId="2605"/>
    <cellStyle name="Normal 49" xfId="2606"/>
    <cellStyle name="Normal 49 2" xfId="2607"/>
    <cellStyle name="Normal 49 3" xfId="2608"/>
    <cellStyle name="Normal 5" xfId="2609"/>
    <cellStyle name="Normal 5 2" xfId="2610"/>
    <cellStyle name="Normal 5 2 2" xfId="2611"/>
    <cellStyle name="Normal 5 3" xfId="4227"/>
    <cellStyle name="Normal 50" xfId="2612"/>
    <cellStyle name="Normal 50 2" xfId="2613"/>
    <cellStyle name="Normal 50 3" xfId="2614"/>
    <cellStyle name="Normal 51" xfId="2615"/>
    <cellStyle name="Normal 51 2" xfId="2616"/>
    <cellStyle name="Normal 51 3" xfId="2617"/>
    <cellStyle name="Normal 52" xfId="2618"/>
    <cellStyle name="Normal 52 2" xfId="2619"/>
    <cellStyle name="Normal 52 3" xfId="2620"/>
    <cellStyle name="Normal 53" xfId="2621"/>
    <cellStyle name="Normal 53 2" xfId="2622"/>
    <cellStyle name="Normal 53 3" xfId="2623"/>
    <cellStyle name="Normal 54" xfId="2624"/>
    <cellStyle name="Normal 54 2" xfId="2625"/>
    <cellStyle name="Normal 54 3" xfId="2626"/>
    <cellStyle name="Normal 55" xfId="2627"/>
    <cellStyle name="Normal 55 2" xfId="2628"/>
    <cellStyle name="Normal 55 3" xfId="2629"/>
    <cellStyle name="Normal 56" xfId="2630"/>
    <cellStyle name="Normal 56 2" xfId="2631"/>
    <cellStyle name="Normal 56 3" xfId="2632"/>
    <cellStyle name="Normal 57" xfId="2633"/>
    <cellStyle name="Normal 57 2" xfId="2634"/>
    <cellStyle name="Normal 57 3" xfId="2635"/>
    <cellStyle name="Normal 58" xfId="2636"/>
    <cellStyle name="Normal 58 2" xfId="2637"/>
    <cellStyle name="Normal 58 3" xfId="2638"/>
    <cellStyle name="Normal 59" xfId="2639"/>
    <cellStyle name="Normal 59 2" xfId="2640"/>
    <cellStyle name="Normal 59 3" xfId="2641"/>
    <cellStyle name="Normal 6" xfId="2642"/>
    <cellStyle name="Normal 6 2" xfId="2643"/>
    <cellStyle name="Normal 6 2 2" xfId="2644"/>
    <cellStyle name="Normal 6 3" xfId="4228"/>
    <cellStyle name="Normal 60" xfId="2645"/>
    <cellStyle name="Normal 61" xfId="2646"/>
    <cellStyle name="Normal 61 2" xfId="2647"/>
    <cellStyle name="Normal 62" xfId="2648"/>
    <cellStyle name="Normal 62 2" xfId="2649"/>
    <cellStyle name="Normal 62 3" xfId="2650"/>
    <cellStyle name="Normal 63" xfId="2651"/>
    <cellStyle name="Normal 64" xfId="2652"/>
    <cellStyle name="Normal 64 2" xfId="2653"/>
    <cellStyle name="Normal 64 3" xfId="2654"/>
    <cellStyle name="Normal 65" xfId="2655"/>
    <cellStyle name="Normal 65 2" xfId="2656"/>
    <cellStyle name="Normal 65 3" xfId="2657"/>
    <cellStyle name="Normal 66" xfId="2658"/>
    <cellStyle name="Normal 66 2" xfId="2659"/>
    <cellStyle name="Normal 66 3" xfId="2660"/>
    <cellStyle name="Normal 67" xfId="2661"/>
    <cellStyle name="Normal 68" xfId="2662"/>
    <cellStyle name="Normal 69" xfId="1"/>
    <cellStyle name="Normal 7" xfId="2663"/>
    <cellStyle name="Normal 7 2" xfId="2664"/>
    <cellStyle name="Normal 7 2 2" xfId="2665"/>
    <cellStyle name="Normal 7 3" xfId="2666"/>
    <cellStyle name="Normal 7 4" xfId="2667"/>
    <cellStyle name="Normal 8" xfId="2668"/>
    <cellStyle name="Normal 8 2" xfId="2669"/>
    <cellStyle name="Normal 8 2 2" xfId="2670"/>
    <cellStyle name="Normal 8 3" xfId="2671"/>
    <cellStyle name="Normal 8 4" xfId="2672"/>
    <cellStyle name="Normal 84" xfId="2673"/>
    <cellStyle name="Normal 85" xfId="2674"/>
    <cellStyle name="Normal 9" xfId="2675"/>
    <cellStyle name="Normal 9 2" xfId="2676"/>
    <cellStyle name="Normal 9 3" xfId="2677"/>
    <cellStyle name="Normal 9 4" xfId="2678"/>
    <cellStyle name="Nota" xfId="2679"/>
    <cellStyle name="Percent 2" xfId="4229"/>
    <cellStyle name="Pourcentage 2" xfId="2680"/>
    <cellStyle name="Pourcentage 2 2" xfId="2681"/>
    <cellStyle name="Pourcentage 2 2 2" xfId="4231"/>
    <cellStyle name="Pourcentage 2 3" xfId="4230"/>
    <cellStyle name="Pourcentage 3" xfId="2682"/>
    <cellStyle name="Pourcentage 4" xfId="2683"/>
    <cellStyle name="Saída" xfId="2684"/>
    <cellStyle name="Satisfaisant 2" xfId="2685"/>
    <cellStyle name="Satisfaisant 2 2" xfId="2686"/>
    <cellStyle name="Satisfaisant 2 3" xfId="4232"/>
    <cellStyle name="Satisfaisant 3" xfId="2687"/>
    <cellStyle name="Satisfaisant 4" xfId="2688"/>
    <cellStyle name="Satisfaisant 5" xfId="2689"/>
    <cellStyle name="Sortie 2" xfId="2690"/>
    <cellStyle name="Sortie 2 10" xfId="4233"/>
    <cellStyle name="Sortie 2 10 2" xfId="6473"/>
    <cellStyle name="Sortie 2 10 2 2" xfId="13199"/>
    <cellStyle name="Sortie 2 10 2 2 2" xfId="17316"/>
    <cellStyle name="Sortie 2 10 2 2 3" xfId="34535"/>
    <cellStyle name="Sortie 2 10 2 3" xfId="19029"/>
    <cellStyle name="Sortie 2 10 2 4" xfId="27809"/>
    <cellStyle name="Sortie 2 10 3" xfId="8713"/>
    <cellStyle name="Sortie 2 10 3 2" xfId="15439"/>
    <cellStyle name="Sortie 2 10 3 2 2" xfId="16764"/>
    <cellStyle name="Sortie 2 10 3 2 3" xfId="36775"/>
    <cellStyle name="Sortie 2 10 3 3" xfId="18659"/>
    <cellStyle name="Sortie 2 10 3 4" xfId="30049"/>
    <cellStyle name="Sortie 2 10 4" xfId="10957"/>
    <cellStyle name="Sortie 2 10 4 2" xfId="16755"/>
    <cellStyle name="Sortie 2 10 4 3" xfId="32293"/>
    <cellStyle name="Sortie 2 10 5" xfId="18286"/>
    <cellStyle name="Sortie 2 10 6" xfId="25567"/>
    <cellStyle name="Sortie 2 100" xfId="4234"/>
    <cellStyle name="Sortie 2 100 2" xfId="6474"/>
    <cellStyle name="Sortie 2 100 2 2" xfId="13200"/>
    <cellStyle name="Sortie 2 100 2 2 2" xfId="16662"/>
    <cellStyle name="Sortie 2 100 2 2 3" xfId="34536"/>
    <cellStyle name="Sortie 2 100 2 3" xfId="17906"/>
    <cellStyle name="Sortie 2 100 2 4" xfId="27810"/>
    <cellStyle name="Sortie 2 100 3" xfId="8714"/>
    <cellStyle name="Sortie 2 100 3 2" xfId="15440"/>
    <cellStyle name="Sortie 2 100 3 2 2" xfId="16489"/>
    <cellStyle name="Sortie 2 100 3 2 3" xfId="36776"/>
    <cellStyle name="Sortie 2 100 3 3" xfId="17512"/>
    <cellStyle name="Sortie 2 100 3 4" xfId="30050"/>
    <cellStyle name="Sortie 2 100 4" xfId="10958"/>
    <cellStyle name="Sortie 2 100 4 2" xfId="16994"/>
    <cellStyle name="Sortie 2 100 4 3" xfId="32294"/>
    <cellStyle name="Sortie 2 100 5" xfId="21632"/>
    <cellStyle name="Sortie 2 100 6" xfId="25568"/>
    <cellStyle name="Sortie 2 101" xfId="4235"/>
    <cellStyle name="Sortie 2 101 2" xfId="6475"/>
    <cellStyle name="Sortie 2 101 2 2" xfId="13201"/>
    <cellStyle name="Sortie 2 101 2 2 2" xfId="17123"/>
    <cellStyle name="Sortie 2 101 2 2 3" xfId="34537"/>
    <cellStyle name="Sortie 2 101 2 3" xfId="21260"/>
    <cellStyle name="Sortie 2 101 2 4" xfId="27811"/>
    <cellStyle name="Sortie 2 101 3" xfId="8715"/>
    <cellStyle name="Sortie 2 101 3 2" xfId="15441"/>
    <cellStyle name="Sortie 2 101 3 2 2" xfId="16864"/>
    <cellStyle name="Sortie 2 101 3 2 3" xfId="36777"/>
    <cellStyle name="Sortie 2 101 3 3" xfId="20890"/>
    <cellStyle name="Sortie 2 101 3 4" xfId="30051"/>
    <cellStyle name="Sortie 2 101 4" xfId="10959"/>
    <cellStyle name="Sortie 2 101 4 2" xfId="17380"/>
    <cellStyle name="Sortie 2 101 4 3" xfId="32295"/>
    <cellStyle name="Sortie 2 101 5" xfId="23862"/>
    <cellStyle name="Sortie 2 101 6" xfId="25569"/>
    <cellStyle name="Sortie 2 102" xfId="4236"/>
    <cellStyle name="Sortie 2 102 2" xfId="6476"/>
    <cellStyle name="Sortie 2 102 2 2" xfId="13202"/>
    <cellStyle name="Sortie 2 102 2 2 2" xfId="16255"/>
    <cellStyle name="Sortie 2 102 2 2 3" xfId="34538"/>
    <cellStyle name="Sortie 2 102 2 3" xfId="23489"/>
    <cellStyle name="Sortie 2 102 2 4" xfId="27812"/>
    <cellStyle name="Sortie 2 102 3" xfId="8716"/>
    <cellStyle name="Sortie 2 102 3 2" xfId="15442"/>
    <cellStyle name="Sortie 2 102 3 2 2" xfId="17251"/>
    <cellStyle name="Sortie 2 102 3 2 3" xfId="36778"/>
    <cellStyle name="Sortie 2 102 3 3" xfId="23122"/>
    <cellStyle name="Sortie 2 102 3 4" xfId="30052"/>
    <cellStyle name="Sortie 2 102 4" xfId="10960"/>
    <cellStyle name="Sortie 2 102 4 2" xfId="16283"/>
    <cellStyle name="Sortie 2 102 4 3" xfId="32296"/>
    <cellStyle name="Sortie 2 102 5" xfId="20515"/>
    <cellStyle name="Sortie 2 102 6" xfId="25570"/>
    <cellStyle name="Sortie 2 103" xfId="4237"/>
    <cellStyle name="Sortie 2 103 2" xfId="6477"/>
    <cellStyle name="Sortie 2 103 2 2" xfId="13203"/>
    <cellStyle name="Sortie 2 103 2 2 2" xfId="16622"/>
    <cellStyle name="Sortie 2 103 2 2 3" xfId="34539"/>
    <cellStyle name="Sortie 2 103 2 3" xfId="20142"/>
    <cellStyle name="Sortie 2 103 2 4" xfId="27813"/>
    <cellStyle name="Sortie 2 103 3" xfId="8717"/>
    <cellStyle name="Sortie 2 103 3 2" xfId="15443"/>
    <cellStyle name="Sortie 2 103 3 2 2" xfId="16332"/>
    <cellStyle name="Sortie 2 103 3 2 3" xfId="36779"/>
    <cellStyle name="Sortie 2 103 3 3" xfId="19775"/>
    <cellStyle name="Sortie 2 103 3 4" xfId="30053"/>
    <cellStyle name="Sortie 2 103 4" xfId="10961"/>
    <cellStyle name="Sortie 2 103 4 2" xfId="17187"/>
    <cellStyle name="Sortie 2 103 4 3" xfId="32297"/>
    <cellStyle name="Sortie 2 103 5" xfId="22746"/>
    <cellStyle name="Sortie 2 103 6" xfId="25571"/>
    <cellStyle name="Sortie 2 104" xfId="4238"/>
    <cellStyle name="Sortie 2 104 2" xfId="6478"/>
    <cellStyle name="Sortie 2 104 2 2" xfId="13204"/>
    <cellStyle name="Sortie 2 104 2 2 2" xfId="16928"/>
    <cellStyle name="Sortie 2 104 2 2 3" xfId="34540"/>
    <cellStyle name="Sortie 2 104 2 3" xfId="22374"/>
    <cellStyle name="Sortie 2 104 2 4" xfId="27814"/>
    <cellStyle name="Sortie 2 104 3" xfId="8718"/>
    <cellStyle name="Sortie 2 104 3 2" xfId="15444"/>
    <cellStyle name="Sortie 2 104 3 2 2" xfId="17058"/>
    <cellStyle name="Sortie 2 104 3 2 3" xfId="36780"/>
    <cellStyle name="Sortie 2 104 3 3" xfId="22004"/>
    <cellStyle name="Sortie 2 104 3 4" xfId="30054"/>
    <cellStyle name="Sortie 2 104 4" xfId="10962"/>
    <cellStyle name="Sortie 2 104 4 2" xfId="16705"/>
    <cellStyle name="Sortie 2 104 4 3" xfId="32298"/>
    <cellStyle name="Sortie 2 104 5" xfId="19401"/>
    <cellStyle name="Sortie 2 104 6" xfId="25572"/>
    <cellStyle name="Sortie 2 105" xfId="4239"/>
    <cellStyle name="Sortie 2 105 2" xfId="6479"/>
    <cellStyle name="Sortie 2 105 2 2" xfId="13205"/>
    <cellStyle name="Sortie 2 105 2 2 2" xfId="17315"/>
    <cellStyle name="Sortie 2 105 2 2 3" xfId="34541"/>
    <cellStyle name="Sortie 2 105 2 3" xfId="19028"/>
    <cellStyle name="Sortie 2 105 2 4" xfId="27815"/>
    <cellStyle name="Sortie 2 105 3" xfId="8719"/>
    <cellStyle name="Sortie 2 105 3 2" xfId="15445"/>
    <cellStyle name="Sortie 2 105 3 2 2" xfId="16697"/>
    <cellStyle name="Sortie 2 105 3 2 3" xfId="36781"/>
    <cellStyle name="Sortie 2 105 3 3" xfId="18658"/>
    <cellStyle name="Sortie 2 105 3 4" xfId="30055"/>
    <cellStyle name="Sortie 2 105 4" xfId="10963"/>
    <cellStyle name="Sortie 2 105 4 2" xfId="16503"/>
    <cellStyle name="Sortie 2 105 4 3" xfId="32299"/>
    <cellStyle name="Sortie 2 105 5" xfId="18285"/>
    <cellStyle name="Sortie 2 105 6" xfId="25573"/>
    <cellStyle name="Sortie 2 106" xfId="4240"/>
    <cellStyle name="Sortie 2 106 2" xfId="6480"/>
    <cellStyle name="Sortie 2 106 2 2" xfId="13206"/>
    <cellStyle name="Sortie 2 106 2 2 2" xfId="16340"/>
    <cellStyle name="Sortie 2 106 2 2 3" xfId="34542"/>
    <cellStyle name="Sortie 2 106 2 3" xfId="17905"/>
    <cellStyle name="Sortie 2 106 2 4" xfId="27816"/>
    <cellStyle name="Sortie 2 106 3" xfId="8720"/>
    <cellStyle name="Sortie 2 106 3 2" xfId="15446"/>
    <cellStyle name="Sortie 2 106 3 2 2" xfId="16614"/>
    <cellStyle name="Sortie 2 106 3 2 3" xfId="36782"/>
    <cellStyle name="Sortie 2 106 3 3" xfId="17511"/>
    <cellStyle name="Sortie 2 106 3 4" xfId="30056"/>
    <cellStyle name="Sortie 2 106 4" xfId="10964"/>
    <cellStyle name="Sortie 2 106 4 2" xfId="16993"/>
    <cellStyle name="Sortie 2 106 4 3" xfId="32300"/>
    <cellStyle name="Sortie 2 106 5" xfId="21631"/>
    <cellStyle name="Sortie 2 106 6" xfId="25574"/>
    <cellStyle name="Sortie 2 107" xfId="4241"/>
    <cellStyle name="Sortie 2 107 2" xfId="6481"/>
    <cellStyle name="Sortie 2 107 2 2" xfId="13207"/>
    <cellStyle name="Sortie 2 107 2 2 2" xfId="17122"/>
    <cellStyle name="Sortie 2 107 2 2 3" xfId="34543"/>
    <cellStyle name="Sortie 2 107 2 3" xfId="21259"/>
    <cellStyle name="Sortie 2 107 2 4" xfId="27817"/>
    <cellStyle name="Sortie 2 107 3" xfId="8721"/>
    <cellStyle name="Sortie 2 107 3 2" xfId="15447"/>
    <cellStyle name="Sortie 2 107 3 2 2" xfId="16863"/>
    <cellStyle name="Sortie 2 107 3 2 3" xfId="36783"/>
    <cellStyle name="Sortie 2 107 3 3" xfId="20889"/>
    <cellStyle name="Sortie 2 107 3 4" xfId="30057"/>
    <cellStyle name="Sortie 2 107 4" xfId="10965"/>
    <cellStyle name="Sortie 2 107 4 2" xfId="17379"/>
    <cellStyle name="Sortie 2 107 4 3" xfId="32301"/>
    <cellStyle name="Sortie 2 107 5" xfId="23861"/>
    <cellStyle name="Sortie 2 107 6" xfId="25575"/>
    <cellStyle name="Sortie 2 108" xfId="4242"/>
    <cellStyle name="Sortie 2 108 2" xfId="6482"/>
    <cellStyle name="Sortie 2 108 2 2" xfId="13208"/>
    <cellStyle name="Sortie 2 108 2 2 2" xfId="16387"/>
    <cellStyle name="Sortie 2 108 2 2 3" xfId="34544"/>
    <cellStyle name="Sortie 2 108 2 3" xfId="23488"/>
    <cellStyle name="Sortie 2 108 2 4" xfId="27818"/>
    <cellStyle name="Sortie 2 108 3" xfId="8722"/>
    <cellStyle name="Sortie 2 108 3 2" xfId="15448"/>
    <cellStyle name="Sortie 2 108 3 2 2" xfId="17250"/>
    <cellStyle name="Sortie 2 108 3 2 3" xfId="36784"/>
    <cellStyle name="Sortie 2 108 3 3" xfId="23121"/>
    <cellStyle name="Sortie 2 108 3 4" xfId="30058"/>
    <cellStyle name="Sortie 2 108 4" xfId="10966"/>
    <cellStyle name="Sortie 2 108 4 2" xfId="16800"/>
    <cellStyle name="Sortie 2 108 4 3" xfId="32302"/>
    <cellStyle name="Sortie 2 108 5" xfId="20514"/>
    <cellStyle name="Sortie 2 108 6" xfId="25576"/>
    <cellStyle name="Sortie 2 109" xfId="4243"/>
    <cellStyle name="Sortie 2 109 2" xfId="6483"/>
    <cellStyle name="Sortie 2 109 2 2" xfId="13209"/>
    <cellStyle name="Sortie 2 109 2 2 2" xfId="16364"/>
    <cellStyle name="Sortie 2 109 2 2 3" xfId="34545"/>
    <cellStyle name="Sortie 2 109 2 3" xfId="20141"/>
    <cellStyle name="Sortie 2 109 2 4" xfId="27819"/>
    <cellStyle name="Sortie 2 109 3" xfId="8723"/>
    <cellStyle name="Sortie 2 109 3 2" xfId="15449"/>
    <cellStyle name="Sortie 2 109 3 2 2" xfId="16464"/>
    <cellStyle name="Sortie 2 109 3 2 3" xfId="36785"/>
    <cellStyle name="Sortie 2 109 3 3" xfId="19774"/>
    <cellStyle name="Sortie 2 109 3 4" xfId="30059"/>
    <cellStyle name="Sortie 2 109 4" xfId="10967"/>
    <cellStyle name="Sortie 2 109 4 2" xfId="17186"/>
    <cellStyle name="Sortie 2 109 4 3" xfId="32303"/>
    <cellStyle name="Sortie 2 109 5" xfId="22745"/>
    <cellStyle name="Sortie 2 109 6" xfId="25577"/>
    <cellStyle name="Sortie 2 11" xfId="4244"/>
    <cellStyle name="Sortie 2 11 2" xfId="6484"/>
    <cellStyle name="Sortie 2 11 2 2" xfId="13210"/>
    <cellStyle name="Sortie 2 11 2 2 2" xfId="16927"/>
    <cellStyle name="Sortie 2 11 2 2 3" xfId="34546"/>
    <cellStyle name="Sortie 2 11 2 3" xfId="22373"/>
    <cellStyle name="Sortie 2 11 2 4" xfId="27820"/>
    <cellStyle name="Sortie 2 11 3" xfId="8724"/>
    <cellStyle name="Sortie 2 11 3 2" xfId="15450"/>
    <cellStyle name="Sortie 2 11 3 2 2" xfId="17057"/>
    <cellStyle name="Sortie 2 11 3 2 3" xfId="36786"/>
    <cellStyle name="Sortie 2 11 3 3" xfId="22003"/>
    <cellStyle name="Sortie 2 11 3 4" xfId="30060"/>
    <cellStyle name="Sortie 2 11 4" xfId="10968"/>
    <cellStyle name="Sortie 2 11 4 2" xfId="16457"/>
    <cellStyle name="Sortie 2 11 4 3" xfId="32304"/>
    <cellStyle name="Sortie 2 11 5" xfId="19400"/>
    <cellStyle name="Sortie 2 11 6" xfId="25578"/>
    <cellStyle name="Sortie 2 110" xfId="4245"/>
    <cellStyle name="Sortie 2 110 2" xfId="6485"/>
    <cellStyle name="Sortie 2 110 2 2" xfId="13211"/>
    <cellStyle name="Sortie 2 110 2 2 2" xfId="17314"/>
    <cellStyle name="Sortie 2 110 2 2 3" xfId="34547"/>
    <cellStyle name="Sortie 2 110 2 3" xfId="19027"/>
    <cellStyle name="Sortie 2 110 2 4" xfId="27821"/>
    <cellStyle name="Sortie 2 110 3" xfId="8725"/>
    <cellStyle name="Sortie 2 110 3 2" xfId="15451"/>
    <cellStyle name="Sortie 2 110 3 2 2" xfId="16248"/>
    <cellStyle name="Sortie 2 110 3 2 3" xfId="36787"/>
    <cellStyle name="Sortie 2 110 3 3" xfId="18657"/>
    <cellStyle name="Sortie 2 110 3 4" xfId="30061"/>
    <cellStyle name="Sortie 2 110 4" xfId="10969"/>
    <cellStyle name="Sortie 2 110 4 2" xfId="16242"/>
    <cellStyle name="Sortie 2 110 4 3" xfId="32305"/>
    <cellStyle name="Sortie 2 110 5" xfId="18284"/>
    <cellStyle name="Sortie 2 110 6" xfId="25579"/>
    <cellStyle name="Sortie 2 111" xfId="4246"/>
    <cellStyle name="Sortie 2 111 2" xfId="6486"/>
    <cellStyle name="Sortie 2 111 2 2" xfId="13212"/>
    <cellStyle name="Sortie 2 111 2 2 2" xfId="16473"/>
    <cellStyle name="Sortie 2 111 2 2 3" xfId="34548"/>
    <cellStyle name="Sortie 2 111 2 3" xfId="17904"/>
    <cellStyle name="Sortie 2 111 2 4" xfId="27822"/>
    <cellStyle name="Sortie 2 111 3" xfId="8726"/>
    <cellStyle name="Sortie 2 111 3 2" xfId="15452"/>
    <cellStyle name="Sortie 2 111 3 2 2" xfId="16357"/>
    <cellStyle name="Sortie 2 111 3 2 3" xfId="36788"/>
    <cellStyle name="Sortie 2 111 3 3" xfId="17510"/>
    <cellStyle name="Sortie 2 111 3 4" xfId="30062"/>
    <cellStyle name="Sortie 2 111 4" xfId="10970"/>
    <cellStyle name="Sortie 2 111 4 2" xfId="16991"/>
    <cellStyle name="Sortie 2 111 4 3" xfId="32306"/>
    <cellStyle name="Sortie 2 111 5" xfId="21630"/>
    <cellStyle name="Sortie 2 111 6" xfId="25580"/>
    <cellStyle name="Sortie 2 112" xfId="4247"/>
    <cellStyle name="Sortie 2 112 2" xfId="6487"/>
    <cellStyle name="Sortie 2 112 2 2" xfId="13213"/>
    <cellStyle name="Sortie 2 112 2 2 2" xfId="17121"/>
    <cellStyle name="Sortie 2 112 2 2 3" xfId="34549"/>
    <cellStyle name="Sortie 2 112 2 3" xfId="21258"/>
    <cellStyle name="Sortie 2 112 2 4" xfId="27823"/>
    <cellStyle name="Sortie 2 112 3" xfId="8727"/>
    <cellStyle name="Sortie 2 112 3 2" xfId="15453"/>
    <cellStyle name="Sortie 2 112 3 2 2" xfId="16862"/>
    <cellStyle name="Sortie 2 112 3 2 3" xfId="36789"/>
    <cellStyle name="Sortie 2 112 3 3" xfId="20888"/>
    <cellStyle name="Sortie 2 112 3 4" xfId="30063"/>
    <cellStyle name="Sortie 2 112 4" xfId="10971"/>
    <cellStyle name="Sortie 2 112 4 2" xfId="17377"/>
    <cellStyle name="Sortie 2 112 4 3" xfId="32307"/>
    <cellStyle name="Sortie 2 112 5" xfId="23860"/>
    <cellStyle name="Sortie 2 112 6" xfId="25581"/>
    <cellStyle name="Sortie 2 113" xfId="4248"/>
    <cellStyle name="Sortie 2 113 2" xfId="6488"/>
    <cellStyle name="Sortie 2 113 2 2" xfId="13214"/>
    <cellStyle name="Sortie 2 113 2 2 2" xfId="16318"/>
    <cellStyle name="Sortie 2 113 2 2 3" xfId="34550"/>
    <cellStyle name="Sortie 2 113 2 3" xfId="23487"/>
    <cellStyle name="Sortie 2 113 2 4" xfId="27824"/>
    <cellStyle name="Sortie 2 113 3" xfId="8728"/>
    <cellStyle name="Sortie 2 113 3 2" xfId="15454"/>
    <cellStyle name="Sortie 2 113 3 2 2" xfId="17249"/>
    <cellStyle name="Sortie 2 113 3 2 3" xfId="36790"/>
    <cellStyle name="Sortie 2 113 3 3" xfId="23120"/>
    <cellStyle name="Sortie 2 113 3 4" xfId="30064"/>
    <cellStyle name="Sortie 2 113 4" xfId="10972"/>
    <cellStyle name="Sortie 2 113 4 2" xfId="16669"/>
    <cellStyle name="Sortie 2 113 4 3" xfId="32308"/>
    <cellStyle name="Sortie 2 113 5" xfId="20513"/>
    <cellStyle name="Sortie 2 113 6" xfId="25582"/>
    <cellStyle name="Sortie 2 114" xfId="4249"/>
    <cellStyle name="Sortie 2 114 2" xfId="6489"/>
    <cellStyle name="Sortie 2 114 2 2" xfId="13215"/>
    <cellStyle name="Sortie 2 114 2 2 2" xfId="16496"/>
    <cellStyle name="Sortie 2 114 2 2 3" xfId="34551"/>
    <cellStyle name="Sortie 2 114 2 3" xfId="20140"/>
    <cellStyle name="Sortie 2 114 2 4" xfId="27825"/>
    <cellStyle name="Sortie 2 114 3" xfId="8729"/>
    <cellStyle name="Sortie 2 114 3 2" xfId="15455"/>
    <cellStyle name="Sortie 2 114 3 2 2" xfId="16786"/>
    <cellStyle name="Sortie 2 114 3 2 3" xfId="36791"/>
    <cellStyle name="Sortie 2 114 3 3" xfId="19773"/>
    <cellStyle name="Sortie 2 114 3 4" xfId="30065"/>
    <cellStyle name="Sortie 2 114 4" xfId="10973"/>
    <cellStyle name="Sortie 2 114 4 2" xfId="17184"/>
    <cellStyle name="Sortie 2 114 4 3" xfId="32309"/>
    <cellStyle name="Sortie 2 114 5" xfId="22744"/>
    <cellStyle name="Sortie 2 114 6" xfId="25583"/>
    <cellStyle name="Sortie 2 115" xfId="4250"/>
    <cellStyle name="Sortie 2 115 2" xfId="6490"/>
    <cellStyle name="Sortie 2 115 2 2" xfId="13216"/>
    <cellStyle name="Sortie 2 115 2 2 2" xfId="16926"/>
    <cellStyle name="Sortie 2 115 2 2 3" xfId="34552"/>
    <cellStyle name="Sortie 2 115 2 3" xfId="22372"/>
    <cellStyle name="Sortie 2 115 2 4" xfId="27826"/>
    <cellStyle name="Sortie 2 115 3" xfId="8730"/>
    <cellStyle name="Sortie 2 115 3 2" xfId="15456"/>
    <cellStyle name="Sortie 2 115 3 2 2" xfId="17056"/>
    <cellStyle name="Sortie 2 115 3 2 3" xfId="36792"/>
    <cellStyle name="Sortie 2 115 3 3" xfId="22002"/>
    <cellStyle name="Sortie 2 115 3 4" xfId="30066"/>
    <cellStyle name="Sortie 2 115 4" xfId="10974"/>
    <cellStyle name="Sortie 2 115 4 2" xfId="16712"/>
    <cellStyle name="Sortie 2 115 4 3" xfId="32310"/>
    <cellStyle name="Sortie 2 115 5" xfId="19399"/>
    <cellStyle name="Sortie 2 115 6" xfId="25584"/>
    <cellStyle name="Sortie 2 116" xfId="4251"/>
    <cellStyle name="Sortie 2 116 2" xfId="6491"/>
    <cellStyle name="Sortie 2 116 2 2" xfId="13217"/>
    <cellStyle name="Sortie 2 116 2 2 2" xfId="17313"/>
    <cellStyle name="Sortie 2 116 2 2 3" xfId="34553"/>
    <cellStyle name="Sortie 2 116 2 3" xfId="19026"/>
    <cellStyle name="Sortie 2 116 2 4" xfId="27827"/>
    <cellStyle name="Sortie 2 116 3" xfId="8731"/>
    <cellStyle name="Sortie 2 116 3 2" xfId="15457"/>
    <cellStyle name="Sortie 2 116 3 2 2" xfId="16571"/>
    <cellStyle name="Sortie 2 116 3 2 3" xfId="36793"/>
    <cellStyle name="Sortie 2 116 3 3" xfId="18656"/>
    <cellStyle name="Sortie 2 116 3 4" xfId="30067"/>
    <cellStyle name="Sortie 2 116 4" xfId="10975"/>
    <cellStyle name="Sortie 2 116 4 2" xfId="16992"/>
    <cellStyle name="Sortie 2 116 4 3" xfId="32311"/>
    <cellStyle name="Sortie 2 116 5" xfId="18283"/>
    <cellStyle name="Sortie 2 116 6" xfId="25585"/>
    <cellStyle name="Sortie 2 117" xfId="4252"/>
    <cellStyle name="Sortie 2 117 2" xfId="6492"/>
    <cellStyle name="Sortie 2 117 2 2" xfId="13218"/>
    <cellStyle name="Sortie 2 117 2 2 2" xfId="16600"/>
    <cellStyle name="Sortie 2 117 2 2 3" xfId="34554"/>
    <cellStyle name="Sortie 2 117 2 3" xfId="17903"/>
    <cellStyle name="Sortie 2 117 2 4" xfId="27828"/>
    <cellStyle name="Sortie 2 117 3" xfId="8732"/>
    <cellStyle name="Sortie 2 117 3 2" xfId="15458"/>
    <cellStyle name="Sortie 2 117 3 2 2" xfId="16291"/>
    <cellStyle name="Sortie 2 117 3 2 3" xfId="36794"/>
    <cellStyle name="Sortie 2 117 3 3" xfId="17509"/>
    <cellStyle name="Sortie 2 117 3 4" xfId="30068"/>
    <cellStyle name="Sortie 2 117 4" xfId="10976"/>
    <cellStyle name="Sortie 2 117 4 2" xfId="17378"/>
    <cellStyle name="Sortie 2 117 4 3" xfId="32312"/>
    <cellStyle name="Sortie 2 117 5" xfId="21629"/>
    <cellStyle name="Sortie 2 117 6" xfId="25586"/>
    <cellStyle name="Sortie 2 118" xfId="4253"/>
    <cellStyle name="Sortie 2 118 2" xfId="6493"/>
    <cellStyle name="Sortie 2 118 2 2" xfId="13219"/>
    <cellStyle name="Sortie 2 118 2 2 2" xfId="17120"/>
    <cellStyle name="Sortie 2 118 2 2 3" xfId="34555"/>
    <cellStyle name="Sortie 2 118 2 3" xfId="21257"/>
    <cellStyle name="Sortie 2 118 2 4" xfId="27829"/>
    <cellStyle name="Sortie 2 118 3" xfId="8733"/>
    <cellStyle name="Sortie 2 118 3 2" xfId="15459"/>
    <cellStyle name="Sortie 2 118 3 2 2" xfId="16861"/>
    <cellStyle name="Sortie 2 118 3 2 3" xfId="36795"/>
    <cellStyle name="Sortie 2 118 3 3" xfId="20887"/>
    <cellStyle name="Sortie 2 118 3 4" xfId="30069"/>
    <cellStyle name="Sortie 2 118 4" xfId="10977"/>
    <cellStyle name="Sortie 2 118 4 2" xfId="16349"/>
    <cellStyle name="Sortie 2 118 4 3" xfId="32313"/>
    <cellStyle name="Sortie 2 118 5" xfId="23859"/>
    <cellStyle name="Sortie 2 118 6" xfId="25587"/>
    <cellStyle name="Sortie 2 119" xfId="4254"/>
    <cellStyle name="Sortie 2 119 2" xfId="6494"/>
    <cellStyle name="Sortie 2 119 2 2" xfId="13220"/>
    <cellStyle name="Sortie 2 119 2 2 2" xfId="16642"/>
    <cellStyle name="Sortie 2 119 2 2 3" xfId="34556"/>
    <cellStyle name="Sortie 2 119 2 3" xfId="23486"/>
    <cellStyle name="Sortie 2 119 2 4" xfId="27830"/>
    <cellStyle name="Sortie 2 119 3" xfId="8734"/>
    <cellStyle name="Sortie 2 119 3 2" xfId="15460"/>
    <cellStyle name="Sortie 2 119 3 2 2" xfId="17248"/>
    <cellStyle name="Sortie 2 119 3 2 3" xfId="36796"/>
    <cellStyle name="Sortie 2 119 3 3" xfId="23119"/>
    <cellStyle name="Sortie 2 119 3 4" xfId="30070"/>
    <cellStyle name="Sortie 2 119 4" xfId="10978"/>
    <cellStyle name="Sortie 2 119 4 2" xfId="17185"/>
    <cellStyle name="Sortie 2 119 4 3" xfId="32314"/>
    <cellStyle name="Sortie 2 119 5" xfId="20512"/>
    <cellStyle name="Sortie 2 119 6" xfId="25588"/>
    <cellStyle name="Sortie 2 12" xfId="4255"/>
    <cellStyle name="Sortie 2 12 2" xfId="6495"/>
    <cellStyle name="Sortie 2 12 2 2" xfId="13221"/>
    <cellStyle name="Sortie 2 12 2 2 2" xfId="16429"/>
    <cellStyle name="Sortie 2 12 2 2 3" xfId="34557"/>
    <cellStyle name="Sortie 2 12 2 3" xfId="20139"/>
    <cellStyle name="Sortie 2 12 2 4" xfId="27831"/>
    <cellStyle name="Sortie 2 12 3" xfId="8735"/>
    <cellStyle name="Sortie 2 12 3 2" xfId="15461"/>
    <cellStyle name="Sortie 2 12 3 2 2" xfId="16719"/>
    <cellStyle name="Sortie 2 12 3 2 3" xfId="36797"/>
    <cellStyle name="Sortie 2 12 3 3" xfId="19772"/>
    <cellStyle name="Sortie 2 12 3 4" xfId="30071"/>
    <cellStyle name="Sortie 2 12 4" xfId="10979"/>
    <cellStyle name="Sortie 2 12 4 2" xfId="16586"/>
    <cellStyle name="Sortie 2 12 4 3" xfId="32315"/>
    <cellStyle name="Sortie 2 12 5" xfId="22743"/>
    <cellStyle name="Sortie 2 12 6" xfId="25589"/>
    <cellStyle name="Sortie 2 120" xfId="4256"/>
    <cellStyle name="Sortie 2 120 2" xfId="6496"/>
    <cellStyle name="Sortie 2 120 2 2" xfId="13222"/>
    <cellStyle name="Sortie 2 120 2 2 2" xfId="16925"/>
    <cellStyle name="Sortie 2 120 2 2 3" xfId="34558"/>
    <cellStyle name="Sortie 2 120 2 3" xfId="22371"/>
    <cellStyle name="Sortie 2 120 2 4" xfId="27832"/>
    <cellStyle name="Sortie 2 120 3" xfId="8736"/>
    <cellStyle name="Sortie 2 120 3 2" xfId="15462"/>
    <cellStyle name="Sortie 2 120 3 2 2" xfId="17055"/>
    <cellStyle name="Sortie 2 120 3 2 3" xfId="36798"/>
    <cellStyle name="Sortie 2 120 3 3" xfId="22001"/>
    <cellStyle name="Sortie 2 120 3 4" xfId="30072"/>
    <cellStyle name="Sortie 2 120 4" xfId="10980"/>
    <cellStyle name="Sortie 2 120 4 2" xfId="16562"/>
    <cellStyle name="Sortie 2 120 4 3" xfId="32316"/>
    <cellStyle name="Sortie 2 120 5" xfId="19398"/>
    <cellStyle name="Sortie 2 120 6" xfId="25590"/>
    <cellStyle name="Sortie 2 121" xfId="4257"/>
    <cellStyle name="Sortie 2 121 2" xfId="6497"/>
    <cellStyle name="Sortie 2 121 2 2" xfId="13223"/>
    <cellStyle name="Sortie 2 121 2 2 2" xfId="17312"/>
    <cellStyle name="Sortie 2 121 2 2 3" xfId="34559"/>
    <cellStyle name="Sortie 2 121 2 3" xfId="19025"/>
    <cellStyle name="Sortie 2 121 2 4" xfId="27833"/>
    <cellStyle name="Sortie 2 121 3" xfId="8737"/>
    <cellStyle name="Sortie 2 121 3 2" xfId="15463"/>
    <cellStyle name="Sortie 2 121 3 2 2" xfId="16509"/>
    <cellStyle name="Sortie 2 121 3 2 3" xfId="36799"/>
    <cellStyle name="Sortie 2 121 3 3" xfId="18655"/>
    <cellStyle name="Sortie 2 121 3 4" xfId="30073"/>
    <cellStyle name="Sortie 2 121 4" xfId="10981"/>
    <cellStyle name="Sortie 2 121 4 2" xfId="16305"/>
    <cellStyle name="Sortie 2 121 4 3" xfId="32317"/>
    <cellStyle name="Sortie 2 121 5" xfId="18282"/>
    <cellStyle name="Sortie 2 121 6" xfId="25591"/>
    <cellStyle name="Sortie 2 122" xfId="4258"/>
    <cellStyle name="Sortie 2 122 2" xfId="6498"/>
    <cellStyle name="Sortie 2 122 2 2" xfId="13224"/>
    <cellStyle name="Sortie 2 122 2 2 2" xfId="16339"/>
    <cellStyle name="Sortie 2 122 2 2 3" xfId="34560"/>
    <cellStyle name="Sortie 2 122 2 3" xfId="17902"/>
    <cellStyle name="Sortie 2 122 2 4" xfId="27834"/>
    <cellStyle name="Sortie 2 122 3" xfId="8738"/>
    <cellStyle name="Sortie 2 122 3 2" xfId="15464"/>
    <cellStyle name="Sortie 2 122 3 2 2" xfId="16422"/>
    <cellStyle name="Sortie 2 122 3 2 3" xfId="36800"/>
    <cellStyle name="Sortie 2 122 3 3" xfId="17508"/>
    <cellStyle name="Sortie 2 122 3 4" xfId="30074"/>
    <cellStyle name="Sortie 2 122 4" xfId="10982"/>
    <cellStyle name="Sortie 2 122 4 2" xfId="16990"/>
    <cellStyle name="Sortie 2 122 4 3" xfId="32318"/>
    <cellStyle name="Sortie 2 122 5" xfId="21628"/>
    <cellStyle name="Sortie 2 122 6" xfId="25592"/>
    <cellStyle name="Sortie 2 123" xfId="4259"/>
    <cellStyle name="Sortie 2 123 2" xfId="6499"/>
    <cellStyle name="Sortie 2 123 2 2" xfId="13225"/>
    <cellStyle name="Sortie 2 123 2 2 2" xfId="17119"/>
    <cellStyle name="Sortie 2 123 2 2 3" xfId="34561"/>
    <cellStyle name="Sortie 2 123 2 3" xfId="21256"/>
    <cellStyle name="Sortie 2 123 2 4" xfId="27835"/>
    <cellStyle name="Sortie 2 123 3" xfId="8739"/>
    <cellStyle name="Sortie 2 123 3 2" xfId="15465"/>
    <cellStyle name="Sortie 2 123 3 2 2" xfId="16860"/>
    <cellStyle name="Sortie 2 123 3 2 3" xfId="36801"/>
    <cellStyle name="Sortie 2 123 3 3" xfId="20886"/>
    <cellStyle name="Sortie 2 123 3 4" xfId="30075"/>
    <cellStyle name="Sortie 2 123 4" xfId="10983"/>
    <cellStyle name="Sortie 2 123 4 2" xfId="17376"/>
    <cellStyle name="Sortie 2 123 4 3" xfId="32319"/>
    <cellStyle name="Sortie 2 123 5" xfId="23858"/>
    <cellStyle name="Sortie 2 123 6" xfId="25593"/>
    <cellStyle name="Sortie 2 124" xfId="4260"/>
    <cellStyle name="Sortie 2 124 2" xfId="6500"/>
    <cellStyle name="Sortie 2 124 2 2" xfId="13226"/>
    <cellStyle name="Sortie 2 124 2 2 2" xfId="16771"/>
    <cellStyle name="Sortie 2 124 2 2 3" xfId="34562"/>
    <cellStyle name="Sortie 2 124 2 3" xfId="23485"/>
    <cellStyle name="Sortie 2 124 2 4" xfId="27836"/>
    <cellStyle name="Sortie 2 124 3" xfId="8740"/>
    <cellStyle name="Sortie 2 124 3 2" xfId="15466"/>
    <cellStyle name="Sortie 2 124 3 2 2" xfId="17247"/>
    <cellStyle name="Sortie 2 124 3 2 3" xfId="36802"/>
    <cellStyle name="Sortie 2 124 3 3" xfId="23118"/>
    <cellStyle name="Sortie 2 124 3 4" xfId="30076"/>
    <cellStyle name="Sortie 2 124 4" xfId="10984"/>
    <cellStyle name="Sortie 2 124 4 2" xfId="16607"/>
    <cellStyle name="Sortie 2 124 4 3" xfId="32320"/>
    <cellStyle name="Sortie 2 124 5" xfId="20511"/>
    <cellStyle name="Sortie 2 124 6" xfId="25594"/>
    <cellStyle name="Sortie 2 125" xfId="6472"/>
    <cellStyle name="Sortie 2 125 2" xfId="13198"/>
    <cellStyle name="Sortie 2 125 2 2" xfId="16929"/>
    <cellStyle name="Sortie 2 125 2 3" xfId="34534"/>
    <cellStyle name="Sortie 2 125 3" xfId="22375"/>
    <cellStyle name="Sortie 2 125 4" xfId="27808"/>
    <cellStyle name="Sortie 2 126" xfId="8712"/>
    <cellStyle name="Sortie 2 126 2" xfId="15438"/>
    <cellStyle name="Sortie 2 126 2 2" xfId="17059"/>
    <cellStyle name="Sortie 2 126 2 3" xfId="36774"/>
    <cellStyle name="Sortie 2 126 3" xfId="22005"/>
    <cellStyle name="Sortie 2 126 4" xfId="30048"/>
    <cellStyle name="Sortie 2 127" xfId="10956"/>
    <cellStyle name="Sortie 2 127 2" xfId="16779"/>
    <cellStyle name="Sortie 2 127 3" xfId="32292"/>
    <cellStyle name="Sortie 2 128" xfId="19402"/>
    <cellStyle name="Sortie 2 129" xfId="25566"/>
    <cellStyle name="Sortie 2 13" xfId="4261"/>
    <cellStyle name="Sortie 2 13 2" xfId="6501"/>
    <cellStyle name="Sortie 2 13 2 2" xfId="13227"/>
    <cellStyle name="Sortie 2 13 2 2 2" xfId="16745"/>
    <cellStyle name="Sortie 2 13 2 2 3" xfId="34563"/>
    <cellStyle name="Sortie 2 13 2 3" xfId="20138"/>
    <cellStyle name="Sortie 2 13 2 4" xfId="27837"/>
    <cellStyle name="Sortie 2 13 3" xfId="8741"/>
    <cellStyle name="Sortie 2 13 3 2" xfId="15467"/>
    <cellStyle name="Sortie 2 13 3 2 2" xfId="16269"/>
    <cellStyle name="Sortie 2 13 3 2 3" xfId="36803"/>
    <cellStyle name="Sortie 2 13 3 3" xfId="19771"/>
    <cellStyle name="Sortie 2 13 3 4" xfId="30077"/>
    <cellStyle name="Sortie 2 13 4" xfId="10985"/>
    <cellStyle name="Sortie 2 13 4 2" xfId="17183"/>
    <cellStyle name="Sortie 2 13 4 3" xfId="32321"/>
    <cellStyle name="Sortie 2 13 5" xfId="22742"/>
    <cellStyle name="Sortie 2 13 6" xfId="25595"/>
    <cellStyle name="Sortie 2 14" xfId="4262"/>
    <cellStyle name="Sortie 2 14 2" xfId="6502"/>
    <cellStyle name="Sortie 2 14 2 2" xfId="13228"/>
    <cellStyle name="Sortie 2 14 2 2 2" xfId="16924"/>
    <cellStyle name="Sortie 2 14 2 2 3" xfId="34564"/>
    <cellStyle name="Sortie 2 14 2 3" xfId="22370"/>
    <cellStyle name="Sortie 2 14 2 4" xfId="27838"/>
    <cellStyle name="Sortie 2 14 3" xfId="8742"/>
    <cellStyle name="Sortie 2 14 3 2" xfId="15468"/>
    <cellStyle name="Sortie 2 14 3 2 2" xfId="17054"/>
    <cellStyle name="Sortie 2 14 3 2 3" xfId="36804"/>
    <cellStyle name="Sortie 2 14 3 3" xfId="22000"/>
    <cellStyle name="Sortie 2 14 3 4" xfId="30078"/>
    <cellStyle name="Sortie 2 14 4" xfId="10986"/>
    <cellStyle name="Sortie 2 14 4 2" xfId="16262"/>
    <cellStyle name="Sortie 2 14 4 3" xfId="32322"/>
    <cellStyle name="Sortie 2 14 5" xfId="19397"/>
    <cellStyle name="Sortie 2 14 6" xfId="25596"/>
    <cellStyle name="Sortie 2 15" xfId="4263"/>
    <cellStyle name="Sortie 2 15 2" xfId="6503"/>
    <cellStyle name="Sortie 2 15 2 2" xfId="13229"/>
    <cellStyle name="Sortie 2 15 2 2 2" xfId="17311"/>
    <cellStyle name="Sortie 2 15 2 2 3" xfId="34565"/>
    <cellStyle name="Sortie 2 15 2 3" xfId="19024"/>
    <cellStyle name="Sortie 2 15 2 4" xfId="27839"/>
    <cellStyle name="Sortie 2 15 3" xfId="8743"/>
    <cellStyle name="Sortie 2 15 3 2" xfId="15469"/>
    <cellStyle name="Sortie 2 15 3 2 2" xfId="16635"/>
    <cellStyle name="Sortie 2 15 3 2 3" xfId="36805"/>
    <cellStyle name="Sortie 2 15 3 3" xfId="18654"/>
    <cellStyle name="Sortie 2 15 3 4" xfId="30079"/>
    <cellStyle name="Sortie 2 15 4" xfId="10987"/>
    <cellStyle name="Sortie 2 15 4 2" xfId="16629"/>
    <cellStyle name="Sortie 2 15 4 3" xfId="32323"/>
    <cellStyle name="Sortie 2 15 5" xfId="18281"/>
    <cellStyle name="Sortie 2 15 6" xfId="25597"/>
    <cellStyle name="Sortie 2 16" xfId="4264"/>
    <cellStyle name="Sortie 2 16 2" xfId="6504"/>
    <cellStyle name="Sortie 2 16 2 2" xfId="13230"/>
    <cellStyle name="Sortie 2 16 2 2 2" xfId="16472"/>
    <cellStyle name="Sortie 2 16 2 2 3" xfId="34566"/>
    <cellStyle name="Sortie 2 16 2 3" xfId="17901"/>
    <cellStyle name="Sortie 2 16 2 4" xfId="27840"/>
    <cellStyle name="Sortie 2 16 3" xfId="8744"/>
    <cellStyle name="Sortie 2 16 3 2" xfId="15470"/>
    <cellStyle name="Sortie 2 16 3 2 2" xfId="16356"/>
    <cellStyle name="Sortie 2 16 3 2 3" xfId="36806"/>
    <cellStyle name="Sortie 2 16 3 3" xfId="17507"/>
    <cellStyle name="Sortie 2 16 3 4" xfId="30080"/>
    <cellStyle name="Sortie 2 16 4" xfId="10988"/>
    <cellStyle name="Sortie 2 16 4 2" xfId="16989"/>
    <cellStyle name="Sortie 2 16 4 3" xfId="32324"/>
    <cellStyle name="Sortie 2 16 5" xfId="21627"/>
    <cellStyle name="Sortie 2 16 6" xfId="25598"/>
    <cellStyle name="Sortie 2 17" xfId="4265"/>
    <cellStyle name="Sortie 2 17 2" xfId="6505"/>
    <cellStyle name="Sortie 2 17 2 2" xfId="13231"/>
    <cellStyle name="Sortie 2 17 2 2 2" xfId="17118"/>
    <cellStyle name="Sortie 2 17 2 2 3" xfId="34567"/>
    <cellStyle name="Sortie 2 17 2 3" xfId="21255"/>
    <cellStyle name="Sortie 2 17 2 4" xfId="27841"/>
    <cellStyle name="Sortie 2 17 3" xfId="8745"/>
    <cellStyle name="Sortie 2 17 3 2" xfId="15471"/>
    <cellStyle name="Sortie 2 17 3 2 2" xfId="16859"/>
    <cellStyle name="Sortie 2 17 3 2 3" xfId="36807"/>
    <cellStyle name="Sortie 2 17 3 3" xfId="20885"/>
    <cellStyle name="Sortie 2 17 3 4" xfId="30081"/>
    <cellStyle name="Sortie 2 17 4" xfId="10989"/>
    <cellStyle name="Sortie 2 17 4 2" xfId="17375"/>
    <cellStyle name="Sortie 2 17 4 3" xfId="32325"/>
    <cellStyle name="Sortie 2 17 5" xfId="23857"/>
    <cellStyle name="Sortie 2 17 6" xfId="25599"/>
    <cellStyle name="Sortie 2 18" xfId="4266"/>
    <cellStyle name="Sortie 2 18 2" xfId="6506"/>
    <cellStyle name="Sortie 2 18 2 2" xfId="13232"/>
    <cellStyle name="Sortie 2 18 2 2 2" xfId="16704"/>
    <cellStyle name="Sortie 2 18 2 2 3" xfId="34568"/>
    <cellStyle name="Sortie 2 18 2 3" xfId="23484"/>
    <cellStyle name="Sortie 2 18 2 4" xfId="27842"/>
    <cellStyle name="Sortie 2 18 3" xfId="8746"/>
    <cellStyle name="Sortie 2 18 3 2" xfId="15472"/>
    <cellStyle name="Sortie 2 18 3 2 2" xfId="17246"/>
    <cellStyle name="Sortie 2 18 3 2 3" xfId="36808"/>
    <cellStyle name="Sortie 2 18 3 3" xfId="23117"/>
    <cellStyle name="Sortie 2 18 3 4" xfId="30082"/>
    <cellStyle name="Sortie 2 18 4" xfId="10990"/>
    <cellStyle name="Sortie 2 18 4 2" xfId="16732"/>
    <cellStyle name="Sortie 2 18 4 3" xfId="32326"/>
    <cellStyle name="Sortie 2 18 5" xfId="20510"/>
    <cellStyle name="Sortie 2 18 6" xfId="25600"/>
    <cellStyle name="Sortie 2 19" xfId="4267"/>
    <cellStyle name="Sortie 2 19 2" xfId="6507"/>
    <cellStyle name="Sortie 2 19 2 2" xfId="13233"/>
    <cellStyle name="Sortie 2 19 2 2 2" xfId="16298"/>
    <cellStyle name="Sortie 2 19 2 2 3" xfId="34569"/>
    <cellStyle name="Sortie 2 19 2 3" xfId="20137"/>
    <cellStyle name="Sortie 2 19 2 4" xfId="27843"/>
    <cellStyle name="Sortie 2 19 3" xfId="8747"/>
    <cellStyle name="Sortie 2 19 3 2" xfId="15473"/>
    <cellStyle name="Sortie 2 19 3 2 2" xfId="16593"/>
    <cellStyle name="Sortie 2 19 3 2 3" xfId="36809"/>
    <cellStyle name="Sortie 2 19 3 3" xfId="19770"/>
    <cellStyle name="Sortie 2 19 3 4" xfId="30083"/>
    <cellStyle name="Sortie 2 19 4" xfId="10991"/>
    <cellStyle name="Sortie 2 19 4 2" xfId="17182"/>
    <cellStyle name="Sortie 2 19 4 3" xfId="32327"/>
    <cellStyle name="Sortie 2 19 5" xfId="22741"/>
    <cellStyle name="Sortie 2 19 6" xfId="25601"/>
    <cellStyle name="Sortie 2 2" xfId="2691"/>
    <cellStyle name="Sortie 2 2 2" xfId="4268"/>
    <cellStyle name="Sortie 2 2 2 2" xfId="6509"/>
    <cellStyle name="Sortie 2 2 2 2 2" xfId="13235"/>
    <cellStyle name="Sortie 2 2 2 2 2 2" xfId="17310"/>
    <cellStyle name="Sortie 2 2 2 2 2 3" xfId="34571"/>
    <cellStyle name="Sortie 2 2 2 2 3" xfId="19023"/>
    <cellStyle name="Sortie 2 2 2 2 4" xfId="27845"/>
    <cellStyle name="Sortie 2 2 2 3" xfId="8749"/>
    <cellStyle name="Sortie 2 2 2 3 2" xfId="15475"/>
    <cellStyle name="Sortie 2 2 2 3 2 2" xfId="16379"/>
    <cellStyle name="Sortie 2 2 2 3 2 3" xfId="36811"/>
    <cellStyle name="Sortie 2 2 2 3 3" xfId="18653"/>
    <cellStyle name="Sortie 2 2 2 3 4" xfId="30085"/>
    <cellStyle name="Sortie 2 2 2 4" xfId="10993"/>
    <cellStyle name="Sortie 2 2 2 4 2" xfId="16371"/>
    <cellStyle name="Sortie 2 2 2 4 3" xfId="32329"/>
    <cellStyle name="Sortie 2 2 2 5" xfId="18280"/>
    <cellStyle name="Sortie 2 2 2 6" xfId="25603"/>
    <cellStyle name="Sortie 2 2 3" xfId="4269"/>
    <cellStyle name="Sortie 2 2 3 2" xfId="6510"/>
    <cellStyle name="Sortie 2 2 3 2 2" xfId="13236"/>
    <cellStyle name="Sortie 2 2 3 2 2 2" xfId="16408"/>
    <cellStyle name="Sortie 2 2 3 2 2 3" xfId="34572"/>
    <cellStyle name="Sortie 2 2 3 2 3" xfId="17900"/>
    <cellStyle name="Sortie 2 2 3 2 4" xfId="27846"/>
    <cellStyle name="Sortie 2 2 3 3" xfId="8750"/>
    <cellStyle name="Sortie 2 2 3 3 2" xfId="15476"/>
    <cellStyle name="Sortie 2 2 3 3 2 2" xfId="16676"/>
    <cellStyle name="Sortie 2 2 3 3 2 3" xfId="36812"/>
    <cellStyle name="Sortie 2 2 3 3 3" xfId="17506"/>
    <cellStyle name="Sortie 2 2 3 3 4" xfId="30086"/>
    <cellStyle name="Sortie 2 2 3 4" xfId="10994"/>
    <cellStyle name="Sortie 2 2 3 4 2" xfId="16988"/>
    <cellStyle name="Sortie 2 2 3 4 3" xfId="32330"/>
    <cellStyle name="Sortie 2 2 3 5" xfId="21626"/>
    <cellStyle name="Sortie 2 2 3 6" xfId="25604"/>
    <cellStyle name="Sortie 2 2 4" xfId="6508"/>
    <cellStyle name="Sortie 2 2 4 2" xfId="13234"/>
    <cellStyle name="Sortie 2 2 4 2 2" xfId="16923"/>
    <cellStyle name="Sortie 2 2 4 2 3" xfId="34570"/>
    <cellStyle name="Sortie 2 2 4 3" xfId="22369"/>
    <cellStyle name="Sortie 2 2 4 4" xfId="27844"/>
    <cellStyle name="Sortie 2 2 5" xfId="8748"/>
    <cellStyle name="Sortie 2 2 5 2" xfId="15474"/>
    <cellStyle name="Sortie 2 2 5 2 2" xfId="17053"/>
    <cellStyle name="Sortie 2 2 5 2 3" xfId="36810"/>
    <cellStyle name="Sortie 2 2 5 3" xfId="21999"/>
    <cellStyle name="Sortie 2 2 5 4" xfId="30084"/>
    <cellStyle name="Sortie 2 2 6" xfId="10992"/>
    <cellStyle name="Sortie 2 2 6 2" xfId="16394"/>
    <cellStyle name="Sortie 2 2 6 3" xfId="32328"/>
    <cellStyle name="Sortie 2 2 7" xfId="19396"/>
    <cellStyle name="Sortie 2 2 8" xfId="25602"/>
    <cellStyle name="Sortie 2 20" xfId="4270"/>
    <cellStyle name="Sortie 2 20 2" xfId="6511"/>
    <cellStyle name="Sortie 2 20 2 2" xfId="13237"/>
    <cellStyle name="Sortie 2 20 2 2 2" xfId="17117"/>
    <cellStyle name="Sortie 2 20 2 2 3" xfId="34573"/>
    <cellStyle name="Sortie 2 20 2 3" xfId="21254"/>
    <cellStyle name="Sortie 2 20 2 4" xfId="27847"/>
    <cellStyle name="Sortie 2 20 3" xfId="8751"/>
    <cellStyle name="Sortie 2 20 3 2" xfId="15477"/>
    <cellStyle name="Sortie 2 20 3 2 2" xfId="16858"/>
    <cellStyle name="Sortie 2 20 3 2 3" xfId="36813"/>
    <cellStyle name="Sortie 2 20 3 3" xfId="20884"/>
    <cellStyle name="Sortie 2 20 3 4" xfId="30087"/>
    <cellStyle name="Sortie 2 20 4" xfId="10995"/>
    <cellStyle name="Sortie 2 20 4 2" xfId="17374"/>
    <cellStyle name="Sortie 2 20 4 3" xfId="32331"/>
    <cellStyle name="Sortie 2 20 5" xfId="23856"/>
    <cellStyle name="Sortie 2 20 6" xfId="25605"/>
    <cellStyle name="Sortie 2 21" xfId="4271"/>
    <cellStyle name="Sortie 2 21 2" xfId="6512"/>
    <cellStyle name="Sortie 2 21 2 2" xfId="13238"/>
    <cellStyle name="Sortie 2 21 2 2 2" xfId="16449"/>
    <cellStyle name="Sortie 2 21 2 2 3" xfId="34574"/>
    <cellStyle name="Sortie 2 21 2 3" xfId="23483"/>
    <cellStyle name="Sortie 2 21 2 4" xfId="27848"/>
    <cellStyle name="Sortie 2 21 3" xfId="8752"/>
    <cellStyle name="Sortie 2 21 3 2" xfId="15478"/>
    <cellStyle name="Sortie 2 21 3 2 2" xfId="17245"/>
    <cellStyle name="Sortie 2 21 3 2 3" xfId="36814"/>
    <cellStyle name="Sortie 2 21 3 3" xfId="23116"/>
    <cellStyle name="Sortie 2 21 3 4" xfId="30088"/>
    <cellStyle name="Sortie 2 21 4" xfId="10996"/>
    <cellStyle name="Sortie 2 21 4 2" xfId="16480"/>
    <cellStyle name="Sortie 2 21 4 3" xfId="32332"/>
    <cellStyle name="Sortie 2 21 5" xfId="20509"/>
    <cellStyle name="Sortie 2 21 6" xfId="25606"/>
    <cellStyle name="Sortie 2 22" xfId="4272"/>
    <cellStyle name="Sortie 2 22 2" xfId="6513"/>
    <cellStyle name="Sortie 2 22 2 2" xfId="13239"/>
    <cellStyle name="Sortie 2 22 2 2 2" xfId="16235"/>
    <cellStyle name="Sortie 2 22 2 2 3" xfId="34575"/>
    <cellStyle name="Sortie 2 22 2 3" xfId="20136"/>
    <cellStyle name="Sortie 2 22 2 4" xfId="27849"/>
    <cellStyle name="Sortie 2 22 3" xfId="8753"/>
    <cellStyle name="Sortie 2 22 3 2" xfId="15479"/>
    <cellStyle name="Sortie 2 22 3 2 2" xfId="16530"/>
    <cellStyle name="Sortie 2 22 3 2 3" xfId="36815"/>
    <cellStyle name="Sortie 2 22 3 3" xfId="19769"/>
    <cellStyle name="Sortie 2 22 3 4" xfId="30089"/>
    <cellStyle name="Sortie 2 22 4" xfId="10997"/>
    <cellStyle name="Sortie 2 22 4 2" xfId="17181"/>
    <cellStyle name="Sortie 2 22 4 3" xfId="32333"/>
    <cellStyle name="Sortie 2 22 5" xfId="22740"/>
    <cellStyle name="Sortie 2 22 6" xfId="25607"/>
    <cellStyle name="Sortie 2 23" xfId="4273"/>
    <cellStyle name="Sortie 2 23 2" xfId="6514"/>
    <cellStyle name="Sortie 2 23 2 2" xfId="13240"/>
    <cellStyle name="Sortie 2 23 2 2 2" xfId="16922"/>
    <cellStyle name="Sortie 2 23 2 2 3" xfId="34576"/>
    <cellStyle name="Sortie 2 23 2 3" xfId="22368"/>
    <cellStyle name="Sortie 2 23 2 4" xfId="27850"/>
    <cellStyle name="Sortie 2 23 3" xfId="8754"/>
    <cellStyle name="Sortie 2 23 3 2" xfId="15480"/>
    <cellStyle name="Sortie 2 23 3 2 2" xfId="17052"/>
    <cellStyle name="Sortie 2 23 3 2 3" xfId="36816"/>
    <cellStyle name="Sortie 2 23 3 3" xfId="21998"/>
    <cellStyle name="Sortie 2 23 3 4" xfId="30090"/>
    <cellStyle name="Sortie 2 23 4" xfId="10998"/>
    <cellStyle name="Sortie 2 23 4 2" xfId="16778"/>
    <cellStyle name="Sortie 2 23 4 3" xfId="32334"/>
    <cellStyle name="Sortie 2 23 5" xfId="19395"/>
    <cellStyle name="Sortie 2 23 6" xfId="25608"/>
    <cellStyle name="Sortie 2 24" xfId="4274"/>
    <cellStyle name="Sortie 2 24 2" xfId="6515"/>
    <cellStyle name="Sortie 2 24 2 2" xfId="13241"/>
    <cellStyle name="Sortie 2 24 2 2 2" xfId="17309"/>
    <cellStyle name="Sortie 2 24 2 2 3" xfId="34577"/>
    <cellStyle name="Sortie 2 24 2 3" xfId="19022"/>
    <cellStyle name="Sortie 2 24 2 4" xfId="27851"/>
    <cellStyle name="Sortie 2 24 3" xfId="8755"/>
    <cellStyle name="Sortie 2 24 3 2" xfId="15481"/>
    <cellStyle name="Sortie 2 24 3 2 2" xfId="16311"/>
    <cellStyle name="Sortie 2 24 3 2 3" xfId="36817"/>
    <cellStyle name="Sortie 2 24 3 3" xfId="18652"/>
    <cellStyle name="Sortie 2 24 3 4" xfId="30091"/>
    <cellStyle name="Sortie 2 24 4" xfId="10999"/>
    <cellStyle name="Sortie 2 24 4 2" xfId="16690"/>
    <cellStyle name="Sortie 2 24 4 3" xfId="32335"/>
    <cellStyle name="Sortie 2 24 5" xfId="18279"/>
    <cellStyle name="Sortie 2 24 6" xfId="25609"/>
    <cellStyle name="Sortie 2 25" xfId="4275"/>
    <cellStyle name="Sortie 2 25 2" xfId="6516"/>
    <cellStyle name="Sortie 2 25 2 2" xfId="13242"/>
    <cellStyle name="Sortie 2 25 2 2 2" xfId="16726"/>
    <cellStyle name="Sortie 2 25 2 2 3" xfId="34578"/>
    <cellStyle name="Sortie 2 25 2 3" xfId="17899"/>
    <cellStyle name="Sortie 2 25 2 4" xfId="27852"/>
    <cellStyle name="Sortie 2 25 3" xfId="8756"/>
    <cellStyle name="Sortie 2 25 3 2" xfId="15482"/>
    <cellStyle name="Sortie 2 25 3 2 2" xfId="16229"/>
    <cellStyle name="Sortie 2 25 3 2 3" xfId="36818"/>
    <cellStyle name="Sortie 2 25 3 3" xfId="17505"/>
    <cellStyle name="Sortie 2 25 3 4" xfId="30092"/>
    <cellStyle name="Sortie 2 25 4" xfId="11000"/>
    <cellStyle name="Sortie 2 25 4 2" xfId="16987"/>
    <cellStyle name="Sortie 2 25 4 3" xfId="32336"/>
    <cellStyle name="Sortie 2 25 5" xfId="21625"/>
    <cellStyle name="Sortie 2 25 6" xfId="25610"/>
    <cellStyle name="Sortie 2 26" xfId="4276"/>
    <cellStyle name="Sortie 2 26 2" xfId="6517"/>
    <cellStyle name="Sortie 2 26 2 2" xfId="13243"/>
    <cellStyle name="Sortie 2 26 2 2 2" xfId="17116"/>
    <cellStyle name="Sortie 2 26 2 2 3" xfId="34579"/>
    <cellStyle name="Sortie 2 26 2 3" xfId="21253"/>
    <cellStyle name="Sortie 2 26 2 4" xfId="27853"/>
    <cellStyle name="Sortie 2 26 3" xfId="8757"/>
    <cellStyle name="Sortie 2 26 3 2" xfId="15483"/>
    <cellStyle name="Sortie 2 26 3 2 2" xfId="16857"/>
    <cellStyle name="Sortie 2 26 3 2 3" xfId="36819"/>
    <cellStyle name="Sortie 2 26 3 3" xfId="20881"/>
    <cellStyle name="Sortie 2 26 3 4" xfId="30093"/>
    <cellStyle name="Sortie 2 26 4" xfId="11001"/>
    <cellStyle name="Sortie 2 26 4 2" xfId="17373"/>
    <cellStyle name="Sortie 2 26 4 3" xfId="32337"/>
    <cellStyle name="Sortie 2 26 5" xfId="23855"/>
    <cellStyle name="Sortie 2 26 6" xfId="25611"/>
    <cellStyle name="Sortie 2 27" xfId="4277"/>
    <cellStyle name="Sortie 2 27 2" xfId="6518"/>
    <cellStyle name="Sortie 2 27 2 2" xfId="13244"/>
    <cellStyle name="Sortie 2 27 2 2 2" xfId="16579"/>
    <cellStyle name="Sortie 2 27 2 2 3" xfId="34580"/>
    <cellStyle name="Sortie 2 27 2 3" xfId="23482"/>
    <cellStyle name="Sortie 2 27 2 4" xfId="27854"/>
    <cellStyle name="Sortie 2 27 3" xfId="8758"/>
    <cellStyle name="Sortie 2 27 3 2" xfId="15484"/>
    <cellStyle name="Sortie 2 27 3 2 2" xfId="17244"/>
    <cellStyle name="Sortie 2 27 3 2 3" xfId="36820"/>
    <cellStyle name="Sortie 2 27 3 3" xfId="23113"/>
    <cellStyle name="Sortie 2 27 3 4" xfId="30094"/>
    <cellStyle name="Sortie 2 27 4" xfId="11002"/>
    <cellStyle name="Sortie 2 27 4 2" xfId="16414"/>
    <cellStyle name="Sortie 2 27 4 3" xfId="32338"/>
    <cellStyle name="Sortie 2 27 5" xfId="20508"/>
    <cellStyle name="Sortie 2 27 6" xfId="25612"/>
    <cellStyle name="Sortie 2 28" xfId="4278"/>
    <cellStyle name="Sortie 2 28 2" xfId="6519"/>
    <cellStyle name="Sortie 2 28 2 2" xfId="13245"/>
    <cellStyle name="Sortie 2 28 2 2 2" xfId="16553"/>
    <cellStyle name="Sortie 2 28 2 2 3" xfId="34581"/>
    <cellStyle name="Sortie 2 28 2 3" xfId="20135"/>
    <cellStyle name="Sortie 2 28 2 4" xfId="27855"/>
    <cellStyle name="Sortie 2 28 3" xfId="8759"/>
    <cellStyle name="Sortie 2 28 3 2" xfId="15485"/>
    <cellStyle name="Sortie 2 28 3 2 2" xfId="16655"/>
    <cellStyle name="Sortie 2 28 3 2 3" xfId="36821"/>
    <cellStyle name="Sortie 2 28 3 3" xfId="19766"/>
    <cellStyle name="Sortie 2 28 3 4" xfId="30095"/>
    <cellStyle name="Sortie 2 28 4" xfId="11003"/>
    <cellStyle name="Sortie 2 28 4 2" xfId="17180"/>
    <cellStyle name="Sortie 2 28 4 3" xfId="32339"/>
    <cellStyle name="Sortie 2 28 5" xfId="22739"/>
    <cellStyle name="Sortie 2 28 6" xfId="25613"/>
    <cellStyle name="Sortie 2 29" xfId="4279"/>
    <cellStyle name="Sortie 2 29 2" xfId="6520"/>
    <cellStyle name="Sortie 2 29 2 2" xfId="13246"/>
    <cellStyle name="Sortie 2 29 2 2 2" xfId="16921"/>
    <cellStyle name="Sortie 2 29 2 2 3" xfId="34582"/>
    <cellStyle name="Sortie 2 29 2 3" xfId="22367"/>
    <cellStyle name="Sortie 2 29 2 4" xfId="27856"/>
    <cellStyle name="Sortie 2 29 3" xfId="8760"/>
    <cellStyle name="Sortie 2 29 3 2" xfId="15486"/>
    <cellStyle name="Sortie 2 29 3 2 2" xfId="17051"/>
    <cellStyle name="Sortie 2 29 3 2 3" xfId="36822"/>
    <cellStyle name="Sortie 2 29 3 3" xfId="21995"/>
    <cellStyle name="Sortie 2 29 3 4" xfId="30096"/>
    <cellStyle name="Sortie 2 29 4" xfId="11004"/>
    <cellStyle name="Sortie 2 29 4 2" xfId="16324"/>
    <cellStyle name="Sortie 2 29 4 3" xfId="32340"/>
    <cellStyle name="Sortie 2 29 5" xfId="19394"/>
    <cellStyle name="Sortie 2 29 6" xfId="25614"/>
    <cellStyle name="Sortie 2 3" xfId="2692"/>
    <cellStyle name="Sortie 2 3 2" xfId="4280"/>
    <cellStyle name="Sortie 2 3 2 2" xfId="6522"/>
    <cellStyle name="Sortie 2 3 2 2 2" xfId="13248"/>
    <cellStyle name="Sortie 2 3 2 2 2 2" xfId="16276"/>
    <cellStyle name="Sortie 2 3 2 2 2 3" xfId="34584"/>
    <cellStyle name="Sortie 2 3 2 2 3" xfId="17898"/>
    <cellStyle name="Sortie 2 3 2 2 4" xfId="27858"/>
    <cellStyle name="Sortie 2 3 2 3" xfId="8762"/>
    <cellStyle name="Sortie 2 3 2 3 2" xfId="15488"/>
    <cellStyle name="Sortie 2 3 2 3 2 2" xfId="16740"/>
    <cellStyle name="Sortie 2 3 2 3 2 3" xfId="36824"/>
    <cellStyle name="Sortie 2 3 2 3 3" xfId="20883"/>
    <cellStyle name="Sortie 2 3 2 3 4" xfId="30098"/>
    <cellStyle name="Sortie 2 3 2 4" xfId="11006"/>
    <cellStyle name="Sortie 2 3 2 4 2" xfId="16986"/>
    <cellStyle name="Sortie 2 3 2 4 3" xfId="32342"/>
    <cellStyle name="Sortie 2 3 2 5" xfId="21624"/>
    <cellStyle name="Sortie 2 3 2 6" xfId="25616"/>
    <cellStyle name="Sortie 2 3 3" xfId="4281"/>
    <cellStyle name="Sortie 2 3 3 2" xfId="6523"/>
    <cellStyle name="Sortie 2 3 3 2 2" xfId="13249"/>
    <cellStyle name="Sortie 2 3 3 2 2 2" xfId="17115"/>
    <cellStyle name="Sortie 2 3 3 2 2 3" xfId="34585"/>
    <cellStyle name="Sortie 2 3 3 2 3" xfId="21252"/>
    <cellStyle name="Sortie 2 3 3 2 4" xfId="27859"/>
    <cellStyle name="Sortie 2 3 3 3" xfId="8763"/>
    <cellStyle name="Sortie 2 3 3 3 2" xfId="15489"/>
    <cellStyle name="Sortie 2 3 3 3 2 2" xfId="16856"/>
    <cellStyle name="Sortie 2 3 3 3 2 3" xfId="36825"/>
    <cellStyle name="Sortie 2 3 3 3 3" xfId="23115"/>
    <cellStyle name="Sortie 2 3 3 3 4" xfId="30099"/>
    <cellStyle name="Sortie 2 3 3 4" xfId="11007"/>
    <cellStyle name="Sortie 2 3 3 4 2" xfId="17372"/>
    <cellStyle name="Sortie 2 3 3 4 3" xfId="32343"/>
    <cellStyle name="Sortie 2 3 3 5" xfId="23854"/>
    <cellStyle name="Sortie 2 3 3 6" xfId="25617"/>
    <cellStyle name="Sortie 2 3 4" xfId="6521"/>
    <cellStyle name="Sortie 2 3 4 2" xfId="13247"/>
    <cellStyle name="Sortie 2 3 4 2 2" xfId="17308"/>
    <cellStyle name="Sortie 2 3 4 2 3" xfId="34583"/>
    <cellStyle name="Sortie 2 3 4 3" xfId="19021"/>
    <cellStyle name="Sortie 2 3 4 4" xfId="27857"/>
    <cellStyle name="Sortie 2 3 5" xfId="8761"/>
    <cellStyle name="Sortie 2 3 5 2" xfId="15487"/>
    <cellStyle name="Sortie 2 3 5 2 2" xfId="16442"/>
    <cellStyle name="Sortie 2 3 5 2 3" xfId="36823"/>
    <cellStyle name="Sortie 2 3 5 3" xfId="18649"/>
    <cellStyle name="Sortie 2 3 5 4" xfId="30097"/>
    <cellStyle name="Sortie 2 3 6" xfId="11005"/>
    <cellStyle name="Sortie 2 3 6 2" xfId="16436"/>
    <cellStyle name="Sortie 2 3 6 3" xfId="32341"/>
    <cellStyle name="Sortie 2 3 7" xfId="18278"/>
    <cellStyle name="Sortie 2 3 8" xfId="25615"/>
    <cellStyle name="Sortie 2 30" xfId="4282"/>
    <cellStyle name="Sortie 2 30 2" xfId="6524"/>
    <cellStyle name="Sortie 2 30 2 2" xfId="13250"/>
    <cellStyle name="Sortie 2 30 2 2 2" xfId="16515"/>
    <cellStyle name="Sortie 2 30 2 2 3" xfId="34586"/>
    <cellStyle name="Sortie 2 30 2 3" xfId="23481"/>
    <cellStyle name="Sortie 2 30 2 4" xfId="27860"/>
    <cellStyle name="Sortie 2 30 3" xfId="8764"/>
    <cellStyle name="Sortie 2 30 3 2" xfId="15490"/>
    <cellStyle name="Sortie 2 30 3 2 2" xfId="17243"/>
    <cellStyle name="Sortie 2 30 3 2 3" xfId="36826"/>
    <cellStyle name="Sortie 2 30 3 3" xfId="19768"/>
    <cellStyle name="Sortie 2 30 3 4" xfId="30100"/>
    <cellStyle name="Sortie 2 30 4" xfId="11008"/>
    <cellStyle name="Sortie 2 30 4 2" xfId="16542"/>
    <cellStyle name="Sortie 2 30 4 3" xfId="32344"/>
    <cellStyle name="Sortie 2 30 5" xfId="20507"/>
    <cellStyle name="Sortie 2 30 6" xfId="25618"/>
    <cellStyle name="Sortie 2 31" xfId="4283"/>
    <cellStyle name="Sortie 2 31 2" xfId="6525"/>
    <cellStyle name="Sortie 2 31 2 2" xfId="13251"/>
    <cellStyle name="Sortie 2 31 2 2 2" xfId="16683"/>
    <cellStyle name="Sortie 2 31 2 2 3" xfId="34587"/>
    <cellStyle name="Sortie 2 31 2 3" xfId="20134"/>
    <cellStyle name="Sortie 2 31 2 4" xfId="27861"/>
    <cellStyle name="Sortie 2 31 3" xfId="8765"/>
    <cellStyle name="Sortie 2 31 3 2" xfId="15491"/>
    <cellStyle name="Sortie 2 31 3 2 2" xfId="16401"/>
    <cellStyle name="Sortie 2 31 3 2 3" xfId="36827"/>
    <cellStyle name="Sortie 2 31 3 3" xfId="21997"/>
    <cellStyle name="Sortie 2 31 3 4" xfId="30101"/>
    <cellStyle name="Sortie 2 31 4" xfId="11009"/>
    <cellStyle name="Sortie 2 31 4 2" xfId="17179"/>
    <cellStyle name="Sortie 2 31 4 3" xfId="32345"/>
    <cellStyle name="Sortie 2 31 5" xfId="22738"/>
    <cellStyle name="Sortie 2 31 6" xfId="25619"/>
    <cellStyle name="Sortie 2 32" xfId="4284"/>
    <cellStyle name="Sortie 2 32 2" xfId="6526"/>
    <cellStyle name="Sortie 2 32 2 2" xfId="13252"/>
    <cellStyle name="Sortie 2 32 2 2 2" xfId="16920"/>
    <cellStyle name="Sortie 2 32 2 2 3" xfId="34588"/>
    <cellStyle name="Sortie 2 32 2 3" xfId="22366"/>
    <cellStyle name="Sortie 2 32 2 4" xfId="27862"/>
    <cellStyle name="Sortie 2 32 3" xfId="8766"/>
    <cellStyle name="Sortie 2 32 3 2" xfId="15492"/>
    <cellStyle name="Sortie 2 32 3 2 2" xfId="17050"/>
    <cellStyle name="Sortie 2 32 3 2 3" xfId="36828"/>
    <cellStyle name="Sortie 2 32 3 3" xfId="18651"/>
    <cellStyle name="Sortie 2 32 3 4" xfId="30102"/>
    <cellStyle name="Sortie 2 32 4" xfId="11010"/>
    <cellStyle name="Sortie 2 32 4 2" xfId="16456"/>
    <cellStyle name="Sortie 2 32 4 3" xfId="32346"/>
    <cellStyle name="Sortie 2 32 5" xfId="19393"/>
    <cellStyle name="Sortie 2 32 6" xfId="25620"/>
    <cellStyle name="Sortie 2 33" xfId="4285"/>
    <cellStyle name="Sortie 2 33 2" xfId="6527"/>
    <cellStyle name="Sortie 2 33 2 2" xfId="13253"/>
    <cellStyle name="Sortie 2 33 2 2 2" xfId="17307"/>
    <cellStyle name="Sortie 2 33 2 2 3" xfId="34589"/>
    <cellStyle name="Sortie 2 33 2 3" xfId="19020"/>
    <cellStyle name="Sortie 2 33 2 4" xfId="27863"/>
    <cellStyle name="Sortie 2 33 3" xfId="8767"/>
    <cellStyle name="Sortie 2 33 3 2" xfId="15493"/>
    <cellStyle name="Sortie 2 33 3 2 2" xfId="16763"/>
    <cellStyle name="Sortie 2 33 3 2 3" xfId="36829"/>
    <cellStyle name="Sortie 2 33 3 3" xfId="17504"/>
    <cellStyle name="Sortie 2 33 3 4" xfId="30103"/>
    <cellStyle name="Sortie 2 33 4" xfId="11011"/>
    <cellStyle name="Sortie 2 33 4 2" xfId="16754"/>
    <cellStyle name="Sortie 2 33 4 3" xfId="32347"/>
    <cellStyle name="Sortie 2 33 5" xfId="18277"/>
    <cellStyle name="Sortie 2 33 6" xfId="25621"/>
    <cellStyle name="Sortie 2 34" xfId="4286"/>
    <cellStyle name="Sortie 2 34 2" xfId="6528"/>
    <cellStyle name="Sortie 2 34 2 2" xfId="13254"/>
    <cellStyle name="Sortie 2 34 2 2 2" xfId="16793"/>
    <cellStyle name="Sortie 2 34 2 2 3" xfId="34590"/>
    <cellStyle name="Sortie 2 34 2 3" xfId="17897"/>
    <cellStyle name="Sortie 2 34 2 4" xfId="27864"/>
    <cellStyle name="Sortie 2 34 3" xfId="8768"/>
    <cellStyle name="Sortie 2 34 3 2" xfId="15494"/>
    <cellStyle name="Sortie 2 34 3 2 2" xfId="16488"/>
    <cellStyle name="Sortie 2 34 3 2 3" xfId="36830"/>
    <cellStyle name="Sortie 2 34 3 3" xfId="20882"/>
    <cellStyle name="Sortie 2 34 3 4" xfId="30104"/>
    <cellStyle name="Sortie 2 34 4" xfId="11012"/>
    <cellStyle name="Sortie 2 34 4 2" xfId="16985"/>
    <cellStyle name="Sortie 2 34 4 3" xfId="32348"/>
    <cellStyle name="Sortie 2 34 5" xfId="21623"/>
    <cellStyle name="Sortie 2 34 6" xfId="25622"/>
    <cellStyle name="Sortie 2 35" xfId="4287"/>
    <cellStyle name="Sortie 2 35 2" xfId="6529"/>
    <cellStyle name="Sortie 2 35 2 2" xfId="13255"/>
    <cellStyle name="Sortie 2 35 2 2 2" xfId="17114"/>
    <cellStyle name="Sortie 2 35 2 2 3" xfId="34591"/>
    <cellStyle name="Sortie 2 35 2 3" xfId="21251"/>
    <cellStyle name="Sortie 2 35 2 4" xfId="27865"/>
    <cellStyle name="Sortie 2 35 3" xfId="8769"/>
    <cellStyle name="Sortie 2 35 3 2" xfId="15495"/>
    <cellStyle name="Sortie 2 35 3 2 2" xfId="16855"/>
    <cellStyle name="Sortie 2 35 3 2 3" xfId="36831"/>
    <cellStyle name="Sortie 2 35 3 3" xfId="23114"/>
    <cellStyle name="Sortie 2 35 3 4" xfId="30105"/>
    <cellStyle name="Sortie 2 35 4" xfId="11013"/>
    <cellStyle name="Sortie 2 35 4 2" xfId="17371"/>
    <cellStyle name="Sortie 2 35 4 3" xfId="32349"/>
    <cellStyle name="Sortie 2 35 5" xfId="23853"/>
    <cellStyle name="Sortie 2 35 6" xfId="25623"/>
    <cellStyle name="Sortie 2 36" xfId="4288"/>
    <cellStyle name="Sortie 2 36 2" xfId="6530"/>
    <cellStyle name="Sortie 2 36 2 2" xfId="13256"/>
    <cellStyle name="Sortie 2 36 2 2 2" xfId="16254"/>
    <cellStyle name="Sortie 2 36 2 2 3" xfId="34592"/>
    <cellStyle name="Sortie 2 36 2 3" xfId="23480"/>
    <cellStyle name="Sortie 2 36 2 4" xfId="27866"/>
    <cellStyle name="Sortie 2 36 3" xfId="8770"/>
    <cellStyle name="Sortie 2 36 3 2" xfId="15496"/>
    <cellStyle name="Sortie 2 36 3 2 2" xfId="17242"/>
    <cellStyle name="Sortie 2 36 3 2 3" xfId="36832"/>
    <cellStyle name="Sortie 2 36 3 3" xfId="19767"/>
    <cellStyle name="Sortie 2 36 3 4" xfId="30106"/>
    <cellStyle name="Sortie 2 36 4" xfId="11014"/>
    <cellStyle name="Sortie 2 36 4 2" xfId="16282"/>
    <cellStyle name="Sortie 2 36 4 3" xfId="32350"/>
    <cellStyle name="Sortie 2 36 5" xfId="20506"/>
    <cellStyle name="Sortie 2 36 6" xfId="25624"/>
    <cellStyle name="Sortie 2 37" xfId="4289"/>
    <cellStyle name="Sortie 2 37 2" xfId="6531"/>
    <cellStyle name="Sortie 2 37 2 2" xfId="13257"/>
    <cellStyle name="Sortie 2 37 2 2 2" xfId="16621"/>
    <cellStyle name="Sortie 2 37 2 2 3" xfId="34593"/>
    <cellStyle name="Sortie 2 37 2 3" xfId="20133"/>
    <cellStyle name="Sortie 2 37 2 4" xfId="27867"/>
    <cellStyle name="Sortie 2 37 3" xfId="8771"/>
    <cellStyle name="Sortie 2 37 3 2" xfId="15497"/>
    <cellStyle name="Sortie 2 37 3 2 2" xfId="16785"/>
    <cellStyle name="Sortie 2 37 3 2 3" xfId="36833"/>
    <cellStyle name="Sortie 2 37 3 3" xfId="21996"/>
    <cellStyle name="Sortie 2 37 3 4" xfId="30107"/>
    <cellStyle name="Sortie 2 37 4" xfId="11015"/>
    <cellStyle name="Sortie 2 37 4 2" xfId="17178"/>
    <cellStyle name="Sortie 2 37 4 3" xfId="32351"/>
    <cellStyle name="Sortie 2 37 5" xfId="22737"/>
    <cellStyle name="Sortie 2 37 6" xfId="25625"/>
    <cellStyle name="Sortie 2 38" xfId="4290"/>
    <cellStyle name="Sortie 2 38 2" xfId="6532"/>
    <cellStyle name="Sortie 2 38 2 2" xfId="13258"/>
    <cellStyle name="Sortie 2 38 2 2 2" xfId="16919"/>
    <cellStyle name="Sortie 2 38 2 2 3" xfId="34594"/>
    <cellStyle name="Sortie 2 38 2 3" xfId="22365"/>
    <cellStyle name="Sortie 2 38 2 4" xfId="27868"/>
    <cellStyle name="Sortie 2 38 3" xfId="8772"/>
    <cellStyle name="Sortie 2 38 3 2" xfId="15498"/>
    <cellStyle name="Sortie 2 38 3 2 2" xfId="17049"/>
    <cellStyle name="Sortie 2 38 3 2 3" xfId="36834"/>
    <cellStyle name="Sortie 2 38 3 3" xfId="18650"/>
    <cellStyle name="Sortie 2 38 3 4" xfId="30108"/>
    <cellStyle name="Sortie 2 38 4" xfId="11016"/>
    <cellStyle name="Sortie 2 38 4 2" xfId="16585"/>
    <cellStyle name="Sortie 2 38 4 3" xfId="32352"/>
    <cellStyle name="Sortie 2 38 5" xfId="19392"/>
    <cellStyle name="Sortie 2 38 6" xfId="25626"/>
    <cellStyle name="Sortie 2 39" xfId="4291"/>
    <cellStyle name="Sortie 2 39 2" xfId="6533"/>
    <cellStyle name="Sortie 2 39 2 2" xfId="13259"/>
    <cellStyle name="Sortie 2 39 2 2 2" xfId="17306"/>
    <cellStyle name="Sortie 2 39 2 2 3" xfId="34595"/>
    <cellStyle name="Sortie 2 39 2 3" xfId="19019"/>
    <cellStyle name="Sortie 2 39 2 4" xfId="27869"/>
    <cellStyle name="Sortie 2 39 3" xfId="8773"/>
    <cellStyle name="Sortie 2 39 3 2" xfId="15499"/>
    <cellStyle name="Sortie 2 39 3 2 2" xfId="16696"/>
    <cellStyle name="Sortie 2 39 3 2 3" xfId="36835"/>
    <cellStyle name="Sortie 2 39 3 3" xfId="17503"/>
    <cellStyle name="Sortie 2 39 3 4" xfId="30109"/>
    <cellStyle name="Sortie 2 39 4" xfId="11017"/>
    <cellStyle name="Sortie 2 39 4 2" xfId="16502"/>
    <cellStyle name="Sortie 2 39 4 3" xfId="32353"/>
    <cellStyle name="Sortie 2 39 5" xfId="18276"/>
    <cellStyle name="Sortie 2 39 6" xfId="25627"/>
    <cellStyle name="Sortie 2 4" xfId="2693"/>
    <cellStyle name="Sortie 2 4 2" xfId="4293"/>
    <cellStyle name="Sortie 2 4 2 2" xfId="6535"/>
    <cellStyle name="Sortie 2 4 2 2 2" xfId="13261"/>
    <cellStyle name="Sortie 2 4 2 2 2 2" xfId="17113"/>
    <cellStyle name="Sortie 2 4 2 2 2 3" xfId="34597"/>
    <cellStyle name="Sortie 2 4 2 2 3" xfId="21250"/>
    <cellStyle name="Sortie 2 4 2 2 4" xfId="27871"/>
    <cellStyle name="Sortie 2 4 2 3" xfId="8775"/>
    <cellStyle name="Sortie 2 4 2 3 2" xfId="15501"/>
    <cellStyle name="Sortie 2 4 2 3 2 2" xfId="16854"/>
    <cellStyle name="Sortie 2 4 2 3 2 3" xfId="36837"/>
    <cellStyle name="Sortie 2 4 2 3 3" xfId="20880"/>
    <cellStyle name="Sortie 2 4 2 3 4" xfId="30111"/>
    <cellStyle name="Sortie 2 4 2 4" xfId="11019"/>
    <cellStyle name="Sortie 2 4 2 4 2" xfId="17370"/>
    <cellStyle name="Sortie 2 4 2 4 3" xfId="32355"/>
    <cellStyle name="Sortie 2 4 2 5" xfId="23852"/>
    <cellStyle name="Sortie 2 4 2 6" xfId="25629"/>
    <cellStyle name="Sortie 2 4 3" xfId="4294"/>
    <cellStyle name="Sortie 2 4 3 2" xfId="6536"/>
    <cellStyle name="Sortie 2 4 3 2 2" xfId="13262"/>
    <cellStyle name="Sortie 2 4 3 2 2 2" xfId="16386"/>
    <cellStyle name="Sortie 2 4 3 2 2 3" xfId="34598"/>
    <cellStyle name="Sortie 2 4 3 2 3" xfId="23479"/>
    <cellStyle name="Sortie 2 4 3 2 4" xfId="27872"/>
    <cellStyle name="Sortie 2 4 3 3" xfId="8776"/>
    <cellStyle name="Sortie 2 4 3 3 2" xfId="15502"/>
    <cellStyle name="Sortie 2 4 3 3 2 2" xfId="17241"/>
    <cellStyle name="Sortie 2 4 3 3 2 3" xfId="36838"/>
    <cellStyle name="Sortie 2 4 3 3 3" xfId="23112"/>
    <cellStyle name="Sortie 2 4 3 3 4" xfId="30112"/>
    <cellStyle name="Sortie 2 4 3 4" xfId="11020"/>
    <cellStyle name="Sortie 2 4 3 4 2" xfId="16799"/>
    <cellStyle name="Sortie 2 4 3 4 3" xfId="32356"/>
    <cellStyle name="Sortie 2 4 3 5" xfId="20505"/>
    <cellStyle name="Sortie 2 4 3 6" xfId="25630"/>
    <cellStyle name="Sortie 2 4 4" xfId="6534"/>
    <cellStyle name="Sortie 2 4 4 2" xfId="13260"/>
    <cellStyle name="Sortie 2 4 4 2 2" xfId="16536"/>
    <cellStyle name="Sortie 2 4 4 2 3" xfId="34596"/>
    <cellStyle name="Sortie 2 4 4 3" xfId="17896"/>
    <cellStyle name="Sortie 2 4 4 4" xfId="27870"/>
    <cellStyle name="Sortie 2 4 5" xfId="8774"/>
    <cellStyle name="Sortie 2 4 5 2" xfId="15500"/>
    <cellStyle name="Sortie 2 4 5 2 2" xfId="16228"/>
    <cellStyle name="Sortie 2 4 5 2 3" xfId="36836"/>
    <cellStyle name="Sortie 2 4 5 3" xfId="17502"/>
    <cellStyle name="Sortie 2 4 5 4" xfId="30110"/>
    <cellStyle name="Sortie 2 4 6" xfId="11018"/>
    <cellStyle name="Sortie 2 4 6 2" xfId="16984"/>
    <cellStyle name="Sortie 2 4 6 3" xfId="32354"/>
    <cellStyle name="Sortie 2 4 7" xfId="21622"/>
    <cellStyle name="Sortie 2 4 8" xfId="25628"/>
    <cellStyle name="Sortie 2 4 9" xfId="4292"/>
    <cellStyle name="Sortie 2 40" xfId="4295"/>
    <cellStyle name="Sortie 2 40 2" xfId="6537"/>
    <cellStyle name="Sortie 2 40 2 2" xfId="13263"/>
    <cellStyle name="Sortie 2 40 2 2 2" xfId="16747"/>
    <cellStyle name="Sortie 2 40 2 2 3" xfId="34599"/>
    <cellStyle name="Sortie 2 40 2 3" xfId="20132"/>
    <cellStyle name="Sortie 2 40 2 4" xfId="27873"/>
    <cellStyle name="Sortie 2 40 3" xfId="8777"/>
    <cellStyle name="Sortie 2 40 3 2" xfId="15503"/>
    <cellStyle name="Sortie 2 40 3 2 2" xfId="16718"/>
    <cellStyle name="Sortie 2 40 3 2 3" xfId="36839"/>
    <cellStyle name="Sortie 2 40 3 3" xfId="19765"/>
    <cellStyle name="Sortie 2 40 3 4" xfId="30113"/>
    <cellStyle name="Sortie 2 40 4" xfId="11021"/>
    <cellStyle name="Sortie 2 40 4 2" xfId="17177"/>
    <cellStyle name="Sortie 2 40 4 3" xfId="32357"/>
    <cellStyle name="Sortie 2 40 5" xfId="22736"/>
    <cellStyle name="Sortie 2 40 6" xfId="25631"/>
    <cellStyle name="Sortie 2 41" xfId="4296"/>
    <cellStyle name="Sortie 2 41 2" xfId="6538"/>
    <cellStyle name="Sortie 2 41 2 2" xfId="13264"/>
    <cellStyle name="Sortie 2 41 2 2 2" xfId="16918"/>
    <cellStyle name="Sortie 2 41 2 2 3" xfId="34600"/>
    <cellStyle name="Sortie 2 41 2 3" xfId="22364"/>
    <cellStyle name="Sortie 2 41 2 4" xfId="27874"/>
    <cellStyle name="Sortie 2 41 3" xfId="8778"/>
    <cellStyle name="Sortie 2 41 3 2" xfId="15504"/>
    <cellStyle name="Sortie 2 41 3 2 2" xfId="17048"/>
    <cellStyle name="Sortie 2 41 3 2 3" xfId="36840"/>
    <cellStyle name="Sortie 2 41 3 3" xfId="21994"/>
    <cellStyle name="Sortie 2 41 3 4" xfId="30114"/>
    <cellStyle name="Sortie 2 41 4" xfId="11022"/>
    <cellStyle name="Sortie 2 41 4 2" xfId="16516"/>
    <cellStyle name="Sortie 2 41 4 3" xfId="32358"/>
    <cellStyle name="Sortie 2 41 5" xfId="19391"/>
    <cellStyle name="Sortie 2 41 6" xfId="25632"/>
    <cellStyle name="Sortie 2 42" xfId="4297"/>
    <cellStyle name="Sortie 2 42 2" xfId="6539"/>
    <cellStyle name="Sortie 2 42 2 2" xfId="13265"/>
    <cellStyle name="Sortie 2 42 2 2 2" xfId="17305"/>
    <cellStyle name="Sortie 2 42 2 2 3" xfId="34601"/>
    <cellStyle name="Sortie 2 42 2 3" xfId="19018"/>
    <cellStyle name="Sortie 2 42 2 4" xfId="27875"/>
    <cellStyle name="Sortie 2 42 3" xfId="8779"/>
    <cellStyle name="Sortie 2 42 3 2" xfId="15505"/>
    <cellStyle name="Sortie 2 42 3 2 2" xfId="16247"/>
    <cellStyle name="Sortie 2 42 3 2 3" xfId="36841"/>
    <cellStyle name="Sortie 2 42 3 3" xfId="18648"/>
    <cellStyle name="Sortie 2 42 3 4" xfId="30115"/>
    <cellStyle name="Sortie 2 42 4" xfId="11023"/>
    <cellStyle name="Sortie 2 42 4 2" xfId="16241"/>
    <cellStyle name="Sortie 2 42 4 3" xfId="32359"/>
    <cellStyle name="Sortie 2 42 5" xfId="18275"/>
    <cellStyle name="Sortie 2 42 6" xfId="25633"/>
    <cellStyle name="Sortie 2 43" xfId="4298"/>
    <cellStyle name="Sortie 2 43 2" xfId="6540"/>
    <cellStyle name="Sortie 2 43 2 2" xfId="13266"/>
    <cellStyle name="Sortie 2 43 2 2 2" xfId="16661"/>
    <cellStyle name="Sortie 2 43 2 2 3" xfId="34602"/>
    <cellStyle name="Sortie 2 43 2 3" xfId="17895"/>
    <cellStyle name="Sortie 2 43 2 4" xfId="27876"/>
    <cellStyle name="Sortie 2 43 3" xfId="8780"/>
    <cellStyle name="Sortie 2 43 3 2" xfId="15506"/>
    <cellStyle name="Sortie 2 43 3 2 2" xfId="16548"/>
    <cellStyle name="Sortie 2 43 3 2 3" xfId="36842"/>
    <cellStyle name="Sortie 2 43 3 3" xfId="17501"/>
    <cellStyle name="Sortie 2 43 3 4" xfId="30116"/>
    <cellStyle name="Sortie 2 43 4" xfId="11024"/>
    <cellStyle name="Sortie 2 43 4 2" xfId="16983"/>
    <cellStyle name="Sortie 2 43 4 3" xfId="32360"/>
    <cellStyle name="Sortie 2 43 5" xfId="21621"/>
    <cellStyle name="Sortie 2 43 6" xfId="25634"/>
    <cellStyle name="Sortie 2 44" xfId="4299"/>
    <cellStyle name="Sortie 2 44 2" xfId="6541"/>
    <cellStyle name="Sortie 2 44 2 2" xfId="13267"/>
    <cellStyle name="Sortie 2 44 2 2 2" xfId="17112"/>
    <cellStyle name="Sortie 2 44 2 2 3" xfId="34603"/>
    <cellStyle name="Sortie 2 44 2 3" xfId="21249"/>
    <cellStyle name="Sortie 2 44 2 4" xfId="27877"/>
    <cellStyle name="Sortie 2 44 3" xfId="8781"/>
    <cellStyle name="Sortie 2 44 3 2" xfId="15507"/>
    <cellStyle name="Sortie 2 44 3 2 2" xfId="16853"/>
    <cellStyle name="Sortie 2 44 3 2 3" xfId="36843"/>
    <cellStyle name="Sortie 2 44 3 3" xfId="20879"/>
    <cellStyle name="Sortie 2 44 3 4" xfId="30117"/>
    <cellStyle name="Sortie 2 44 4" xfId="11025"/>
    <cellStyle name="Sortie 2 44 4 2" xfId="17369"/>
    <cellStyle name="Sortie 2 44 4 3" xfId="32361"/>
    <cellStyle name="Sortie 2 44 5" xfId="23851"/>
    <cellStyle name="Sortie 2 44 6" xfId="25635"/>
    <cellStyle name="Sortie 2 45" xfId="4300"/>
    <cellStyle name="Sortie 2 45 2" xfId="6542"/>
    <cellStyle name="Sortie 2 45 2 2" xfId="13268"/>
    <cellStyle name="Sortie 2 45 2 2 2" xfId="16317"/>
    <cellStyle name="Sortie 2 45 2 2 3" xfId="34604"/>
    <cellStyle name="Sortie 2 45 2 3" xfId="23478"/>
    <cellStyle name="Sortie 2 45 2 4" xfId="27878"/>
    <cellStyle name="Sortie 2 45 3" xfId="8782"/>
    <cellStyle name="Sortie 2 45 3 2" xfId="15508"/>
    <cellStyle name="Sortie 2 45 3 2 2" xfId="17240"/>
    <cellStyle name="Sortie 2 45 3 2 3" xfId="36844"/>
    <cellStyle name="Sortie 2 45 3 3" xfId="23111"/>
    <cellStyle name="Sortie 2 45 3 4" xfId="30118"/>
    <cellStyle name="Sortie 2 45 4" xfId="11026"/>
    <cellStyle name="Sortie 2 45 4 2" xfId="16348"/>
    <cellStyle name="Sortie 2 45 4 3" xfId="32362"/>
    <cellStyle name="Sortie 2 45 5" xfId="20504"/>
    <cellStyle name="Sortie 2 45 6" xfId="25636"/>
    <cellStyle name="Sortie 2 46" xfId="4301"/>
    <cellStyle name="Sortie 2 46 2" xfId="6543"/>
    <cellStyle name="Sortie 2 46 2 2" xfId="13269"/>
    <cellStyle name="Sortie 2 46 2 2 2" xfId="16495"/>
    <cellStyle name="Sortie 2 46 2 2 3" xfId="34605"/>
    <cellStyle name="Sortie 2 46 2 3" xfId="20131"/>
    <cellStyle name="Sortie 2 46 2 4" xfId="27879"/>
    <cellStyle name="Sortie 2 46 3" xfId="8783"/>
    <cellStyle name="Sortie 2 46 3 2" xfId="15509"/>
    <cellStyle name="Sortie 2 46 3 2 2" xfId="16268"/>
    <cellStyle name="Sortie 2 46 3 2 3" xfId="36845"/>
    <cellStyle name="Sortie 2 46 3 3" xfId="19764"/>
    <cellStyle name="Sortie 2 46 3 4" xfId="30119"/>
    <cellStyle name="Sortie 2 46 4" xfId="11027"/>
    <cellStyle name="Sortie 2 46 4 2" xfId="17176"/>
    <cellStyle name="Sortie 2 46 4 3" xfId="32363"/>
    <cellStyle name="Sortie 2 46 5" xfId="22735"/>
    <cellStyle name="Sortie 2 46 6" xfId="25637"/>
    <cellStyle name="Sortie 2 47" xfId="4302"/>
    <cellStyle name="Sortie 2 47 2" xfId="6544"/>
    <cellStyle name="Sortie 2 47 2 2" xfId="13270"/>
    <cellStyle name="Sortie 2 47 2 2 2" xfId="16917"/>
    <cellStyle name="Sortie 2 47 2 2 3" xfId="34606"/>
    <cellStyle name="Sortie 2 47 2 3" xfId="22363"/>
    <cellStyle name="Sortie 2 47 2 4" xfId="27880"/>
    <cellStyle name="Sortie 2 47 3" xfId="8784"/>
    <cellStyle name="Sortie 2 47 3 2" xfId="15510"/>
    <cellStyle name="Sortie 2 47 3 2 2" xfId="17047"/>
    <cellStyle name="Sortie 2 47 3 2 3" xfId="36846"/>
    <cellStyle name="Sortie 2 47 3 3" xfId="21993"/>
    <cellStyle name="Sortie 2 47 3 4" xfId="30120"/>
    <cellStyle name="Sortie 2 47 4" xfId="11028"/>
    <cellStyle name="Sortie 2 47 4 2" xfId="16261"/>
    <cellStyle name="Sortie 2 47 4 3" xfId="32364"/>
    <cellStyle name="Sortie 2 47 5" xfId="19390"/>
    <cellStyle name="Sortie 2 47 6" xfId="25638"/>
    <cellStyle name="Sortie 2 48" xfId="4303"/>
    <cellStyle name="Sortie 2 48 2" xfId="6545"/>
    <cellStyle name="Sortie 2 48 2 2" xfId="13271"/>
    <cellStyle name="Sortie 2 48 2 2 2" xfId="17304"/>
    <cellStyle name="Sortie 2 48 2 2 3" xfId="34607"/>
    <cellStyle name="Sortie 2 48 2 3" xfId="19017"/>
    <cellStyle name="Sortie 2 48 2 4" xfId="27881"/>
    <cellStyle name="Sortie 2 48 3" xfId="8785"/>
    <cellStyle name="Sortie 2 48 3 2" xfId="15511"/>
    <cellStyle name="Sortie 2 48 3 2 2" xfId="16570"/>
    <cellStyle name="Sortie 2 48 3 2 3" xfId="36847"/>
    <cellStyle name="Sortie 2 48 3 3" xfId="18647"/>
    <cellStyle name="Sortie 2 48 3 4" xfId="30121"/>
    <cellStyle name="Sortie 2 48 4" xfId="11029"/>
    <cellStyle name="Sortie 2 48 4 2" xfId="16561"/>
    <cellStyle name="Sortie 2 48 4 3" xfId="32365"/>
    <cellStyle name="Sortie 2 48 5" xfId="18274"/>
    <cellStyle name="Sortie 2 48 6" xfId="25639"/>
    <cellStyle name="Sortie 2 49" xfId="4304"/>
    <cellStyle name="Sortie 2 49 2" xfId="6546"/>
    <cellStyle name="Sortie 2 49 2 2" xfId="13272"/>
    <cellStyle name="Sortie 2 49 2 2 2" xfId="16599"/>
    <cellStyle name="Sortie 2 49 2 2 3" xfId="34608"/>
    <cellStyle name="Sortie 2 49 2 3" xfId="17894"/>
    <cellStyle name="Sortie 2 49 2 4" xfId="27882"/>
    <cellStyle name="Sortie 2 49 3" xfId="8786"/>
    <cellStyle name="Sortie 2 49 3 2" xfId="15512"/>
    <cellStyle name="Sortie 2 49 3 2 2" xfId="16290"/>
    <cellStyle name="Sortie 2 49 3 2 3" xfId="36848"/>
    <cellStyle name="Sortie 2 49 3 3" xfId="17500"/>
    <cellStyle name="Sortie 2 49 3 4" xfId="30122"/>
    <cellStyle name="Sortie 2 49 4" xfId="11030"/>
    <cellStyle name="Sortie 2 49 4 2" xfId="16982"/>
    <cellStyle name="Sortie 2 49 4 3" xfId="32366"/>
    <cellStyle name="Sortie 2 49 5" xfId="21620"/>
    <cellStyle name="Sortie 2 49 6" xfId="25640"/>
    <cellStyle name="Sortie 2 5" xfId="4305"/>
    <cellStyle name="Sortie 2 5 2" xfId="4306"/>
    <cellStyle name="Sortie 2 5 2 2" xfId="6548"/>
    <cellStyle name="Sortie 2 5 2 2 2" xfId="13274"/>
    <cellStyle name="Sortie 2 5 2 2 2 2" xfId="16641"/>
    <cellStyle name="Sortie 2 5 2 2 2 3" xfId="34610"/>
    <cellStyle name="Sortie 2 5 2 2 3" xfId="23477"/>
    <cellStyle name="Sortie 2 5 2 2 4" xfId="27884"/>
    <cellStyle name="Sortie 2 5 2 3" xfId="8788"/>
    <cellStyle name="Sortie 2 5 2 3 2" xfId="15514"/>
    <cellStyle name="Sortie 2 5 2 3 2 2" xfId="17239"/>
    <cellStyle name="Sortie 2 5 2 3 2 3" xfId="36850"/>
    <cellStyle name="Sortie 2 5 2 3 3" xfId="23110"/>
    <cellStyle name="Sortie 2 5 2 3 4" xfId="30124"/>
    <cellStyle name="Sortie 2 5 2 4" xfId="11032"/>
    <cellStyle name="Sortie 2 5 2 4 2" xfId="16668"/>
    <cellStyle name="Sortie 2 5 2 4 3" xfId="32368"/>
    <cellStyle name="Sortie 2 5 2 5" xfId="20503"/>
    <cellStyle name="Sortie 2 5 2 6" xfId="25642"/>
    <cellStyle name="Sortie 2 5 3" xfId="4307"/>
    <cellStyle name="Sortie 2 5 3 2" xfId="6549"/>
    <cellStyle name="Sortie 2 5 3 2 2" xfId="13275"/>
    <cellStyle name="Sortie 2 5 3 2 2 2" xfId="16428"/>
    <cellStyle name="Sortie 2 5 3 2 2 3" xfId="34611"/>
    <cellStyle name="Sortie 2 5 3 2 3" xfId="20130"/>
    <cellStyle name="Sortie 2 5 3 2 4" xfId="27885"/>
    <cellStyle name="Sortie 2 5 3 3" xfId="8789"/>
    <cellStyle name="Sortie 2 5 3 3 2" xfId="15515"/>
    <cellStyle name="Sortie 2 5 3 3 2 2" xfId="16592"/>
    <cellStyle name="Sortie 2 5 3 3 2 3" xfId="36851"/>
    <cellStyle name="Sortie 2 5 3 3 3" xfId="19763"/>
    <cellStyle name="Sortie 2 5 3 3 4" xfId="30125"/>
    <cellStyle name="Sortie 2 5 3 4" xfId="11033"/>
    <cellStyle name="Sortie 2 5 3 4 2" xfId="17175"/>
    <cellStyle name="Sortie 2 5 3 4 3" xfId="32369"/>
    <cellStyle name="Sortie 2 5 3 5" xfId="22734"/>
    <cellStyle name="Sortie 2 5 3 6" xfId="25643"/>
    <cellStyle name="Sortie 2 5 4" xfId="6547"/>
    <cellStyle name="Sortie 2 5 4 2" xfId="13273"/>
    <cellStyle name="Sortie 2 5 4 2 2" xfId="17111"/>
    <cellStyle name="Sortie 2 5 4 2 3" xfId="34609"/>
    <cellStyle name="Sortie 2 5 4 3" xfId="21248"/>
    <cellStyle name="Sortie 2 5 4 4" xfId="27883"/>
    <cellStyle name="Sortie 2 5 5" xfId="8787"/>
    <cellStyle name="Sortie 2 5 5 2" xfId="15513"/>
    <cellStyle name="Sortie 2 5 5 2 2" xfId="16852"/>
    <cellStyle name="Sortie 2 5 5 2 3" xfId="36849"/>
    <cellStyle name="Sortie 2 5 5 3" xfId="20878"/>
    <cellStyle name="Sortie 2 5 5 4" xfId="30123"/>
    <cellStyle name="Sortie 2 5 6" xfId="11031"/>
    <cellStyle name="Sortie 2 5 6 2" xfId="17368"/>
    <cellStyle name="Sortie 2 5 6 3" xfId="32367"/>
    <cellStyle name="Sortie 2 5 7" xfId="23850"/>
    <cellStyle name="Sortie 2 5 8" xfId="25641"/>
    <cellStyle name="Sortie 2 50" xfId="4308"/>
    <cellStyle name="Sortie 2 50 2" xfId="6550"/>
    <cellStyle name="Sortie 2 50 2 2" xfId="13276"/>
    <cellStyle name="Sortie 2 50 2 2 2" xfId="16916"/>
    <cellStyle name="Sortie 2 50 2 2 3" xfId="34612"/>
    <cellStyle name="Sortie 2 50 2 3" xfId="22362"/>
    <cellStyle name="Sortie 2 50 2 4" xfId="27886"/>
    <cellStyle name="Sortie 2 50 3" xfId="8790"/>
    <cellStyle name="Sortie 2 50 3 2" xfId="15516"/>
    <cellStyle name="Sortie 2 50 3 2 2" xfId="17046"/>
    <cellStyle name="Sortie 2 50 3 2 3" xfId="36852"/>
    <cellStyle name="Sortie 2 50 3 3" xfId="21992"/>
    <cellStyle name="Sortie 2 50 3 4" xfId="30126"/>
    <cellStyle name="Sortie 2 50 4" xfId="11034"/>
    <cellStyle name="Sortie 2 50 4 2" xfId="16393"/>
    <cellStyle name="Sortie 2 50 4 3" xfId="32370"/>
    <cellStyle name="Sortie 2 50 5" xfId="19389"/>
    <cellStyle name="Sortie 2 50 6" xfId="25644"/>
    <cellStyle name="Sortie 2 51" xfId="4309"/>
    <cellStyle name="Sortie 2 51 2" xfId="6551"/>
    <cellStyle name="Sortie 2 51 2 2" xfId="13277"/>
    <cellStyle name="Sortie 2 51 2 2 2" xfId="17303"/>
    <cellStyle name="Sortie 2 51 2 2 3" xfId="34613"/>
    <cellStyle name="Sortie 2 51 2 3" xfId="19016"/>
    <cellStyle name="Sortie 2 51 2 4" xfId="27887"/>
    <cellStyle name="Sortie 2 51 3" xfId="8791"/>
    <cellStyle name="Sortie 2 51 3 2" xfId="15517"/>
    <cellStyle name="Sortie 2 51 3 2 2" xfId="16508"/>
    <cellStyle name="Sortie 2 51 3 2 3" xfId="36853"/>
    <cellStyle name="Sortie 2 51 3 3" xfId="18646"/>
    <cellStyle name="Sortie 2 51 3 4" xfId="30127"/>
    <cellStyle name="Sortie 2 51 4" xfId="11035"/>
    <cellStyle name="Sortie 2 51 4 2" xfId="16304"/>
    <cellStyle name="Sortie 2 51 4 3" xfId="32371"/>
    <cellStyle name="Sortie 2 51 5" xfId="18273"/>
    <cellStyle name="Sortie 2 51 6" xfId="25645"/>
    <cellStyle name="Sortie 2 52" xfId="4310"/>
    <cellStyle name="Sortie 2 52 2" xfId="6552"/>
    <cellStyle name="Sortie 2 52 2 2" xfId="13278"/>
    <cellStyle name="Sortie 2 52 2 2 2" xfId="16338"/>
    <cellStyle name="Sortie 2 52 2 2 3" xfId="34614"/>
    <cellStyle name="Sortie 2 52 2 3" xfId="17893"/>
    <cellStyle name="Sortie 2 52 2 4" xfId="27888"/>
    <cellStyle name="Sortie 2 52 3" xfId="8792"/>
    <cellStyle name="Sortie 2 52 3 2" xfId="15518"/>
    <cellStyle name="Sortie 2 52 3 2 2" xfId="16613"/>
    <cellStyle name="Sortie 2 52 3 2 3" xfId="36854"/>
    <cellStyle name="Sortie 2 52 3 3" xfId="17499"/>
    <cellStyle name="Sortie 2 52 3 4" xfId="30128"/>
    <cellStyle name="Sortie 2 52 4" xfId="11036"/>
    <cellStyle name="Sortie 2 52 4 2" xfId="16981"/>
    <cellStyle name="Sortie 2 52 4 3" xfId="32372"/>
    <cellStyle name="Sortie 2 52 5" xfId="21619"/>
    <cellStyle name="Sortie 2 52 6" xfId="25646"/>
    <cellStyle name="Sortie 2 53" xfId="4311"/>
    <cellStyle name="Sortie 2 53 2" xfId="6553"/>
    <cellStyle name="Sortie 2 53 2 2" xfId="13279"/>
    <cellStyle name="Sortie 2 53 2 2 2" xfId="17110"/>
    <cellStyle name="Sortie 2 53 2 2 3" xfId="34615"/>
    <cellStyle name="Sortie 2 53 2 3" xfId="21247"/>
    <cellStyle name="Sortie 2 53 2 4" xfId="27889"/>
    <cellStyle name="Sortie 2 53 3" xfId="8793"/>
    <cellStyle name="Sortie 2 53 3 2" xfId="15519"/>
    <cellStyle name="Sortie 2 53 3 2 2" xfId="16851"/>
    <cellStyle name="Sortie 2 53 3 2 3" xfId="36855"/>
    <cellStyle name="Sortie 2 53 3 3" xfId="20877"/>
    <cellStyle name="Sortie 2 53 3 4" xfId="30129"/>
    <cellStyle name="Sortie 2 53 4" xfId="11037"/>
    <cellStyle name="Sortie 2 53 4 2" xfId="17367"/>
    <cellStyle name="Sortie 2 53 4 3" xfId="32373"/>
    <cellStyle name="Sortie 2 53 5" xfId="23849"/>
    <cellStyle name="Sortie 2 53 6" xfId="25647"/>
    <cellStyle name="Sortie 2 54" xfId="4312"/>
    <cellStyle name="Sortie 2 54 2" xfId="6554"/>
    <cellStyle name="Sortie 2 54 2 2" xfId="13280"/>
    <cellStyle name="Sortie 2 54 2 2 2" xfId="16770"/>
    <cellStyle name="Sortie 2 54 2 2 3" xfId="34616"/>
    <cellStyle name="Sortie 2 54 2 3" xfId="23476"/>
    <cellStyle name="Sortie 2 54 2 4" xfId="27890"/>
    <cellStyle name="Sortie 2 54 3" xfId="8794"/>
    <cellStyle name="Sortie 2 54 3 2" xfId="15520"/>
    <cellStyle name="Sortie 2 54 3 2 2" xfId="17238"/>
    <cellStyle name="Sortie 2 54 3 2 3" xfId="36856"/>
    <cellStyle name="Sortie 2 54 3 3" xfId="23109"/>
    <cellStyle name="Sortie 2 54 3 4" xfId="30130"/>
    <cellStyle name="Sortie 2 54 4" xfId="11038"/>
    <cellStyle name="Sortie 2 54 4 2" xfId="16606"/>
    <cellStyle name="Sortie 2 54 4 3" xfId="32374"/>
    <cellStyle name="Sortie 2 54 5" xfId="20502"/>
    <cellStyle name="Sortie 2 54 6" xfId="25648"/>
    <cellStyle name="Sortie 2 55" xfId="4313"/>
    <cellStyle name="Sortie 2 55 2" xfId="6555"/>
    <cellStyle name="Sortie 2 55 2 2" xfId="13281"/>
    <cellStyle name="Sortie 2 55 2 2 2" xfId="16555"/>
    <cellStyle name="Sortie 2 55 2 2 3" xfId="34617"/>
    <cellStyle name="Sortie 2 55 2 3" xfId="20129"/>
    <cellStyle name="Sortie 2 55 2 4" xfId="27891"/>
    <cellStyle name="Sortie 2 55 3" xfId="8795"/>
    <cellStyle name="Sortie 2 55 3 2" xfId="15521"/>
    <cellStyle name="Sortie 2 55 3 2 2" xfId="16529"/>
    <cellStyle name="Sortie 2 55 3 2 3" xfId="36857"/>
    <cellStyle name="Sortie 2 55 3 3" xfId="19762"/>
    <cellStyle name="Sortie 2 55 3 4" xfId="30131"/>
    <cellStyle name="Sortie 2 55 4" xfId="11039"/>
    <cellStyle name="Sortie 2 55 4 2" xfId="17174"/>
    <cellStyle name="Sortie 2 55 4 3" xfId="32375"/>
    <cellStyle name="Sortie 2 55 5" xfId="22733"/>
    <cellStyle name="Sortie 2 55 6" xfId="25649"/>
    <cellStyle name="Sortie 2 56" xfId="4314"/>
    <cellStyle name="Sortie 2 56 2" xfId="6556"/>
    <cellStyle name="Sortie 2 56 2 2" xfId="13282"/>
    <cellStyle name="Sortie 2 56 2 2 2" xfId="16915"/>
    <cellStyle name="Sortie 2 56 2 2 3" xfId="34618"/>
    <cellStyle name="Sortie 2 56 2 3" xfId="22361"/>
    <cellStyle name="Sortie 2 56 2 4" xfId="27892"/>
    <cellStyle name="Sortie 2 56 3" xfId="8796"/>
    <cellStyle name="Sortie 2 56 3 2" xfId="15522"/>
    <cellStyle name="Sortie 2 56 3 2 2" xfId="17045"/>
    <cellStyle name="Sortie 2 56 3 2 3" xfId="36858"/>
    <cellStyle name="Sortie 2 56 3 3" xfId="21991"/>
    <cellStyle name="Sortie 2 56 3 4" xfId="30132"/>
    <cellStyle name="Sortie 2 56 4" xfId="11040"/>
    <cellStyle name="Sortie 2 56 4 2" xfId="16711"/>
    <cellStyle name="Sortie 2 56 4 3" xfId="32376"/>
    <cellStyle name="Sortie 2 56 5" xfId="19388"/>
    <cellStyle name="Sortie 2 56 6" xfId="25650"/>
    <cellStyle name="Sortie 2 57" xfId="4315"/>
    <cellStyle name="Sortie 2 57 2" xfId="6557"/>
    <cellStyle name="Sortie 2 57 2 2" xfId="13283"/>
    <cellStyle name="Sortie 2 57 2 2 2" xfId="17302"/>
    <cellStyle name="Sortie 2 57 2 2 3" xfId="34619"/>
    <cellStyle name="Sortie 2 57 2 3" xfId="19015"/>
    <cellStyle name="Sortie 2 57 2 4" xfId="27893"/>
    <cellStyle name="Sortie 2 57 3" xfId="8797"/>
    <cellStyle name="Sortie 2 57 3 2" xfId="15523"/>
    <cellStyle name="Sortie 2 57 3 2 2" xfId="16634"/>
    <cellStyle name="Sortie 2 57 3 2 3" xfId="36859"/>
    <cellStyle name="Sortie 2 57 3 3" xfId="18645"/>
    <cellStyle name="Sortie 2 57 3 4" xfId="30133"/>
    <cellStyle name="Sortie 2 57 4" xfId="11041"/>
    <cellStyle name="Sortie 2 57 4 2" xfId="16628"/>
    <cellStyle name="Sortie 2 57 4 3" xfId="32377"/>
    <cellStyle name="Sortie 2 57 5" xfId="18272"/>
    <cellStyle name="Sortie 2 57 6" xfId="25651"/>
    <cellStyle name="Sortie 2 58" xfId="4316"/>
    <cellStyle name="Sortie 2 58 2" xfId="6558"/>
    <cellStyle name="Sortie 2 58 2 2" xfId="13284"/>
    <cellStyle name="Sortie 2 58 2 2 2" xfId="16471"/>
    <cellStyle name="Sortie 2 58 2 2 3" xfId="34620"/>
    <cellStyle name="Sortie 2 58 2 3" xfId="17892"/>
    <cellStyle name="Sortie 2 58 2 4" xfId="27894"/>
    <cellStyle name="Sortie 2 58 3" xfId="8798"/>
    <cellStyle name="Sortie 2 58 3 2" xfId="15524"/>
    <cellStyle name="Sortie 2 58 3 2 2" xfId="16355"/>
    <cellStyle name="Sortie 2 58 3 2 3" xfId="36860"/>
    <cellStyle name="Sortie 2 58 3 3" xfId="17498"/>
    <cellStyle name="Sortie 2 58 3 4" xfId="30134"/>
    <cellStyle name="Sortie 2 58 4" xfId="11042"/>
    <cellStyle name="Sortie 2 58 4 2" xfId="16978"/>
    <cellStyle name="Sortie 2 58 4 3" xfId="32378"/>
    <cellStyle name="Sortie 2 58 5" xfId="18271"/>
    <cellStyle name="Sortie 2 58 6" xfId="25652"/>
    <cellStyle name="Sortie 2 59" xfId="4317"/>
    <cellStyle name="Sortie 2 59 2" xfId="6559"/>
    <cellStyle name="Sortie 2 59 2 2" xfId="13285"/>
    <cellStyle name="Sortie 2 59 2 2 2" xfId="17109"/>
    <cellStyle name="Sortie 2 59 2 2 3" xfId="34621"/>
    <cellStyle name="Sortie 2 59 2 3" xfId="21246"/>
    <cellStyle name="Sortie 2 59 2 4" xfId="27895"/>
    <cellStyle name="Sortie 2 59 3" xfId="8799"/>
    <cellStyle name="Sortie 2 59 3 2" xfId="15525"/>
    <cellStyle name="Sortie 2 59 3 2 2" xfId="16850"/>
    <cellStyle name="Sortie 2 59 3 2 3" xfId="36861"/>
    <cellStyle name="Sortie 2 59 3 3" xfId="20876"/>
    <cellStyle name="Sortie 2 59 3 4" xfId="30135"/>
    <cellStyle name="Sortie 2 59 4" xfId="11043"/>
    <cellStyle name="Sortie 2 59 4 2" xfId="17364"/>
    <cellStyle name="Sortie 2 59 4 3" xfId="32379"/>
    <cellStyle name="Sortie 2 59 5" xfId="21617"/>
    <cellStyle name="Sortie 2 59 6" xfId="25653"/>
    <cellStyle name="Sortie 2 6" xfId="4318"/>
    <cellStyle name="Sortie 2 6 2" xfId="4319"/>
    <cellStyle name="Sortie 2 6 2 2" xfId="6561"/>
    <cellStyle name="Sortie 2 6 2 2 2" xfId="13287"/>
    <cellStyle name="Sortie 2 6 2 2 2 2" xfId="16297"/>
    <cellStyle name="Sortie 2 6 2 2 2 3" xfId="34623"/>
    <cellStyle name="Sortie 2 6 2 2 3" xfId="20128"/>
    <cellStyle name="Sortie 2 6 2 2 4" xfId="27897"/>
    <cellStyle name="Sortie 2 6 2 3" xfId="8801"/>
    <cellStyle name="Sortie 2 6 2 3 2" xfId="15527"/>
    <cellStyle name="Sortie 2 6 2 3 2 2" xfId="16654"/>
    <cellStyle name="Sortie 2 6 2 3 2 3" xfId="36863"/>
    <cellStyle name="Sortie 2 6 2 3 3" xfId="19761"/>
    <cellStyle name="Sortie 2 6 2 3 4" xfId="30137"/>
    <cellStyle name="Sortie 2 6 2 4" xfId="11045"/>
    <cellStyle name="Sortie 2 6 2 4 2" xfId="17171"/>
    <cellStyle name="Sortie 2 6 2 4 3" xfId="32381"/>
    <cellStyle name="Sortie 2 6 2 5" xfId="20500"/>
    <cellStyle name="Sortie 2 6 2 6" xfId="25655"/>
    <cellStyle name="Sortie 2 6 3" xfId="6560"/>
    <cellStyle name="Sortie 2 6 3 2" xfId="13286"/>
    <cellStyle name="Sortie 2 6 3 2 2" xfId="16703"/>
    <cellStyle name="Sortie 2 6 3 2 3" xfId="34622"/>
    <cellStyle name="Sortie 2 6 3 3" xfId="23475"/>
    <cellStyle name="Sortie 2 6 3 4" xfId="27896"/>
    <cellStyle name="Sortie 2 6 4" xfId="8800"/>
    <cellStyle name="Sortie 2 6 4 2" xfId="15526"/>
    <cellStyle name="Sortie 2 6 4 2 2" xfId="17237"/>
    <cellStyle name="Sortie 2 6 4 2 3" xfId="36862"/>
    <cellStyle name="Sortie 2 6 4 3" xfId="23108"/>
    <cellStyle name="Sortie 2 6 4 4" xfId="30136"/>
    <cellStyle name="Sortie 2 6 5" xfId="11044"/>
    <cellStyle name="Sortie 2 6 5 2" xfId="16413"/>
    <cellStyle name="Sortie 2 6 5 3" xfId="32380"/>
    <cellStyle name="Sortie 2 6 6" xfId="23847"/>
    <cellStyle name="Sortie 2 6 7" xfId="25654"/>
    <cellStyle name="Sortie 2 60" xfId="4320"/>
    <cellStyle name="Sortie 2 60 2" xfId="6562"/>
    <cellStyle name="Sortie 2 60 2 2" xfId="13288"/>
    <cellStyle name="Sortie 2 60 2 2 2" xfId="16914"/>
    <cellStyle name="Sortie 2 60 2 2 3" xfId="34624"/>
    <cellStyle name="Sortie 2 60 2 3" xfId="22360"/>
    <cellStyle name="Sortie 2 60 2 4" xfId="27898"/>
    <cellStyle name="Sortie 2 60 3" xfId="8802"/>
    <cellStyle name="Sortie 2 60 3 2" xfId="15528"/>
    <cellStyle name="Sortie 2 60 3 2 2" xfId="17044"/>
    <cellStyle name="Sortie 2 60 3 2 3" xfId="36864"/>
    <cellStyle name="Sortie 2 60 3 3" xfId="21990"/>
    <cellStyle name="Sortie 2 60 3 4" xfId="30138"/>
    <cellStyle name="Sortie 2 60 4" xfId="11046"/>
    <cellStyle name="Sortie 2 60 4 2" xfId="16523"/>
    <cellStyle name="Sortie 2 60 4 3" xfId="32382"/>
    <cellStyle name="Sortie 2 60 5" xfId="22731"/>
    <cellStyle name="Sortie 2 60 6" xfId="25656"/>
    <cellStyle name="Sortie 2 61" xfId="4321"/>
    <cellStyle name="Sortie 2 61 2" xfId="6563"/>
    <cellStyle name="Sortie 2 61 2 2" xfId="13289"/>
    <cellStyle name="Sortie 2 61 2 2 2" xfId="17301"/>
    <cellStyle name="Sortie 2 61 2 2 3" xfId="34625"/>
    <cellStyle name="Sortie 2 61 2 3" xfId="19014"/>
    <cellStyle name="Sortie 2 61 2 4" xfId="27899"/>
    <cellStyle name="Sortie 2 61 3" xfId="8803"/>
    <cellStyle name="Sortie 2 61 3 2" xfId="15529"/>
    <cellStyle name="Sortie 2 61 3 2 2" xfId="16378"/>
    <cellStyle name="Sortie 2 61 3 2 3" xfId="36865"/>
    <cellStyle name="Sortie 2 61 3 3" xfId="18644"/>
    <cellStyle name="Sortie 2 61 3 4" xfId="30139"/>
    <cellStyle name="Sortie 2 61 4" xfId="11047"/>
    <cellStyle name="Sortie 2 61 4 2" xfId="16980"/>
    <cellStyle name="Sortie 2 61 4 3" xfId="32383"/>
    <cellStyle name="Sortie 2 61 5" xfId="19386"/>
    <cellStyle name="Sortie 2 61 6" xfId="25657"/>
    <cellStyle name="Sortie 2 62" xfId="4322"/>
    <cellStyle name="Sortie 2 62 2" xfId="6564"/>
    <cellStyle name="Sortie 2 62 2 2" xfId="13290"/>
    <cellStyle name="Sortie 2 62 2 2 2" xfId="16407"/>
    <cellStyle name="Sortie 2 62 2 2 3" xfId="34626"/>
    <cellStyle name="Sortie 2 62 2 3" xfId="17891"/>
    <cellStyle name="Sortie 2 62 2 4" xfId="27900"/>
    <cellStyle name="Sortie 2 62 3" xfId="8804"/>
    <cellStyle name="Sortie 2 62 3 2" xfId="15530"/>
    <cellStyle name="Sortie 2 62 3 2 2" xfId="16675"/>
    <cellStyle name="Sortie 2 62 3 2 3" xfId="36866"/>
    <cellStyle name="Sortie 2 62 3 3" xfId="17497"/>
    <cellStyle name="Sortie 2 62 3 4" xfId="30140"/>
    <cellStyle name="Sortie 2 62 4" xfId="11048"/>
    <cellStyle name="Sortie 2 62 4 2" xfId="17366"/>
    <cellStyle name="Sortie 2 62 4 3" xfId="32384"/>
    <cellStyle name="Sortie 2 62 5" xfId="18270"/>
    <cellStyle name="Sortie 2 62 6" xfId="25658"/>
    <cellStyle name="Sortie 2 63" xfId="4323"/>
    <cellStyle name="Sortie 2 63 2" xfId="6565"/>
    <cellStyle name="Sortie 2 63 2 2" xfId="13291"/>
    <cellStyle name="Sortie 2 63 2 2 2" xfId="17108"/>
    <cellStyle name="Sortie 2 63 2 2 3" xfId="34627"/>
    <cellStyle name="Sortie 2 63 2 3" xfId="21245"/>
    <cellStyle name="Sortie 2 63 2 4" xfId="27901"/>
    <cellStyle name="Sortie 2 63 3" xfId="8805"/>
    <cellStyle name="Sortie 2 63 3 2" xfId="15531"/>
    <cellStyle name="Sortie 2 63 3 2 2" xfId="16849"/>
    <cellStyle name="Sortie 2 63 3 2 3" xfId="36867"/>
    <cellStyle name="Sortie 2 63 3 3" xfId="20875"/>
    <cellStyle name="Sortie 2 63 3 4" xfId="30141"/>
    <cellStyle name="Sortie 2 63 4" xfId="11049"/>
    <cellStyle name="Sortie 2 63 4 2" xfId="16731"/>
    <cellStyle name="Sortie 2 63 4 3" xfId="32385"/>
    <cellStyle name="Sortie 2 63 5" xfId="21616"/>
    <cellStyle name="Sortie 2 63 6" xfId="25659"/>
    <cellStyle name="Sortie 2 64" xfId="4324"/>
    <cellStyle name="Sortie 2 64 2" xfId="6566"/>
    <cellStyle name="Sortie 2 64 2 2" xfId="13292"/>
    <cellStyle name="Sortie 2 64 2 2 2" xfId="16448"/>
    <cellStyle name="Sortie 2 64 2 2 3" xfId="34628"/>
    <cellStyle name="Sortie 2 64 2 3" xfId="23474"/>
    <cellStyle name="Sortie 2 64 2 4" xfId="27902"/>
    <cellStyle name="Sortie 2 64 3" xfId="8806"/>
    <cellStyle name="Sortie 2 64 3 2" xfId="15532"/>
    <cellStyle name="Sortie 2 64 3 2 2" xfId="17236"/>
    <cellStyle name="Sortie 2 64 3 2 3" xfId="36868"/>
    <cellStyle name="Sortie 2 64 3 3" xfId="23107"/>
    <cellStyle name="Sortie 2 64 3 4" xfId="30142"/>
    <cellStyle name="Sortie 2 64 4" xfId="11050"/>
    <cellStyle name="Sortie 2 64 4 2" xfId="17173"/>
    <cellStyle name="Sortie 2 64 4 3" xfId="32386"/>
    <cellStyle name="Sortie 2 64 5" xfId="23846"/>
    <cellStyle name="Sortie 2 64 6" xfId="25660"/>
    <cellStyle name="Sortie 2 65" xfId="4325"/>
    <cellStyle name="Sortie 2 65 2" xfId="6567"/>
    <cellStyle name="Sortie 2 65 2 2" xfId="13293"/>
    <cellStyle name="Sortie 2 65 2 2 2" xfId="16234"/>
    <cellStyle name="Sortie 2 65 2 2 3" xfId="34629"/>
    <cellStyle name="Sortie 2 65 2 3" xfId="20127"/>
    <cellStyle name="Sortie 2 65 2 4" xfId="27903"/>
    <cellStyle name="Sortie 2 65 3" xfId="8807"/>
    <cellStyle name="Sortie 2 65 3 2" xfId="15533"/>
    <cellStyle name="Sortie 2 65 3 2 2" xfId="16331"/>
    <cellStyle name="Sortie 2 65 3 2 3" xfId="36869"/>
    <cellStyle name="Sortie 2 65 3 3" xfId="19760"/>
    <cellStyle name="Sortie 2 65 3 4" xfId="30143"/>
    <cellStyle name="Sortie 2 65 4" xfId="11051"/>
    <cellStyle name="Sortie 2 65 4 2" xfId="16648"/>
    <cellStyle name="Sortie 2 65 4 3" xfId="32387"/>
    <cellStyle name="Sortie 2 65 5" xfId="20499"/>
    <cellStyle name="Sortie 2 65 6" xfId="25661"/>
    <cellStyle name="Sortie 2 66" xfId="4326"/>
    <cellStyle name="Sortie 2 66 2" xfId="6568"/>
    <cellStyle name="Sortie 2 66 2 2" xfId="13294"/>
    <cellStyle name="Sortie 2 66 2 2 2" xfId="16913"/>
    <cellStyle name="Sortie 2 66 2 2 3" xfId="34630"/>
    <cellStyle name="Sortie 2 66 2 3" xfId="22359"/>
    <cellStyle name="Sortie 2 66 2 4" xfId="27904"/>
    <cellStyle name="Sortie 2 66 3" xfId="8808"/>
    <cellStyle name="Sortie 2 66 3 2" xfId="15534"/>
    <cellStyle name="Sortie 2 66 3 2 2" xfId="17043"/>
    <cellStyle name="Sortie 2 66 3 2 3" xfId="36870"/>
    <cellStyle name="Sortie 2 66 3 3" xfId="21989"/>
    <cellStyle name="Sortie 2 66 3 4" xfId="30144"/>
    <cellStyle name="Sortie 2 66 4" xfId="11052"/>
    <cellStyle name="Sortie 2 66 4 2" xfId="16370"/>
    <cellStyle name="Sortie 2 66 4 3" xfId="32388"/>
    <cellStyle name="Sortie 2 66 5" xfId="22730"/>
    <cellStyle name="Sortie 2 66 6" xfId="25662"/>
    <cellStyle name="Sortie 2 67" xfId="4327"/>
    <cellStyle name="Sortie 2 67 2" xfId="6569"/>
    <cellStyle name="Sortie 2 67 2 2" xfId="13295"/>
    <cellStyle name="Sortie 2 67 2 2 2" xfId="17300"/>
    <cellStyle name="Sortie 2 67 2 2 3" xfId="34631"/>
    <cellStyle name="Sortie 2 67 2 3" xfId="19013"/>
    <cellStyle name="Sortie 2 67 2 4" xfId="27905"/>
    <cellStyle name="Sortie 2 67 3" xfId="8809"/>
    <cellStyle name="Sortie 2 67 3 2" xfId="15535"/>
    <cellStyle name="Sortie 2 67 3 2 2" xfId="16310"/>
    <cellStyle name="Sortie 2 67 3 2 3" xfId="36871"/>
    <cellStyle name="Sortie 2 67 3 3" xfId="18643"/>
    <cellStyle name="Sortie 2 67 3 4" xfId="30145"/>
    <cellStyle name="Sortie 2 67 4" xfId="11053"/>
    <cellStyle name="Sortie 2 67 4 2" xfId="16979"/>
    <cellStyle name="Sortie 2 67 4 3" xfId="32389"/>
    <cellStyle name="Sortie 2 67 5" xfId="19385"/>
    <cellStyle name="Sortie 2 67 6" xfId="25663"/>
    <cellStyle name="Sortie 2 68" xfId="4328"/>
    <cellStyle name="Sortie 2 68 2" xfId="6570"/>
    <cellStyle name="Sortie 2 68 2 2" xfId="13296"/>
    <cellStyle name="Sortie 2 68 2 2 2" xfId="16725"/>
    <cellStyle name="Sortie 2 68 2 2 3" xfId="34632"/>
    <cellStyle name="Sortie 2 68 2 3" xfId="17890"/>
    <cellStyle name="Sortie 2 68 2 4" xfId="27906"/>
    <cellStyle name="Sortie 2 68 3" xfId="8810"/>
    <cellStyle name="Sortie 2 68 3 2" xfId="15536"/>
    <cellStyle name="Sortie 2 68 3 2 2" xfId="16421"/>
    <cellStyle name="Sortie 2 68 3 2 3" xfId="36872"/>
    <cellStyle name="Sortie 2 68 3 3" xfId="17496"/>
    <cellStyle name="Sortie 2 68 3 4" xfId="30146"/>
    <cellStyle name="Sortie 2 68 4" xfId="11054"/>
    <cellStyle name="Sortie 2 68 4 2" xfId="17365"/>
    <cellStyle name="Sortie 2 68 4 3" xfId="32390"/>
    <cellStyle name="Sortie 2 68 5" xfId="18269"/>
    <cellStyle name="Sortie 2 68 6" xfId="25664"/>
    <cellStyle name="Sortie 2 69" xfId="4329"/>
    <cellStyle name="Sortie 2 69 2" xfId="6571"/>
    <cellStyle name="Sortie 2 69 2 2" xfId="13297"/>
    <cellStyle name="Sortie 2 69 2 2 2" xfId="17107"/>
    <cellStyle name="Sortie 2 69 2 2 3" xfId="34633"/>
    <cellStyle name="Sortie 2 69 2 3" xfId="21244"/>
    <cellStyle name="Sortie 2 69 2 4" xfId="27907"/>
    <cellStyle name="Sortie 2 69 3" xfId="8811"/>
    <cellStyle name="Sortie 2 69 3 2" xfId="15537"/>
    <cellStyle name="Sortie 2 69 3 2 2" xfId="16848"/>
    <cellStyle name="Sortie 2 69 3 2 3" xfId="36873"/>
    <cellStyle name="Sortie 2 69 3 3" xfId="20837"/>
    <cellStyle name="Sortie 2 69 3 4" xfId="30147"/>
    <cellStyle name="Sortie 2 69 4" xfId="11055"/>
    <cellStyle name="Sortie 2 69 4 2" xfId="16479"/>
    <cellStyle name="Sortie 2 69 4 3" xfId="32391"/>
    <cellStyle name="Sortie 2 69 5" xfId="21615"/>
    <cellStyle name="Sortie 2 69 6" xfId="25665"/>
    <cellStyle name="Sortie 2 7" xfId="4330"/>
    <cellStyle name="Sortie 2 7 2" xfId="6572"/>
    <cellStyle name="Sortie 2 7 2 2" xfId="13298"/>
    <cellStyle name="Sortie 2 7 2 2 2" xfId="16578"/>
    <cellStyle name="Sortie 2 7 2 2 3" xfId="34634"/>
    <cellStyle name="Sortie 2 7 2 3" xfId="23473"/>
    <cellStyle name="Sortie 2 7 2 4" xfId="27908"/>
    <cellStyle name="Sortie 2 7 3" xfId="8812"/>
    <cellStyle name="Sortie 2 7 3 2" xfId="15538"/>
    <cellStyle name="Sortie 2 7 3 2 2" xfId="17235"/>
    <cellStyle name="Sortie 2 7 3 2 3" xfId="36874"/>
    <cellStyle name="Sortie 2 7 3 3" xfId="23069"/>
    <cellStyle name="Sortie 2 7 3 4" xfId="30148"/>
    <cellStyle name="Sortie 2 7 4" xfId="11056"/>
    <cellStyle name="Sortie 2 7 4 2" xfId="17172"/>
    <cellStyle name="Sortie 2 7 4 3" xfId="32392"/>
    <cellStyle name="Sortie 2 7 5" xfId="23845"/>
    <cellStyle name="Sortie 2 7 6" xfId="25666"/>
    <cellStyle name="Sortie 2 70" xfId="4331"/>
    <cellStyle name="Sortie 2 70 2" xfId="6573"/>
    <cellStyle name="Sortie 2 70 2 2" xfId="13299"/>
    <cellStyle name="Sortie 2 70 2 2 2" xfId="16363"/>
    <cellStyle name="Sortie 2 70 2 2 3" xfId="34635"/>
    <cellStyle name="Sortie 2 70 2 3" xfId="20126"/>
    <cellStyle name="Sortie 2 70 2 4" xfId="27909"/>
    <cellStyle name="Sortie 2 70 3" xfId="8813"/>
    <cellStyle name="Sortie 2 70 3 2" xfId="15539"/>
    <cellStyle name="Sortie 2 70 3 2 2" xfId="16463"/>
    <cellStyle name="Sortie 2 70 3 2 3" xfId="36875"/>
    <cellStyle name="Sortie 2 70 3 3" xfId="19722"/>
    <cellStyle name="Sortie 2 70 3 4" xfId="30149"/>
    <cellStyle name="Sortie 2 70 4" xfId="11057"/>
    <cellStyle name="Sortie 2 70 4 2" xfId="16777"/>
    <cellStyle name="Sortie 2 70 4 3" xfId="32393"/>
    <cellStyle name="Sortie 2 70 5" xfId="20498"/>
    <cellStyle name="Sortie 2 70 6" xfId="25667"/>
    <cellStyle name="Sortie 2 71" xfId="4332"/>
    <cellStyle name="Sortie 2 71 2" xfId="6574"/>
    <cellStyle name="Sortie 2 71 2 2" xfId="13300"/>
    <cellStyle name="Sortie 2 71 2 2 2" xfId="16912"/>
    <cellStyle name="Sortie 2 71 2 2 3" xfId="34636"/>
    <cellStyle name="Sortie 2 71 2 3" xfId="22358"/>
    <cellStyle name="Sortie 2 71 2 4" xfId="27910"/>
    <cellStyle name="Sortie 2 71 3" xfId="8814"/>
    <cellStyle name="Sortie 2 71 3 2" xfId="15540"/>
    <cellStyle name="Sortie 2 71 3 2 2" xfId="17042"/>
    <cellStyle name="Sortie 2 71 3 2 3" xfId="36876"/>
    <cellStyle name="Sortie 2 71 3 3" xfId="21951"/>
    <cellStyle name="Sortie 2 71 3 4" xfId="30150"/>
    <cellStyle name="Sortie 2 71 4" xfId="11058"/>
    <cellStyle name="Sortie 2 71 4 2" xfId="16689"/>
    <cellStyle name="Sortie 2 71 4 3" xfId="32394"/>
    <cellStyle name="Sortie 2 71 5" xfId="22729"/>
    <cellStyle name="Sortie 2 71 6" xfId="25668"/>
    <cellStyle name="Sortie 2 72" xfId="4333"/>
    <cellStyle name="Sortie 2 72 2" xfId="6575"/>
    <cellStyle name="Sortie 2 72 2 2" xfId="13301"/>
    <cellStyle name="Sortie 2 72 2 2 2" xfId="17299"/>
    <cellStyle name="Sortie 2 72 2 2 3" xfId="34637"/>
    <cellStyle name="Sortie 2 72 2 3" xfId="19012"/>
    <cellStyle name="Sortie 2 72 2 4" xfId="27911"/>
    <cellStyle name="Sortie 2 72 3" xfId="8815"/>
    <cellStyle name="Sortie 2 72 3 2" xfId="15541"/>
    <cellStyle name="Sortie 2 72 3 2 2" xfId="16441"/>
    <cellStyle name="Sortie 2 72 3 2 3" xfId="36877"/>
    <cellStyle name="Sortie 2 72 3 3" xfId="18605"/>
    <cellStyle name="Sortie 2 72 3 4" xfId="30151"/>
    <cellStyle name="Sortie 2 72 4" xfId="11059"/>
    <cellStyle name="Sortie 2 72 4 2" xfId="16435"/>
    <cellStyle name="Sortie 2 72 4 3" xfId="32395"/>
    <cellStyle name="Sortie 2 72 5" xfId="19384"/>
    <cellStyle name="Sortie 2 72 6" xfId="25669"/>
    <cellStyle name="Sortie 2 73" xfId="4334"/>
    <cellStyle name="Sortie 2 73 2" xfId="6576"/>
    <cellStyle name="Sortie 2 73 2 2" xfId="13302"/>
    <cellStyle name="Sortie 2 73 2 2 2" xfId="16275"/>
    <cellStyle name="Sortie 2 73 2 2 3" xfId="34638"/>
    <cellStyle name="Sortie 2 73 2 3" xfId="17889"/>
    <cellStyle name="Sortie 2 73 2 4" xfId="27912"/>
    <cellStyle name="Sortie 2 73 3" xfId="8816"/>
    <cellStyle name="Sortie 2 73 3 2" xfId="15542"/>
    <cellStyle name="Sortie 2 73 3 2 2" xfId="16739"/>
    <cellStyle name="Sortie 2 73 3 2 3" xfId="36878"/>
    <cellStyle name="Sortie 2 73 3 3" xfId="20874"/>
    <cellStyle name="Sortie 2 73 3 4" xfId="30152"/>
    <cellStyle name="Sortie 2 73 4" xfId="11060"/>
    <cellStyle name="Sortie 2 73 4 2" xfId="16977"/>
    <cellStyle name="Sortie 2 73 4 3" xfId="32396"/>
    <cellStyle name="Sortie 2 73 5" xfId="18268"/>
    <cellStyle name="Sortie 2 73 6" xfId="25670"/>
    <cellStyle name="Sortie 2 74" xfId="4335"/>
    <cellStyle name="Sortie 2 74 2" xfId="6577"/>
    <cellStyle name="Sortie 2 74 2 2" xfId="13303"/>
    <cellStyle name="Sortie 2 74 2 2 2" xfId="17106"/>
    <cellStyle name="Sortie 2 74 2 2 3" xfId="34639"/>
    <cellStyle name="Sortie 2 74 2 3" xfId="21243"/>
    <cellStyle name="Sortie 2 74 2 4" xfId="27913"/>
    <cellStyle name="Sortie 2 74 3" xfId="8817"/>
    <cellStyle name="Sortie 2 74 3 2" xfId="15543"/>
    <cellStyle name="Sortie 2 74 3 2 2" xfId="16847"/>
    <cellStyle name="Sortie 2 74 3 2 3" xfId="36879"/>
    <cellStyle name="Sortie 2 74 3 3" xfId="23106"/>
    <cellStyle name="Sortie 2 74 3 4" xfId="30153"/>
    <cellStyle name="Sortie 2 74 4" xfId="11061"/>
    <cellStyle name="Sortie 2 74 4 2" xfId="17363"/>
    <cellStyle name="Sortie 2 74 4 3" xfId="32397"/>
    <cellStyle name="Sortie 2 74 5" xfId="21614"/>
    <cellStyle name="Sortie 2 74 6" xfId="25671"/>
    <cellStyle name="Sortie 2 75" xfId="4336"/>
    <cellStyle name="Sortie 2 75 2" xfId="6578"/>
    <cellStyle name="Sortie 2 75 2 2" xfId="13304"/>
    <cellStyle name="Sortie 2 75 2 2 2" xfId="16514"/>
    <cellStyle name="Sortie 2 75 2 2 3" xfId="34640"/>
    <cellStyle name="Sortie 2 75 2 3" xfId="23472"/>
    <cellStyle name="Sortie 2 75 2 4" xfId="27914"/>
    <cellStyle name="Sortie 2 75 3" xfId="8818"/>
    <cellStyle name="Sortie 2 75 3 2" xfId="15544"/>
    <cellStyle name="Sortie 2 75 3 2 2" xfId="17234"/>
    <cellStyle name="Sortie 2 75 3 2 3" xfId="36880"/>
    <cellStyle name="Sortie 2 75 3 3" xfId="19759"/>
    <cellStyle name="Sortie 2 75 3 4" xfId="30154"/>
    <cellStyle name="Sortie 2 75 4" xfId="11062"/>
    <cellStyle name="Sortie 2 75 4 2" xfId="16541"/>
    <cellStyle name="Sortie 2 75 4 3" xfId="32398"/>
    <cellStyle name="Sortie 2 75 5" xfId="23844"/>
    <cellStyle name="Sortie 2 75 6" xfId="25672"/>
    <cellStyle name="Sortie 2 76" xfId="4337"/>
    <cellStyle name="Sortie 2 76 2" xfId="6579"/>
    <cellStyle name="Sortie 2 76 2 2" xfId="13305"/>
    <cellStyle name="Sortie 2 76 2 2 2" xfId="16682"/>
    <cellStyle name="Sortie 2 76 2 2 3" xfId="34641"/>
    <cellStyle name="Sortie 2 76 2 3" xfId="20125"/>
    <cellStyle name="Sortie 2 76 2 4" xfId="27915"/>
    <cellStyle name="Sortie 2 76 3" xfId="8819"/>
    <cellStyle name="Sortie 2 76 3 2" xfId="15545"/>
    <cellStyle name="Sortie 2 76 3 2 2" xfId="16400"/>
    <cellStyle name="Sortie 2 76 3 2 3" xfId="36881"/>
    <cellStyle name="Sortie 2 76 3 3" xfId="21988"/>
    <cellStyle name="Sortie 2 76 3 4" xfId="30155"/>
    <cellStyle name="Sortie 2 76 4" xfId="11063"/>
    <cellStyle name="Sortie 2 76 4 2" xfId="17170"/>
    <cellStyle name="Sortie 2 76 4 3" xfId="32399"/>
    <cellStyle name="Sortie 2 76 5" xfId="20497"/>
    <cellStyle name="Sortie 2 76 6" xfId="25673"/>
    <cellStyle name="Sortie 2 77" xfId="4338"/>
    <cellStyle name="Sortie 2 77 2" xfId="6580"/>
    <cellStyle name="Sortie 2 77 2 2" xfId="13306"/>
    <cellStyle name="Sortie 2 77 2 2 2" xfId="16911"/>
    <cellStyle name="Sortie 2 77 2 2 3" xfId="34642"/>
    <cellStyle name="Sortie 2 77 2 3" xfId="22357"/>
    <cellStyle name="Sortie 2 77 2 4" xfId="27916"/>
    <cellStyle name="Sortie 2 77 3" xfId="8820"/>
    <cellStyle name="Sortie 2 77 3 2" xfId="15546"/>
    <cellStyle name="Sortie 2 77 3 2 2" xfId="17041"/>
    <cellStyle name="Sortie 2 77 3 2 3" xfId="36882"/>
    <cellStyle name="Sortie 2 77 3 3" xfId="18642"/>
    <cellStyle name="Sortie 2 77 3 4" xfId="30156"/>
    <cellStyle name="Sortie 2 77 4" xfId="11064"/>
    <cellStyle name="Sortie 2 77 4 2" xfId="16455"/>
    <cellStyle name="Sortie 2 77 4 3" xfId="32400"/>
    <cellStyle name="Sortie 2 77 5" xfId="22728"/>
    <cellStyle name="Sortie 2 77 6" xfId="25674"/>
    <cellStyle name="Sortie 2 78" xfId="4339"/>
    <cellStyle name="Sortie 2 78 2" xfId="6581"/>
    <cellStyle name="Sortie 2 78 2 2" xfId="13307"/>
    <cellStyle name="Sortie 2 78 2 2 2" xfId="17298"/>
    <cellStyle name="Sortie 2 78 2 2 3" xfId="34643"/>
    <cellStyle name="Sortie 2 78 2 3" xfId="19011"/>
    <cellStyle name="Sortie 2 78 2 4" xfId="27917"/>
    <cellStyle name="Sortie 2 78 3" xfId="8821"/>
    <cellStyle name="Sortie 2 78 3 2" xfId="15547"/>
    <cellStyle name="Sortie 2 78 3 2 2" xfId="16762"/>
    <cellStyle name="Sortie 2 78 3 2 3" xfId="36883"/>
    <cellStyle name="Sortie 2 78 3 3" xfId="17495"/>
    <cellStyle name="Sortie 2 78 3 4" xfId="30157"/>
    <cellStyle name="Sortie 2 78 4" xfId="11065"/>
    <cellStyle name="Sortie 2 78 4 2" xfId="16753"/>
    <cellStyle name="Sortie 2 78 4 3" xfId="32401"/>
    <cellStyle name="Sortie 2 78 5" xfId="19383"/>
    <cellStyle name="Sortie 2 78 6" xfId="25675"/>
    <cellStyle name="Sortie 2 79" xfId="4340"/>
    <cellStyle name="Sortie 2 79 2" xfId="6582"/>
    <cellStyle name="Sortie 2 79 2 2" xfId="13308"/>
    <cellStyle name="Sortie 2 79 2 2 2" xfId="16792"/>
    <cellStyle name="Sortie 2 79 2 2 3" xfId="34644"/>
    <cellStyle name="Sortie 2 79 2 3" xfId="17888"/>
    <cellStyle name="Sortie 2 79 2 4" xfId="27918"/>
    <cellStyle name="Sortie 2 79 3" xfId="8822"/>
    <cellStyle name="Sortie 2 79 3 2" xfId="15548"/>
    <cellStyle name="Sortie 2 79 3 2 2" xfId="16487"/>
    <cellStyle name="Sortie 2 79 3 2 3" xfId="36884"/>
    <cellStyle name="Sortie 2 79 3 3" xfId="20873"/>
    <cellStyle name="Sortie 2 79 3 4" xfId="30158"/>
    <cellStyle name="Sortie 2 79 4" xfId="11066"/>
    <cellStyle name="Sortie 2 79 4 2" xfId="16976"/>
    <cellStyle name="Sortie 2 79 4 3" xfId="32402"/>
    <cellStyle name="Sortie 2 79 5" xfId="18267"/>
    <cellStyle name="Sortie 2 79 6" xfId="25676"/>
    <cellStyle name="Sortie 2 8" xfId="4341"/>
    <cellStyle name="Sortie 2 8 2" xfId="6583"/>
    <cellStyle name="Sortie 2 8 2 2" xfId="13309"/>
    <cellStyle name="Sortie 2 8 2 2 2" xfId="17105"/>
    <cellStyle name="Sortie 2 8 2 2 3" xfId="34645"/>
    <cellStyle name="Sortie 2 8 2 3" xfId="21242"/>
    <cellStyle name="Sortie 2 8 2 4" xfId="27919"/>
    <cellStyle name="Sortie 2 8 3" xfId="8823"/>
    <cellStyle name="Sortie 2 8 3 2" xfId="15549"/>
    <cellStyle name="Sortie 2 8 3 2 2" xfId="16846"/>
    <cellStyle name="Sortie 2 8 3 2 3" xfId="36885"/>
    <cellStyle name="Sortie 2 8 3 3" xfId="23105"/>
    <cellStyle name="Sortie 2 8 3 4" xfId="30159"/>
    <cellStyle name="Sortie 2 8 4" xfId="11067"/>
    <cellStyle name="Sortie 2 8 4 2" xfId="17362"/>
    <cellStyle name="Sortie 2 8 4 3" xfId="32403"/>
    <cellStyle name="Sortie 2 8 5" xfId="21613"/>
    <cellStyle name="Sortie 2 8 6" xfId="25677"/>
    <cellStyle name="Sortie 2 80" xfId="4342"/>
    <cellStyle name="Sortie 2 80 2" xfId="6584"/>
    <cellStyle name="Sortie 2 80 2 2" xfId="13310"/>
    <cellStyle name="Sortie 2 80 2 2 2" xfId="16253"/>
    <cellStyle name="Sortie 2 80 2 2 3" xfId="34646"/>
    <cellStyle name="Sortie 2 80 2 3" xfId="23471"/>
    <cellStyle name="Sortie 2 80 2 4" xfId="27920"/>
    <cellStyle name="Sortie 2 80 3" xfId="8824"/>
    <cellStyle name="Sortie 2 80 3 2" xfId="15550"/>
    <cellStyle name="Sortie 2 80 3 2 2" xfId="17233"/>
    <cellStyle name="Sortie 2 80 3 2 3" xfId="36886"/>
    <cellStyle name="Sortie 2 80 3 3" xfId="19758"/>
    <cellStyle name="Sortie 2 80 3 4" xfId="30160"/>
    <cellStyle name="Sortie 2 80 4" xfId="11068"/>
    <cellStyle name="Sortie 2 80 4 2" xfId="16281"/>
    <cellStyle name="Sortie 2 80 4 3" xfId="32404"/>
    <cellStyle name="Sortie 2 80 5" xfId="23843"/>
    <cellStyle name="Sortie 2 80 6" xfId="25678"/>
    <cellStyle name="Sortie 2 81" xfId="4343"/>
    <cellStyle name="Sortie 2 81 2" xfId="6585"/>
    <cellStyle name="Sortie 2 81 2 2" xfId="13311"/>
    <cellStyle name="Sortie 2 81 2 2 2" xfId="16620"/>
    <cellStyle name="Sortie 2 81 2 2 3" xfId="34647"/>
    <cellStyle name="Sortie 2 81 2 3" xfId="20124"/>
    <cellStyle name="Sortie 2 81 2 4" xfId="27921"/>
    <cellStyle name="Sortie 2 81 3" xfId="8825"/>
    <cellStyle name="Sortie 2 81 3 2" xfId="15551"/>
    <cellStyle name="Sortie 2 81 3 2 2" xfId="16330"/>
    <cellStyle name="Sortie 2 81 3 2 3" xfId="36887"/>
    <cellStyle name="Sortie 2 81 3 3" xfId="21987"/>
    <cellStyle name="Sortie 2 81 3 4" xfId="30161"/>
    <cellStyle name="Sortie 2 81 4" xfId="11069"/>
    <cellStyle name="Sortie 2 81 4 2" xfId="17169"/>
    <cellStyle name="Sortie 2 81 4 3" xfId="32405"/>
    <cellStyle name="Sortie 2 81 5" xfId="20496"/>
    <cellStyle name="Sortie 2 81 6" xfId="25679"/>
    <cellStyle name="Sortie 2 82" xfId="4344"/>
    <cellStyle name="Sortie 2 82 2" xfId="6586"/>
    <cellStyle name="Sortie 2 82 2 2" xfId="13312"/>
    <cellStyle name="Sortie 2 82 2 2 2" xfId="16910"/>
    <cellStyle name="Sortie 2 82 2 2 3" xfId="34648"/>
    <cellStyle name="Sortie 2 82 2 3" xfId="22356"/>
    <cellStyle name="Sortie 2 82 2 4" xfId="27922"/>
    <cellStyle name="Sortie 2 82 3" xfId="8826"/>
    <cellStyle name="Sortie 2 82 3 2" xfId="15552"/>
    <cellStyle name="Sortie 2 82 3 2 2" xfId="17040"/>
    <cellStyle name="Sortie 2 82 3 2 3" xfId="36888"/>
    <cellStyle name="Sortie 2 82 3 3" xfId="18641"/>
    <cellStyle name="Sortie 2 82 3 4" xfId="30162"/>
    <cellStyle name="Sortie 2 82 4" xfId="11070"/>
    <cellStyle name="Sortie 2 82 4 2" xfId="16584"/>
    <cellStyle name="Sortie 2 82 4 3" xfId="32406"/>
    <cellStyle name="Sortie 2 82 5" xfId="22727"/>
    <cellStyle name="Sortie 2 82 6" xfId="25680"/>
    <cellStyle name="Sortie 2 83" xfId="4345"/>
    <cellStyle name="Sortie 2 83 2" xfId="6587"/>
    <cellStyle name="Sortie 2 83 2 2" xfId="13313"/>
    <cellStyle name="Sortie 2 83 2 2 2" xfId="17297"/>
    <cellStyle name="Sortie 2 83 2 2 3" xfId="34649"/>
    <cellStyle name="Sortie 2 83 2 3" xfId="19010"/>
    <cellStyle name="Sortie 2 83 2 4" xfId="27923"/>
    <cellStyle name="Sortie 2 83 3" xfId="8827"/>
    <cellStyle name="Sortie 2 83 3 2" xfId="15553"/>
    <cellStyle name="Sortie 2 83 3 2 2" xfId="16695"/>
    <cellStyle name="Sortie 2 83 3 2 3" xfId="36889"/>
    <cellStyle name="Sortie 2 83 3 3" xfId="17494"/>
    <cellStyle name="Sortie 2 83 3 4" xfId="30163"/>
    <cellStyle name="Sortie 2 83 4" xfId="11071"/>
    <cellStyle name="Sortie 2 83 4 2" xfId="16501"/>
    <cellStyle name="Sortie 2 83 4 3" xfId="32407"/>
    <cellStyle name="Sortie 2 83 5" xfId="19382"/>
    <cellStyle name="Sortie 2 83 6" xfId="25681"/>
    <cellStyle name="Sortie 2 84" xfId="4346"/>
    <cellStyle name="Sortie 2 84 2" xfId="6588"/>
    <cellStyle name="Sortie 2 84 2 2" xfId="13314"/>
    <cellStyle name="Sortie 2 84 2 2 2" xfId="16535"/>
    <cellStyle name="Sortie 2 84 2 2 3" xfId="34650"/>
    <cellStyle name="Sortie 2 84 2 3" xfId="17887"/>
    <cellStyle name="Sortie 2 84 2 4" xfId="27924"/>
    <cellStyle name="Sortie 2 84 3" xfId="8828"/>
    <cellStyle name="Sortie 2 84 3 2" xfId="15554"/>
    <cellStyle name="Sortie 2 84 3 2 2" xfId="16227"/>
    <cellStyle name="Sortie 2 84 3 2 3" xfId="36890"/>
    <cellStyle name="Sortie 2 84 3 3" xfId="20872"/>
    <cellStyle name="Sortie 2 84 3 4" xfId="30164"/>
    <cellStyle name="Sortie 2 84 4" xfId="11072"/>
    <cellStyle name="Sortie 2 84 4 2" xfId="16975"/>
    <cellStyle name="Sortie 2 84 4 3" xfId="32408"/>
    <cellStyle name="Sortie 2 84 5" xfId="18266"/>
    <cellStyle name="Sortie 2 84 6" xfId="25682"/>
    <cellStyle name="Sortie 2 85" xfId="4347"/>
    <cellStyle name="Sortie 2 85 2" xfId="6589"/>
    <cellStyle name="Sortie 2 85 2 2" xfId="13315"/>
    <cellStyle name="Sortie 2 85 2 2 2" xfId="17104"/>
    <cellStyle name="Sortie 2 85 2 2 3" xfId="34651"/>
    <cellStyle name="Sortie 2 85 2 3" xfId="21241"/>
    <cellStyle name="Sortie 2 85 2 4" xfId="27925"/>
    <cellStyle name="Sortie 2 85 3" xfId="8829"/>
    <cellStyle name="Sortie 2 85 3 2" xfId="15555"/>
    <cellStyle name="Sortie 2 85 3 2 2" xfId="16845"/>
    <cellStyle name="Sortie 2 85 3 2 3" xfId="36891"/>
    <cellStyle name="Sortie 2 85 3 3" xfId="23104"/>
    <cellStyle name="Sortie 2 85 3 4" xfId="30165"/>
    <cellStyle name="Sortie 2 85 4" xfId="11073"/>
    <cellStyle name="Sortie 2 85 4 2" xfId="17361"/>
    <cellStyle name="Sortie 2 85 4 3" xfId="32409"/>
    <cellStyle name="Sortie 2 85 5" xfId="21612"/>
    <cellStyle name="Sortie 2 85 6" xfId="25683"/>
    <cellStyle name="Sortie 2 86" xfId="4348"/>
    <cellStyle name="Sortie 2 86 2" xfId="6590"/>
    <cellStyle name="Sortie 2 86 2 2" xfId="13316"/>
    <cellStyle name="Sortie 2 86 2 2 2" xfId="16385"/>
    <cellStyle name="Sortie 2 86 2 2 3" xfId="34652"/>
    <cellStyle name="Sortie 2 86 2 3" xfId="23470"/>
    <cellStyle name="Sortie 2 86 2 4" xfId="27926"/>
    <cellStyle name="Sortie 2 86 3" xfId="8830"/>
    <cellStyle name="Sortie 2 86 3 2" xfId="15556"/>
    <cellStyle name="Sortie 2 86 3 2 2" xfId="17232"/>
    <cellStyle name="Sortie 2 86 3 2 3" xfId="36892"/>
    <cellStyle name="Sortie 2 86 3 3" xfId="19757"/>
    <cellStyle name="Sortie 2 86 3 4" xfId="30166"/>
    <cellStyle name="Sortie 2 86 4" xfId="11074"/>
    <cellStyle name="Sortie 2 86 4 2" xfId="16798"/>
    <cellStyle name="Sortie 2 86 4 3" xfId="32410"/>
    <cellStyle name="Sortie 2 86 5" xfId="23842"/>
    <cellStyle name="Sortie 2 86 6" xfId="25684"/>
    <cellStyle name="Sortie 2 87" xfId="4349"/>
    <cellStyle name="Sortie 2 87 2" xfId="6591"/>
    <cellStyle name="Sortie 2 87 2 2" xfId="13317"/>
    <cellStyle name="Sortie 2 87 2 2 2" xfId="16746"/>
    <cellStyle name="Sortie 2 87 2 2 3" xfId="34653"/>
    <cellStyle name="Sortie 2 87 2 3" xfId="20123"/>
    <cellStyle name="Sortie 2 87 2 4" xfId="27927"/>
    <cellStyle name="Sortie 2 87 3" xfId="8831"/>
    <cellStyle name="Sortie 2 87 3 2" xfId="15557"/>
    <cellStyle name="Sortie 2 87 3 2 2" xfId="16462"/>
    <cellStyle name="Sortie 2 87 3 2 3" xfId="36893"/>
    <cellStyle name="Sortie 2 87 3 3" xfId="21986"/>
    <cellStyle name="Sortie 2 87 3 4" xfId="30167"/>
    <cellStyle name="Sortie 2 87 4" xfId="11075"/>
    <cellStyle name="Sortie 2 87 4 2" xfId="17168"/>
    <cellStyle name="Sortie 2 87 4 3" xfId="32411"/>
    <cellStyle name="Sortie 2 87 5" xfId="20495"/>
    <cellStyle name="Sortie 2 87 6" xfId="25685"/>
    <cellStyle name="Sortie 2 88" xfId="4350"/>
    <cellStyle name="Sortie 2 88 2" xfId="6592"/>
    <cellStyle name="Sortie 2 88 2 2" xfId="13318"/>
    <cellStyle name="Sortie 2 88 2 2 2" xfId="16909"/>
    <cellStyle name="Sortie 2 88 2 2 3" xfId="34654"/>
    <cellStyle name="Sortie 2 88 2 3" xfId="22355"/>
    <cellStyle name="Sortie 2 88 2 4" xfId="27928"/>
    <cellStyle name="Sortie 2 88 3" xfId="8832"/>
    <cellStyle name="Sortie 2 88 3 2" xfId="15558"/>
    <cellStyle name="Sortie 2 88 3 2 2" xfId="17039"/>
    <cellStyle name="Sortie 2 88 3 2 3" xfId="36894"/>
    <cellStyle name="Sortie 2 88 3 3" xfId="18640"/>
    <cellStyle name="Sortie 2 88 3 4" xfId="30168"/>
    <cellStyle name="Sortie 2 88 4" xfId="11076"/>
    <cellStyle name="Sortie 2 88 4 2" xfId="16323"/>
    <cellStyle name="Sortie 2 88 4 3" xfId="32412"/>
    <cellStyle name="Sortie 2 88 5" xfId="22726"/>
    <cellStyle name="Sortie 2 88 6" xfId="25686"/>
    <cellStyle name="Sortie 2 89" xfId="4351"/>
    <cellStyle name="Sortie 2 89 2" xfId="6593"/>
    <cellStyle name="Sortie 2 89 2 2" xfId="13319"/>
    <cellStyle name="Sortie 2 89 2 2 2" xfId="17296"/>
    <cellStyle name="Sortie 2 89 2 2 3" xfId="34655"/>
    <cellStyle name="Sortie 2 89 2 3" xfId="19009"/>
    <cellStyle name="Sortie 2 89 2 4" xfId="27929"/>
    <cellStyle name="Sortie 2 89 3" xfId="8833"/>
    <cellStyle name="Sortie 2 89 3 2" xfId="15559"/>
    <cellStyle name="Sortie 2 89 3 2 2" xfId="16246"/>
    <cellStyle name="Sortie 2 89 3 2 3" xfId="36895"/>
    <cellStyle name="Sortie 2 89 3 3" xfId="17493"/>
    <cellStyle name="Sortie 2 89 3 4" xfId="30169"/>
    <cellStyle name="Sortie 2 89 4" xfId="11077"/>
    <cellStyle name="Sortie 2 89 4 2" xfId="16240"/>
    <cellStyle name="Sortie 2 89 4 3" xfId="32413"/>
    <cellStyle name="Sortie 2 89 5" xfId="19381"/>
    <cellStyle name="Sortie 2 89 6" xfId="25687"/>
    <cellStyle name="Sortie 2 9" xfId="4352"/>
    <cellStyle name="Sortie 2 9 2" xfId="6594"/>
    <cellStyle name="Sortie 2 9 2 2" xfId="13320"/>
    <cellStyle name="Sortie 2 9 2 2 2" xfId="16660"/>
    <cellStyle name="Sortie 2 9 2 2 3" xfId="34656"/>
    <cellStyle name="Sortie 2 9 2 3" xfId="17886"/>
    <cellStyle name="Sortie 2 9 2 4" xfId="27930"/>
    <cellStyle name="Sortie 2 9 3" xfId="8834"/>
    <cellStyle name="Sortie 2 9 3 2" xfId="15560"/>
    <cellStyle name="Sortie 2 9 3 2 2" xfId="16547"/>
    <cellStyle name="Sortie 2 9 3 2 3" xfId="36896"/>
    <cellStyle name="Sortie 2 9 3 3" xfId="20871"/>
    <cellStyle name="Sortie 2 9 3 4" xfId="30170"/>
    <cellStyle name="Sortie 2 9 4" xfId="11078"/>
    <cellStyle name="Sortie 2 9 4 2" xfId="16974"/>
    <cellStyle name="Sortie 2 9 4 3" xfId="32414"/>
    <cellStyle name="Sortie 2 9 5" xfId="18265"/>
    <cellStyle name="Sortie 2 9 6" xfId="25688"/>
    <cellStyle name="Sortie 2 90" xfId="4353"/>
    <cellStyle name="Sortie 2 90 2" xfId="6595"/>
    <cellStyle name="Sortie 2 90 2 2" xfId="13321"/>
    <cellStyle name="Sortie 2 90 2 2 2" xfId="17103"/>
    <cellStyle name="Sortie 2 90 2 2 3" xfId="34657"/>
    <cellStyle name="Sortie 2 90 2 3" xfId="21240"/>
    <cellStyle name="Sortie 2 90 2 4" xfId="27931"/>
    <cellStyle name="Sortie 2 90 3" xfId="8835"/>
    <cellStyle name="Sortie 2 90 3 2" xfId="15561"/>
    <cellStyle name="Sortie 2 90 3 2 2" xfId="16844"/>
    <cellStyle name="Sortie 2 90 3 2 3" xfId="36897"/>
    <cellStyle name="Sortie 2 90 3 3" xfId="23103"/>
    <cellStyle name="Sortie 2 90 3 4" xfId="30171"/>
    <cellStyle name="Sortie 2 90 4" xfId="11079"/>
    <cellStyle name="Sortie 2 90 4 2" xfId="17360"/>
    <cellStyle name="Sortie 2 90 4 3" xfId="32415"/>
    <cellStyle name="Sortie 2 90 5" xfId="21611"/>
    <cellStyle name="Sortie 2 90 6" xfId="25689"/>
    <cellStyle name="Sortie 2 91" xfId="4354"/>
    <cellStyle name="Sortie 2 91 2" xfId="6596"/>
    <cellStyle name="Sortie 2 91 2 2" xfId="13322"/>
    <cellStyle name="Sortie 2 91 2 2 2" xfId="16316"/>
    <cellStyle name="Sortie 2 91 2 2 3" xfId="34658"/>
    <cellStyle name="Sortie 2 91 2 3" xfId="23469"/>
    <cellStyle name="Sortie 2 91 2 4" xfId="27932"/>
    <cellStyle name="Sortie 2 91 3" xfId="8836"/>
    <cellStyle name="Sortie 2 91 3 2" xfId="15562"/>
    <cellStyle name="Sortie 2 91 3 2 2" xfId="17231"/>
    <cellStyle name="Sortie 2 91 3 2 3" xfId="36898"/>
    <cellStyle name="Sortie 2 91 3 3" xfId="19756"/>
    <cellStyle name="Sortie 2 91 3 4" xfId="30172"/>
    <cellStyle name="Sortie 2 91 4" xfId="11080"/>
    <cellStyle name="Sortie 2 91 4 2" xfId="16347"/>
    <cellStyle name="Sortie 2 91 4 3" xfId="32416"/>
    <cellStyle name="Sortie 2 91 5" xfId="23841"/>
    <cellStyle name="Sortie 2 91 6" xfId="25690"/>
    <cellStyle name="Sortie 2 92" xfId="4355"/>
    <cellStyle name="Sortie 2 92 2" xfId="6597"/>
    <cellStyle name="Sortie 2 92 2 2" xfId="13323"/>
    <cellStyle name="Sortie 2 92 2 2 2" xfId="16494"/>
    <cellStyle name="Sortie 2 92 2 2 3" xfId="34659"/>
    <cellStyle name="Sortie 2 92 2 3" xfId="20122"/>
    <cellStyle name="Sortie 2 92 2 4" xfId="27933"/>
    <cellStyle name="Sortie 2 92 3" xfId="8837"/>
    <cellStyle name="Sortie 2 92 3 2" xfId="15563"/>
    <cellStyle name="Sortie 2 92 3 2 2" xfId="16784"/>
    <cellStyle name="Sortie 2 92 3 2 3" xfId="36899"/>
    <cellStyle name="Sortie 2 92 3 3" xfId="21985"/>
    <cellStyle name="Sortie 2 92 3 4" xfId="30173"/>
    <cellStyle name="Sortie 2 92 4" xfId="11081"/>
    <cellStyle name="Sortie 2 92 4 2" xfId="17167"/>
    <cellStyle name="Sortie 2 92 4 3" xfId="32417"/>
    <cellStyle name="Sortie 2 92 5" xfId="20494"/>
    <cellStyle name="Sortie 2 92 6" xfId="25691"/>
    <cellStyle name="Sortie 2 93" xfId="4356"/>
    <cellStyle name="Sortie 2 93 2" xfId="6598"/>
    <cellStyle name="Sortie 2 93 2 2" xfId="13324"/>
    <cellStyle name="Sortie 2 93 2 2 2" xfId="16908"/>
    <cellStyle name="Sortie 2 93 2 2 3" xfId="34660"/>
    <cellStyle name="Sortie 2 93 2 3" xfId="22354"/>
    <cellStyle name="Sortie 2 93 2 4" xfId="27934"/>
    <cellStyle name="Sortie 2 93 3" xfId="8838"/>
    <cellStyle name="Sortie 2 93 3 2" xfId="15564"/>
    <cellStyle name="Sortie 2 93 3 2 2" xfId="17038"/>
    <cellStyle name="Sortie 2 93 3 2 3" xfId="36900"/>
    <cellStyle name="Sortie 2 93 3 3" xfId="18639"/>
    <cellStyle name="Sortie 2 93 3 4" xfId="30174"/>
    <cellStyle name="Sortie 2 93 4" xfId="11082"/>
    <cellStyle name="Sortie 2 93 4 2" xfId="16260"/>
    <cellStyle name="Sortie 2 93 4 3" xfId="32418"/>
    <cellStyle name="Sortie 2 93 5" xfId="22725"/>
    <cellStyle name="Sortie 2 93 6" xfId="25692"/>
    <cellStyle name="Sortie 2 94" xfId="4357"/>
    <cellStyle name="Sortie 2 94 2" xfId="6599"/>
    <cellStyle name="Sortie 2 94 2 2" xfId="13325"/>
    <cellStyle name="Sortie 2 94 2 2 2" xfId="17295"/>
    <cellStyle name="Sortie 2 94 2 2 3" xfId="34661"/>
    <cellStyle name="Sortie 2 94 2 3" xfId="19008"/>
    <cellStyle name="Sortie 2 94 2 4" xfId="27935"/>
    <cellStyle name="Sortie 2 94 3" xfId="8839"/>
    <cellStyle name="Sortie 2 94 3 2" xfId="15565"/>
    <cellStyle name="Sortie 2 94 3 2 2" xfId="16569"/>
    <cellStyle name="Sortie 2 94 3 2 3" xfId="36901"/>
    <cellStyle name="Sortie 2 94 3 3" xfId="17492"/>
    <cellStyle name="Sortie 2 94 3 4" xfId="30175"/>
    <cellStyle name="Sortie 2 94 4" xfId="11083"/>
    <cellStyle name="Sortie 2 94 4 2" xfId="16560"/>
    <cellStyle name="Sortie 2 94 4 3" xfId="32419"/>
    <cellStyle name="Sortie 2 94 5" xfId="19380"/>
    <cellStyle name="Sortie 2 94 6" xfId="25693"/>
    <cellStyle name="Sortie 2 95" xfId="4358"/>
    <cellStyle name="Sortie 2 95 2" xfId="6600"/>
    <cellStyle name="Sortie 2 95 2 2" xfId="13326"/>
    <cellStyle name="Sortie 2 95 2 2 2" xfId="16598"/>
    <cellStyle name="Sortie 2 95 2 2 3" xfId="34662"/>
    <cellStyle name="Sortie 2 95 2 3" xfId="17885"/>
    <cellStyle name="Sortie 2 95 2 4" xfId="27936"/>
    <cellStyle name="Sortie 2 95 3" xfId="8840"/>
    <cellStyle name="Sortie 2 95 3 2" xfId="15566"/>
    <cellStyle name="Sortie 2 95 3 2 2" xfId="16289"/>
    <cellStyle name="Sortie 2 95 3 2 3" xfId="36902"/>
    <cellStyle name="Sortie 2 95 3 3" xfId="20870"/>
    <cellStyle name="Sortie 2 95 3 4" xfId="30176"/>
    <cellStyle name="Sortie 2 95 4" xfId="11084"/>
    <cellStyle name="Sortie 2 95 4 2" xfId="16973"/>
    <cellStyle name="Sortie 2 95 4 3" xfId="32420"/>
    <cellStyle name="Sortie 2 95 5" xfId="18264"/>
    <cellStyle name="Sortie 2 95 6" xfId="25694"/>
    <cellStyle name="Sortie 2 96" xfId="4359"/>
    <cellStyle name="Sortie 2 96 2" xfId="6601"/>
    <cellStyle name="Sortie 2 96 2 2" xfId="13327"/>
    <cellStyle name="Sortie 2 96 2 2 2" xfId="17102"/>
    <cellStyle name="Sortie 2 96 2 2 3" xfId="34663"/>
    <cellStyle name="Sortie 2 96 2 3" xfId="21239"/>
    <cellStyle name="Sortie 2 96 2 4" xfId="27937"/>
    <cellStyle name="Sortie 2 96 3" xfId="8841"/>
    <cellStyle name="Sortie 2 96 3 2" xfId="15567"/>
    <cellStyle name="Sortie 2 96 3 2 2" xfId="16843"/>
    <cellStyle name="Sortie 2 96 3 2 3" xfId="36903"/>
    <cellStyle name="Sortie 2 96 3 3" xfId="23102"/>
    <cellStyle name="Sortie 2 96 3 4" xfId="30177"/>
    <cellStyle name="Sortie 2 96 4" xfId="11085"/>
    <cellStyle name="Sortie 2 96 4 2" xfId="17359"/>
    <cellStyle name="Sortie 2 96 4 3" xfId="32421"/>
    <cellStyle name="Sortie 2 96 5" xfId="21610"/>
    <cellStyle name="Sortie 2 96 6" xfId="25695"/>
    <cellStyle name="Sortie 2 97" xfId="4360"/>
    <cellStyle name="Sortie 2 97 2" xfId="6602"/>
    <cellStyle name="Sortie 2 97 2 2" xfId="13328"/>
    <cellStyle name="Sortie 2 97 2 2 2" xfId="16636"/>
    <cellStyle name="Sortie 2 97 2 2 3" xfId="34664"/>
    <cellStyle name="Sortie 2 97 2 3" xfId="23468"/>
    <cellStyle name="Sortie 2 97 2 4" xfId="27938"/>
    <cellStyle name="Sortie 2 97 3" xfId="8842"/>
    <cellStyle name="Sortie 2 97 3 2" xfId="15568"/>
    <cellStyle name="Sortie 2 97 3 2 2" xfId="17230"/>
    <cellStyle name="Sortie 2 97 3 2 3" xfId="36904"/>
    <cellStyle name="Sortie 2 97 3 3" xfId="19755"/>
    <cellStyle name="Sortie 2 97 3 4" xfId="30178"/>
    <cellStyle name="Sortie 2 97 4" xfId="11086"/>
    <cellStyle name="Sortie 2 97 4 2" xfId="16667"/>
    <cellStyle name="Sortie 2 97 4 3" xfId="32422"/>
    <cellStyle name="Sortie 2 97 5" xfId="23840"/>
    <cellStyle name="Sortie 2 97 6" xfId="25696"/>
    <cellStyle name="Sortie 2 98" xfId="4361"/>
    <cellStyle name="Sortie 2 98 2" xfId="6603"/>
    <cellStyle name="Sortie 2 98 2 2" xfId="13329"/>
    <cellStyle name="Sortie 2 98 2 2 2" xfId="16427"/>
    <cellStyle name="Sortie 2 98 2 2 3" xfId="34665"/>
    <cellStyle name="Sortie 2 98 2 3" xfId="20121"/>
    <cellStyle name="Sortie 2 98 2 4" xfId="27939"/>
    <cellStyle name="Sortie 2 98 3" xfId="8843"/>
    <cellStyle name="Sortie 2 98 3 2" xfId="15569"/>
    <cellStyle name="Sortie 2 98 3 2 2" xfId="16715"/>
    <cellStyle name="Sortie 2 98 3 2 3" xfId="36905"/>
    <cellStyle name="Sortie 2 98 3 3" xfId="21984"/>
    <cellStyle name="Sortie 2 98 3 4" xfId="30179"/>
    <cellStyle name="Sortie 2 98 4" xfId="11087"/>
    <cellStyle name="Sortie 2 98 4 2" xfId="17166"/>
    <cellStyle name="Sortie 2 98 4 3" xfId="32423"/>
    <cellStyle name="Sortie 2 98 5" xfId="20493"/>
    <cellStyle name="Sortie 2 98 6" xfId="25697"/>
    <cellStyle name="Sortie 2 99" xfId="4362"/>
    <cellStyle name="Sortie 2 99 2" xfId="6604"/>
    <cellStyle name="Sortie 2 99 2 2" xfId="13330"/>
    <cellStyle name="Sortie 2 99 2 2 2" xfId="16907"/>
    <cellStyle name="Sortie 2 99 2 2 3" xfId="34666"/>
    <cellStyle name="Sortie 2 99 2 3" xfId="22353"/>
    <cellStyle name="Sortie 2 99 2 4" xfId="27940"/>
    <cellStyle name="Sortie 2 99 3" xfId="8844"/>
    <cellStyle name="Sortie 2 99 3 2" xfId="15570"/>
    <cellStyle name="Sortie 2 99 3 2 2" xfId="17037"/>
    <cellStyle name="Sortie 2 99 3 2 3" xfId="36906"/>
    <cellStyle name="Sortie 2 99 3 3" xfId="18638"/>
    <cellStyle name="Sortie 2 99 3 4" xfId="30180"/>
    <cellStyle name="Sortie 2 99 4" xfId="11088"/>
    <cellStyle name="Sortie 2 99 4 2" xfId="16392"/>
    <cellStyle name="Sortie 2 99 4 3" xfId="32424"/>
    <cellStyle name="Sortie 2 99 5" xfId="22724"/>
    <cellStyle name="Sortie 2 99 6" xfId="25698"/>
    <cellStyle name="Sortie 3" xfId="2694"/>
    <cellStyle name="Sortie 3 10" xfId="4363"/>
    <cellStyle name="Sortie 3 10 2" xfId="6606"/>
    <cellStyle name="Sortie 3 10 2 2" xfId="13332"/>
    <cellStyle name="Sortie 3 10 2 2 2" xfId="16337"/>
    <cellStyle name="Sortie 3 10 2 2 3" xfId="34668"/>
    <cellStyle name="Sortie 3 10 2 3" xfId="17884"/>
    <cellStyle name="Sortie 3 10 2 4" xfId="27942"/>
    <cellStyle name="Sortie 3 10 3" xfId="8846"/>
    <cellStyle name="Sortie 3 10 3 2" xfId="15572"/>
    <cellStyle name="Sortie 3 10 3 2 2" xfId="16612"/>
    <cellStyle name="Sortie 3 10 3 2 3" xfId="36908"/>
    <cellStyle name="Sortie 3 10 3 3" xfId="20869"/>
    <cellStyle name="Sortie 3 10 3 4" xfId="30182"/>
    <cellStyle name="Sortie 3 10 4" xfId="11090"/>
    <cellStyle name="Sortie 3 10 4 2" xfId="16972"/>
    <cellStyle name="Sortie 3 10 4 3" xfId="32426"/>
    <cellStyle name="Sortie 3 10 5" xfId="18263"/>
    <cellStyle name="Sortie 3 10 6" xfId="25700"/>
    <cellStyle name="Sortie 3 100" xfId="4364"/>
    <cellStyle name="Sortie 3 100 2" xfId="6607"/>
    <cellStyle name="Sortie 3 100 2 2" xfId="13333"/>
    <cellStyle name="Sortie 3 100 2 2 2" xfId="17101"/>
    <cellStyle name="Sortie 3 100 2 2 3" xfId="34669"/>
    <cellStyle name="Sortie 3 100 2 3" xfId="21238"/>
    <cellStyle name="Sortie 3 100 2 4" xfId="27943"/>
    <cellStyle name="Sortie 3 100 3" xfId="8847"/>
    <cellStyle name="Sortie 3 100 3 2" xfId="15573"/>
    <cellStyle name="Sortie 3 100 3 2 2" xfId="16842"/>
    <cellStyle name="Sortie 3 100 3 2 3" xfId="36909"/>
    <cellStyle name="Sortie 3 100 3 3" xfId="23101"/>
    <cellStyle name="Sortie 3 100 3 4" xfId="30183"/>
    <cellStyle name="Sortie 3 100 4" xfId="11091"/>
    <cellStyle name="Sortie 3 100 4 2" xfId="17358"/>
    <cellStyle name="Sortie 3 100 4 3" xfId="32427"/>
    <cellStyle name="Sortie 3 100 5" xfId="21609"/>
    <cellStyle name="Sortie 3 100 6" xfId="25701"/>
    <cellStyle name="Sortie 3 101" xfId="4365"/>
    <cellStyle name="Sortie 3 101 2" xfId="6608"/>
    <cellStyle name="Sortie 3 101 2 2" xfId="13334"/>
    <cellStyle name="Sortie 3 101 2 2 2" xfId="16769"/>
    <cellStyle name="Sortie 3 101 2 2 3" xfId="34670"/>
    <cellStyle name="Sortie 3 101 2 3" xfId="23467"/>
    <cellStyle name="Sortie 3 101 2 4" xfId="27944"/>
    <cellStyle name="Sortie 3 101 3" xfId="8848"/>
    <cellStyle name="Sortie 3 101 3 2" xfId="15574"/>
    <cellStyle name="Sortie 3 101 3 2 2" xfId="17229"/>
    <cellStyle name="Sortie 3 101 3 2 3" xfId="36910"/>
    <cellStyle name="Sortie 3 101 3 3" xfId="19754"/>
    <cellStyle name="Sortie 3 101 3 4" xfId="30184"/>
    <cellStyle name="Sortie 3 101 4" xfId="11092"/>
    <cellStyle name="Sortie 3 101 4 2" xfId="16605"/>
    <cellStyle name="Sortie 3 101 4 3" xfId="32428"/>
    <cellStyle name="Sortie 3 101 5" xfId="23839"/>
    <cellStyle name="Sortie 3 101 6" xfId="25702"/>
    <cellStyle name="Sortie 3 102" xfId="4366"/>
    <cellStyle name="Sortie 3 102 2" xfId="6609"/>
    <cellStyle name="Sortie 3 102 2 2" xfId="13335"/>
    <cellStyle name="Sortie 3 102 2 2 2" xfId="16554"/>
    <cellStyle name="Sortie 3 102 2 2 3" xfId="34671"/>
    <cellStyle name="Sortie 3 102 2 3" xfId="20120"/>
    <cellStyle name="Sortie 3 102 2 4" xfId="27945"/>
    <cellStyle name="Sortie 3 102 3" xfId="8849"/>
    <cellStyle name="Sortie 3 102 3 2" xfId="15575"/>
    <cellStyle name="Sortie 3 102 3 2 2" xfId="16267"/>
    <cellStyle name="Sortie 3 102 3 2 3" xfId="36911"/>
    <cellStyle name="Sortie 3 102 3 3" xfId="21983"/>
    <cellStyle name="Sortie 3 102 3 4" xfId="30185"/>
    <cellStyle name="Sortie 3 102 4" xfId="11093"/>
    <cellStyle name="Sortie 3 102 4 2" xfId="17165"/>
    <cellStyle name="Sortie 3 102 4 3" xfId="32429"/>
    <cellStyle name="Sortie 3 102 5" xfId="20492"/>
    <cellStyle name="Sortie 3 102 6" xfId="25703"/>
    <cellStyle name="Sortie 3 103" xfId="4367"/>
    <cellStyle name="Sortie 3 103 2" xfId="6610"/>
    <cellStyle name="Sortie 3 103 2 2" xfId="13336"/>
    <cellStyle name="Sortie 3 103 2 2 2" xfId="16906"/>
    <cellStyle name="Sortie 3 103 2 2 3" xfId="34672"/>
    <cellStyle name="Sortie 3 103 2 3" xfId="22352"/>
    <cellStyle name="Sortie 3 103 2 4" xfId="27946"/>
    <cellStyle name="Sortie 3 103 3" xfId="8850"/>
    <cellStyle name="Sortie 3 103 3 2" xfId="15576"/>
    <cellStyle name="Sortie 3 103 3 2 2" xfId="17036"/>
    <cellStyle name="Sortie 3 103 3 2 3" xfId="36912"/>
    <cellStyle name="Sortie 3 103 3 3" xfId="18637"/>
    <cellStyle name="Sortie 3 103 3 4" xfId="30186"/>
    <cellStyle name="Sortie 3 103 4" xfId="11094"/>
    <cellStyle name="Sortie 3 103 4 2" xfId="16710"/>
    <cellStyle name="Sortie 3 103 4 3" xfId="32430"/>
    <cellStyle name="Sortie 3 103 5" xfId="22723"/>
    <cellStyle name="Sortie 3 103 6" xfId="25704"/>
    <cellStyle name="Sortie 3 104" xfId="4368"/>
    <cellStyle name="Sortie 3 104 2" xfId="6611"/>
    <cellStyle name="Sortie 3 104 2 2" xfId="13337"/>
    <cellStyle name="Sortie 3 104 2 2 2" xfId="17293"/>
    <cellStyle name="Sortie 3 104 2 2 3" xfId="34673"/>
    <cellStyle name="Sortie 3 104 2 3" xfId="19006"/>
    <cellStyle name="Sortie 3 104 2 4" xfId="27947"/>
    <cellStyle name="Sortie 3 104 3" xfId="8851"/>
    <cellStyle name="Sortie 3 104 3 2" xfId="15577"/>
    <cellStyle name="Sortie 3 104 3 2 2" xfId="16633"/>
    <cellStyle name="Sortie 3 104 3 2 3" xfId="36913"/>
    <cellStyle name="Sortie 3 104 3 3" xfId="17490"/>
    <cellStyle name="Sortie 3 104 3 4" xfId="30187"/>
    <cellStyle name="Sortie 3 104 4" xfId="11095"/>
    <cellStyle name="Sortie 3 104 4 2" xfId="16627"/>
    <cellStyle name="Sortie 3 104 4 3" xfId="32431"/>
    <cellStyle name="Sortie 3 104 5" xfId="19378"/>
    <cellStyle name="Sortie 3 104 6" xfId="25705"/>
    <cellStyle name="Sortie 3 105" xfId="4369"/>
    <cellStyle name="Sortie 3 105 2" xfId="6612"/>
    <cellStyle name="Sortie 3 105 2 2" xfId="13338"/>
    <cellStyle name="Sortie 3 105 2 2 2" xfId="16470"/>
    <cellStyle name="Sortie 3 105 2 2 3" xfId="34674"/>
    <cellStyle name="Sortie 3 105 2 3" xfId="17883"/>
    <cellStyle name="Sortie 3 105 2 4" xfId="27948"/>
    <cellStyle name="Sortie 3 105 3" xfId="8852"/>
    <cellStyle name="Sortie 3 105 3 2" xfId="15578"/>
    <cellStyle name="Sortie 3 105 3 2 2" xfId="16354"/>
    <cellStyle name="Sortie 3 105 3 2 3" xfId="36914"/>
    <cellStyle name="Sortie 3 105 3 3" xfId="20868"/>
    <cellStyle name="Sortie 3 105 3 4" xfId="30188"/>
    <cellStyle name="Sortie 3 105 4" xfId="11096"/>
    <cellStyle name="Sortie 3 105 4 2" xfId="16971"/>
    <cellStyle name="Sortie 3 105 4 3" xfId="32432"/>
    <cellStyle name="Sortie 3 105 5" xfId="18262"/>
    <cellStyle name="Sortie 3 105 6" xfId="25706"/>
    <cellStyle name="Sortie 3 106" xfId="4370"/>
    <cellStyle name="Sortie 3 106 2" xfId="6613"/>
    <cellStyle name="Sortie 3 106 2 2" xfId="13339"/>
    <cellStyle name="Sortie 3 106 2 2 2" xfId="17100"/>
    <cellStyle name="Sortie 3 106 2 2 3" xfId="34675"/>
    <cellStyle name="Sortie 3 106 2 3" xfId="21237"/>
    <cellStyle name="Sortie 3 106 2 4" xfId="27949"/>
    <cellStyle name="Sortie 3 106 3" xfId="8853"/>
    <cellStyle name="Sortie 3 106 3 2" xfId="15579"/>
    <cellStyle name="Sortie 3 106 3 2 2" xfId="16841"/>
    <cellStyle name="Sortie 3 106 3 2 3" xfId="36915"/>
    <cellStyle name="Sortie 3 106 3 3" xfId="23100"/>
    <cellStyle name="Sortie 3 106 3 4" xfId="30189"/>
    <cellStyle name="Sortie 3 106 4" xfId="11097"/>
    <cellStyle name="Sortie 3 106 4 2" xfId="17357"/>
    <cellStyle name="Sortie 3 106 4 3" xfId="32433"/>
    <cellStyle name="Sortie 3 106 5" xfId="21608"/>
    <cellStyle name="Sortie 3 106 6" xfId="25707"/>
    <cellStyle name="Sortie 3 107" xfId="4371"/>
    <cellStyle name="Sortie 3 107 2" xfId="6614"/>
    <cellStyle name="Sortie 3 107 2 2" xfId="13340"/>
    <cellStyle name="Sortie 3 107 2 2 2" xfId="16702"/>
    <cellStyle name="Sortie 3 107 2 2 3" xfId="34676"/>
    <cellStyle name="Sortie 3 107 2 3" xfId="23466"/>
    <cellStyle name="Sortie 3 107 2 4" xfId="27950"/>
    <cellStyle name="Sortie 3 107 3" xfId="8854"/>
    <cellStyle name="Sortie 3 107 3 2" xfId="15580"/>
    <cellStyle name="Sortie 3 107 3 2 2" xfId="17228"/>
    <cellStyle name="Sortie 3 107 3 2 3" xfId="36916"/>
    <cellStyle name="Sortie 3 107 3 3" xfId="19753"/>
    <cellStyle name="Sortie 3 107 3 4" xfId="30190"/>
    <cellStyle name="Sortie 3 107 4" xfId="11098"/>
    <cellStyle name="Sortie 3 107 4 2" xfId="16730"/>
    <cellStyle name="Sortie 3 107 4 3" xfId="32434"/>
    <cellStyle name="Sortie 3 107 5" xfId="23838"/>
    <cellStyle name="Sortie 3 107 6" xfId="25708"/>
    <cellStyle name="Sortie 3 108" xfId="4372"/>
    <cellStyle name="Sortie 3 108 2" xfId="6615"/>
    <cellStyle name="Sortie 3 108 2 2" xfId="13341"/>
    <cellStyle name="Sortie 3 108 2 2 2" xfId="16296"/>
    <cellStyle name="Sortie 3 108 2 2 3" xfId="34677"/>
    <cellStyle name="Sortie 3 108 2 3" xfId="20119"/>
    <cellStyle name="Sortie 3 108 2 4" xfId="27951"/>
    <cellStyle name="Sortie 3 108 3" xfId="8855"/>
    <cellStyle name="Sortie 3 108 3 2" xfId="15581"/>
    <cellStyle name="Sortie 3 108 3 2 2" xfId="16591"/>
    <cellStyle name="Sortie 3 108 3 2 3" xfId="36917"/>
    <cellStyle name="Sortie 3 108 3 3" xfId="21982"/>
    <cellStyle name="Sortie 3 108 3 4" xfId="30191"/>
    <cellStyle name="Sortie 3 108 4" xfId="11099"/>
    <cellStyle name="Sortie 3 108 4 2" xfId="17164"/>
    <cellStyle name="Sortie 3 108 4 3" xfId="32435"/>
    <cellStyle name="Sortie 3 108 5" xfId="20491"/>
    <cellStyle name="Sortie 3 108 6" xfId="25709"/>
    <cellStyle name="Sortie 3 109" xfId="4373"/>
    <cellStyle name="Sortie 3 109 2" xfId="6616"/>
    <cellStyle name="Sortie 3 109 2 2" xfId="13342"/>
    <cellStyle name="Sortie 3 109 2 2 2" xfId="16905"/>
    <cellStyle name="Sortie 3 109 2 2 3" xfId="34678"/>
    <cellStyle name="Sortie 3 109 2 3" xfId="22351"/>
    <cellStyle name="Sortie 3 109 2 4" xfId="27952"/>
    <cellStyle name="Sortie 3 109 3" xfId="8856"/>
    <cellStyle name="Sortie 3 109 3 2" xfId="15582"/>
    <cellStyle name="Sortie 3 109 3 2 2" xfId="17035"/>
    <cellStyle name="Sortie 3 109 3 2 3" xfId="36918"/>
    <cellStyle name="Sortie 3 109 3 3" xfId="18636"/>
    <cellStyle name="Sortie 3 109 3 4" xfId="30192"/>
    <cellStyle name="Sortie 3 109 4" xfId="11100"/>
    <cellStyle name="Sortie 3 109 4 2" xfId="16647"/>
    <cellStyle name="Sortie 3 109 4 3" xfId="32436"/>
    <cellStyle name="Sortie 3 109 5" xfId="22722"/>
    <cellStyle name="Sortie 3 109 6" xfId="25710"/>
    <cellStyle name="Sortie 3 11" xfId="4374"/>
    <cellStyle name="Sortie 3 11 2" xfId="6617"/>
    <cellStyle name="Sortie 3 11 2 2" xfId="13343"/>
    <cellStyle name="Sortie 3 11 2 2 2" xfId="17292"/>
    <cellStyle name="Sortie 3 11 2 2 3" xfId="34679"/>
    <cellStyle name="Sortie 3 11 2 3" xfId="19005"/>
    <cellStyle name="Sortie 3 11 2 4" xfId="27953"/>
    <cellStyle name="Sortie 3 11 3" xfId="8857"/>
    <cellStyle name="Sortie 3 11 3 2" xfId="15583"/>
    <cellStyle name="Sortie 3 11 3 2 2" xfId="16377"/>
    <cellStyle name="Sortie 3 11 3 2 3" xfId="36919"/>
    <cellStyle name="Sortie 3 11 3 3" xfId="17489"/>
    <cellStyle name="Sortie 3 11 3 4" xfId="30193"/>
    <cellStyle name="Sortie 3 11 4" xfId="11101"/>
    <cellStyle name="Sortie 3 11 4 2" xfId="16369"/>
    <cellStyle name="Sortie 3 11 4 3" xfId="32437"/>
    <cellStyle name="Sortie 3 11 5" xfId="19377"/>
    <cellStyle name="Sortie 3 11 6" xfId="25711"/>
    <cellStyle name="Sortie 3 110" xfId="4375"/>
    <cellStyle name="Sortie 3 110 2" xfId="6618"/>
    <cellStyle name="Sortie 3 110 2 2" xfId="13344"/>
    <cellStyle name="Sortie 3 110 2 2 2" xfId="16406"/>
    <cellStyle name="Sortie 3 110 2 2 3" xfId="34680"/>
    <cellStyle name="Sortie 3 110 2 3" xfId="17882"/>
    <cellStyle name="Sortie 3 110 2 4" xfId="27954"/>
    <cellStyle name="Sortie 3 110 3" xfId="8858"/>
    <cellStyle name="Sortie 3 110 3 2" xfId="15584"/>
    <cellStyle name="Sortie 3 110 3 2 2" xfId="16674"/>
    <cellStyle name="Sortie 3 110 3 2 3" xfId="36920"/>
    <cellStyle name="Sortie 3 110 3 3" xfId="20867"/>
    <cellStyle name="Sortie 3 110 3 4" xfId="30194"/>
    <cellStyle name="Sortie 3 110 4" xfId="11102"/>
    <cellStyle name="Sortie 3 110 4 2" xfId="16970"/>
    <cellStyle name="Sortie 3 110 4 3" xfId="32438"/>
    <cellStyle name="Sortie 3 110 5" xfId="18261"/>
    <cellStyle name="Sortie 3 110 6" xfId="25712"/>
    <cellStyle name="Sortie 3 111" xfId="4376"/>
    <cellStyle name="Sortie 3 111 2" xfId="6619"/>
    <cellStyle name="Sortie 3 111 2 2" xfId="13345"/>
    <cellStyle name="Sortie 3 111 2 2 2" xfId="17099"/>
    <cellStyle name="Sortie 3 111 2 2 3" xfId="34681"/>
    <cellStyle name="Sortie 3 111 2 3" xfId="17881"/>
    <cellStyle name="Sortie 3 111 2 4" xfId="27955"/>
    <cellStyle name="Sortie 3 111 3" xfId="8859"/>
    <cellStyle name="Sortie 3 111 3 2" xfId="15585"/>
    <cellStyle name="Sortie 3 111 3 2 2" xfId="16840"/>
    <cellStyle name="Sortie 3 111 3 2 3" xfId="36921"/>
    <cellStyle name="Sortie 3 111 3 3" xfId="23099"/>
    <cellStyle name="Sortie 3 111 3 4" xfId="30195"/>
    <cellStyle name="Sortie 3 111 4" xfId="11103"/>
    <cellStyle name="Sortie 3 111 4 2" xfId="17356"/>
    <cellStyle name="Sortie 3 111 4 3" xfId="32439"/>
    <cellStyle name="Sortie 3 111 5" xfId="21607"/>
    <cellStyle name="Sortie 3 111 6" xfId="25713"/>
    <cellStyle name="Sortie 3 112" xfId="4377"/>
    <cellStyle name="Sortie 3 112 2" xfId="6620"/>
    <cellStyle name="Sortie 3 112 2 2" xfId="13346"/>
    <cellStyle name="Sortie 3 112 2 2 2" xfId="16443"/>
    <cellStyle name="Sortie 3 112 2 2 3" xfId="34682"/>
    <cellStyle name="Sortie 3 112 2 3" xfId="21235"/>
    <cellStyle name="Sortie 3 112 2 4" xfId="27956"/>
    <cellStyle name="Sortie 3 112 3" xfId="8860"/>
    <cellStyle name="Sortie 3 112 3 2" xfId="15586"/>
    <cellStyle name="Sortie 3 112 3 2 2" xfId="17227"/>
    <cellStyle name="Sortie 3 112 3 2 3" xfId="36922"/>
    <cellStyle name="Sortie 3 112 3 3" xfId="19752"/>
    <cellStyle name="Sortie 3 112 3 4" xfId="30196"/>
    <cellStyle name="Sortie 3 112 4" xfId="11104"/>
    <cellStyle name="Sortie 3 112 4 2" xfId="16478"/>
    <cellStyle name="Sortie 3 112 4 3" xfId="32440"/>
    <cellStyle name="Sortie 3 112 5" xfId="23837"/>
    <cellStyle name="Sortie 3 112 6" xfId="25714"/>
    <cellStyle name="Sortie 3 113" xfId="4378"/>
    <cellStyle name="Sortie 3 113 2" xfId="6621"/>
    <cellStyle name="Sortie 3 113 2 2" xfId="13347"/>
    <cellStyle name="Sortie 3 113 2 2 2" xfId="16233"/>
    <cellStyle name="Sortie 3 113 2 2 3" xfId="34683"/>
    <cellStyle name="Sortie 3 113 2 3" xfId="23464"/>
    <cellStyle name="Sortie 3 113 2 4" xfId="27957"/>
    <cellStyle name="Sortie 3 113 3" xfId="8861"/>
    <cellStyle name="Sortie 3 113 3 2" xfId="15587"/>
    <cellStyle name="Sortie 3 113 3 2 2" xfId="16526"/>
    <cellStyle name="Sortie 3 113 3 2 3" xfId="36923"/>
    <cellStyle name="Sortie 3 113 3 3" xfId="21981"/>
    <cellStyle name="Sortie 3 113 3 4" xfId="30197"/>
    <cellStyle name="Sortie 3 113 4" xfId="11105"/>
    <cellStyle name="Sortie 3 113 4 2" xfId="17163"/>
    <cellStyle name="Sortie 3 113 4 3" xfId="32441"/>
    <cellStyle name="Sortie 3 113 5" xfId="20490"/>
    <cellStyle name="Sortie 3 113 6" xfId="25715"/>
    <cellStyle name="Sortie 3 114" xfId="4379"/>
    <cellStyle name="Sortie 3 114 2" xfId="6622"/>
    <cellStyle name="Sortie 3 114 2 2" xfId="13348"/>
    <cellStyle name="Sortie 3 114 2 2 2" xfId="16904"/>
    <cellStyle name="Sortie 3 114 2 2 3" xfId="34684"/>
    <cellStyle name="Sortie 3 114 2 3" xfId="20117"/>
    <cellStyle name="Sortie 3 114 2 4" xfId="27958"/>
    <cellStyle name="Sortie 3 114 3" xfId="8862"/>
    <cellStyle name="Sortie 3 114 3 2" xfId="15588"/>
    <cellStyle name="Sortie 3 114 3 2 2" xfId="17034"/>
    <cellStyle name="Sortie 3 114 3 2 3" xfId="36924"/>
    <cellStyle name="Sortie 3 114 3 3" xfId="18635"/>
    <cellStyle name="Sortie 3 114 3 4" xfId="30198"/>
    <cellStyle name="Sortie 3 114 4" xfId="11106"/>
    <cellStyle name="Sortie 3 114 4 2" xfId="16776"/>
    <cellStyle name="Sortie 3 114 4 3" xfId="32442"/>
    <cellStyle name="Sortie 3 114 5" xfId="22721"/>
    <cellStyle name="Sortie 3 114 6" xfId="25716"/>
    <cellStyle name="Sortie 3 115" xfId="4380"/>
    <cellStyle name="Sortie 3 115 2" xfId="6623"/>
    <cellStyle name="Sortie 3 115 2 2" xfId="13349"/>
    <cellStyle name="Sortie 3 115 2 2 2" xfId="17291"/>
    <cellStyle name="Sortie 3 115 2 2 3" xfId="34685"/>
    <cellStyle name="Sortie 3 115 2 3" xfId="22349"/>
    <cellStyle name="Sortie 3 115 2 4" xfId="27959"/>
    <cellStyle name="Sortie 3 115 3" xfId="8863"/>
    <cellStyle name="Sortie 3 115 3 2" xfId="15589"/>
    <cellStyle name="Sortie 3 115 3 2 2" xfId="16309"/>
    <cellStyle name="Sortie 3 115 3 2 3" xfId="36925"/>
    <cellStyle name="Sortie 3 115 3 3" xfId="17488"/>
    <cellStyle name="Sortie 3 115 3 4" xfId="30199"/>
    <cellStyle name="Sortie 3 115 4" xfId="11107"/>
    <cellStyle name="Sortie 3 115 4 2" xfId="16688"/>
    <cellStyle name="Sortie 3 115 4 3" xfId="32443"/>
    <cellStyle name="Sortie 3 115 5" xfId="19376"/>
    <cellStyle name="Sortie 3 115 6" xfId="25717"/>
    <cellStyle name="Sortie 3 116" xfId="4381"/>
    <cellStyle name="Sortie 3 116 2" xfId="6624"/>
    <cellStyle name="Sortie 3 116 2 2" xfId="13350"/>
    <cellStyle name="Sortie 3 116 2 2 2" xfId="16724"/>
    <cellStyle name="Sortie 3 116 2 2 3" xfId="34686"/>
    <cellStyle name="Sortie 3 116 2 3" xfId="19003"/>
    <cellStyle name="Sortie 3 116 2 4" xfId="27960"/>
    <cellStyle name="Sortie 3 116 3" xfId="8864"/>
    <cellStyle name="Sortie 3 116 3 2" xfId="15590"/>
    <cellStyle name="Sortie 3 116 3 2 2" xfId="16420"/>
    <cellStyle name="Sortie 3 116 3 2 3" xfId="36926"/>
    <cellStyle name="Sortie 3 116 3 3" xfId="20866"/>
    <cellStyle name="Sortie 3 116 3 4" xfId="30200"/>
    <cellStyle name="Sortie 3 116 4" xfId="11108"/>
    <cellStyle name="Sortie 3 116 4 2" xfId="16969"/>
    <cellStyle name="Sortie 3 116 4 3" xfId="32444"/>
    <cellStyle name="Sortie 3 116 5" xfId="18260"/>
    <cellStyle name="Sortie 3 116 6" xfId="25718"/>
    <cellStyle name="Sortie 3 117" xfId="4382"/>
    <cellStyle name="Sortie 3 117 2" xfId="6625"/>
    <cellStyle name="Sortie 3 117 2 2" xfId="13351"/>
    <cellStyle name="Sortie 3 117 2 2 2" xfId="17098"/>
    <cellStyle name="Sortie 3 117 2 2 3" xfId="34687"/>
    <cellStyle name="Sortie 3 117 2 3" xfId="17880"/>
    <cellStyle name="Sortie 3 117 2 4" xfId="27961"/>
    <cellStyle name="Sortie 3 117 3" xfId="8865"/>
    <cellStyle name="Sortie 3 117 3 2" xfId="15591"/>
    <cellStyle name="Sortie 3 117 3 2 2" xfId="16839"/>
    <cellStyle name="Sortie 3 117 3 2 3" xfId="36927"/>
    <cellStyle name="Sortie 3 117 3 3" xfId="23098"/>
    <cellStyle name="Sortie 3 117 3 4" xfId="30201"/>
    <cellStyle name="Sortie 3 117 4" xfId="11109"/>
    <cellStyle name="Sortie 3 117 4 2" xfId="17355"/>
    <cellStyle name="Sortie 3 117 4 3" xfId="32445"/>
    <cellStyle name="Sortie 3 117 5" xfId="21606"/>
    <cellStyle name="Sortie 3 117 6" xfId="25719"/>
    <cellStyle name="Sortie 3 118" xfId="4383"/>
    <cellStyle name="Sortie 3 118 2" xfId="6626"/>
    <cellStyle name="Sortie 3 118 2 2" xfId="13352"/>
    <cellStyle name="Sortie 3 118 2 2 2" xfId="16577"/>
    <cellStyle name="Sortie 3 118 2 2 3" xfId="34688"/>
    <cellStyle name="Sortie 3 118 2 3" xfId="21234"/>
    <cellStyle name="Sortie 3 118 2 4" xfId="27962"/>
    <cellStyle name="Sortie 3 118 3" xfId="8866"/>
    <cellStyle name="Sortie 3 118 3 2" xfId="15592"/>
    <cellStyle name="Sortie 3 118 3 2 2" xfId="17226"/>
    <cellStyle name="Sortie 3 118 3 2 3" xfId="36928"/>
    <cellStyle name="Sortie 3 118 3 3" xfId="19751"/>
    <cellStyle name="Sortie 3 118 3 4" xfId="30202"/>
    <cellStyle name="Sortie 3 118 4" xfId="11110"/>
    <cellStyle name="Sortie 3 118 4 2" xfId="16412"/>
    <cellStyle name="Sortie 3 118 4 3" xfId="32446"/>
    <cellStyle name="Sortie 3 118 5" xfId="23836"/>
    <cellStyle name="Sortie 3 118 6" xfId="25720"/>
    <cellStyle name="Sortie 3 119" xfId="4384"/>
    <cellStyle name="Sortie 3 119 2" xfId="6627"/>
    <cellStyle name="Sortie 3 119 2 2" xfId="13353"/>
    <cellStyle name="Sortie 3 119 2 2 2" xfId="16362"/>
    <cellStyle name="Sortie 3 119 2 2 3" xfId="34689"/>
    <cellStyle name="Sortie 3 119 2 3" xfId="23463"/>
    <cellStyle name="Sortie 3 119 2 4" xfId="27963"/>
    <cellStyle name="Sortie 3 119 3" xfId="8867"/>
    <cellStyle name="Sortie 3 119 3 2" xfId="15593"/>
    <cellStyle name="Sortie 3 119 3 2 2" xfId="16653"/>
    <cellStyle name="Sortie 3 119 3 2 3" xfId="36929"/>
    <cellStyle name="Sortie 3 119 3 3" xfId="21980"/>
    <cellStyle name="Sortie 3 119 3 4" xfId="30203"/>
    <cellStyle name="Sortie 3 119 4" xfId="11111"/>
    <cellStyle name="Sortie 3 119 4 2" xfId="17162"/>
    <cellStyle name="Sortie 3 119 4 3" xfId="32447"/>
    <cellStyle name="Sortie 3 119 5" xfId="20489"/>
    <cellStyle name="Sortie 3 119 6" xfId="25721"/>
    <cellStyle name="Sortie 3 12" xfId="4385"/>
    <cellStyle name="Sortie 3 12 2" xfId="6628"/>
    <cellStyle name="Sortie 3 12 2 2" xfId="13354"/>
    <cellStyle name="Sortie 3 12 2 2 2" xfId="16903"/>
    <cellStyle name="Sortie 3 12 2 2 3" xfId="34690"/>
    <cellStyle name="Sortie 3 12 2 3" xfId="20116"/>
    <cellStyle name="Sortie 3 12 2 4" xfId="27964"/>
    <cellStyle name="Sortie 3 12 3" xfId="8868"/>
    <cellStyle name="Sortie 3 12 3 2" xfId="15594"/>
    <cellStyle name="Sortie 3 12 3 2 2" xfId="17033"/>
    <cellStyle name="Sortie 3 12 3 2 3" xfId="36930"/>
    <cellStyle name="Sortie 3 12 3 3" xfId="18634"/>
    <cellStyle name="Sortie 3 12 3 4" xfId="30204"/>
    <cellStyle name="Sortie 3 12 4" xfId="11112"/>
    <cellStyle name="Sortie 3 12 4 2" xfId="16522"/>
    <cellStyle name="Sortie 3 12 4 3" xfId="32448"/>
    <cellStyle name="Sortie 3 12 5" xfId="22720"/>
    <cellStyle name="Sortie 3 12 6" xfId="25722"/>
    <cellStyle name="Sortie 3 120" xfId="4386"/>
    <cellStyle name="Sortie 3 120 2" xfId="6629"/>
    <cellStyle name="Sortie 3 120 2 2" xfId="13355"/>
    <cellStyle name="Sortie 3 120 2 2 2" xfId="17290"/>
    <cellStyle name="Sortie 3 120 2 2 3" xfId="34691"/>
    <cellStyle name="Sortie 3 120 2 3" xfId="22348"/>
    <cellStyle name="Sortie 3 120 2 4" xfId="27965"/>
    <cellStyle name="Sortie 3 120 3" xfId="8869"/>
    <cellStyle name="Sortie 3 120 3 2" xfId="15595"/>
    <cellStyle name="Sortie 3 120 3 2 2" xfId="16440"/>
    <cellStyle name="Sortie 3 120 3 2 3" xfId="36931"/>
    <cellStyle name="Sortie 3 120 3 3" xfId="17487"/>
    <cellStyle name="Sortie 3 120 3 4" xfId="30205"/>
    <cellStyle name="Sortie 3 120 4" xfId="11113"/>
    <cellStyle name="Sortie 3 120 4 2" xfId="16434"/>
    <cellStyle name="Sortie 3 120 4 3" xfId="32449"/>
    <cellStyle name="Sortie 3 120 5" xfId="19375"/>
    <cellStyle name="Sortie 3 120 6" xfId="25723"/>
    <cellStyle name="Sortie 3 121" xfId="4387"/>
    <cellStyle name="Sortie 3 121 2" xfId="6630"/>
    <cellStyle name="Sortie 3 121 2 2" xfId="13356"/>
    <cellStyle name="Sortie 3 121 2 2 2" xfId="16274"/>
    <cellStyle name="Sortie 3 121 2 2 3" xfId="34692"/>
    <cellStyle name="Sortie 3 121 2 3" xfId="19002"/>
    <cellStyle name="Sortie 3 121 2 4" xfId="27966"/>
    <cellStyle name="Sortie 3 121 3" xfId="8870"/>
    <cellStyle name="Sortie 3 121 3 2" xfId="15596"/>
    <cellStyle name="Sortie 3 121 3 2 2" xfId="16738"/>
    <cellStyle name="Sortie 3 121 3 2 3" xfId="36932"/>
    <cellStyle name="Sortie 3 121 3 3" xfId="20865"/>
    <cellStyle name="Sortie 3 121 3 4" xfId="30206"/>
    <cellStyle name="Sortie 3 121 4" xfId="11114"/>
    <cellStyle name="Sortie 3 121 4 2" xfId="16968"/>
    <cellStyle name="Sortie 3 121 4 3" xfId="32450"/>
    <cellStyle name="Sortie 3 121 5" xfId="18259"/>
    <cellStyle name="Sortie 3 121 6" xfId="25724"/>
    <cellStyle name="Sortie 3 122" xfId="4388"/>
    <cellStyle name="Sortie 3 122 2" xfId="6631"/>
    <cellStyle name="Sortie 3 122 2 2" xfId="13357"/>
    <cellStyle name="Sortie 3 122 2 2 2" xfId="17097"/>
    <cellStyle name="Sortie 3 122 2 2 3" xfId="34693"/>
    <cellStyle name="Sortie 3 122 2 3" xfId="17879"/>
    <cellStyle name="Sortie 3 122 2 4" xfId="27967"/>
    <cellStyle name="Sortie 3 122 3" xfId="8871"/>
    <cellStyle name="Sortie 3 122 3 2" xfId="15597"/>
    <cellStyle name="Sortie 3 122 3 2 2" xfId="16838"/>
    <cellStyle name="Sortie 3 122 3 2 3" xfId="36933"/>
    <cellStyle name="Sortie 3 122 3 3" xfId="23097"/>
    <cellStyle name="Sortie 3 122 3 4" xfId="30207"/>
    <cellStyle name="Sortie 3 122 4" xfId="11115"/>
    <cellStyle name="Sortie 3 122 4 2" xfId="17354"/>
    <cellStyle name="Sortie 3 122 4 3" xfId="32451"/>
    <cellStyle name="Sortie 3 122 5" xfId="21605"/>
    <cellStyle name="Sortie 3 122 6" xfId="25725"/>
    <cellStyle name="Sortie 3 123" xfId="4389"/>
    <cellStyle name="Sortie 3 123 2" xfId="6632"/>
    <cellStyle name="Sortie 3 123 2 2" xfId="13358"/>
    <cellStyle name="Sortie 3 123 2 2 2" xfId="16513"/>
    <cellStyle name="Sortie 3 123 2 2 3" xfId="34694"/>
    <cellStyle name="Sortie 3 123 2 3" xfId="21233"/>
    <cellStyle name="Sortie 3 123 2 4" xfId="27968"/>
    <cellStyle name="Sortie 3 123 3" xfId="8872"/>
    <cellStyle name="Sortie 3 123 3 2" xfId="15598"/>
    <cellStyle name="Sortie 3 123 3 2 2" xfId="17225"/>
    <cellStyle name="Sortie 3 123 3 2 3" xfId="36934"/>
    <cellStyle name="Sortie 3 123 3 3" xfId="19750"/>
    <cellStyle name="Sortie 3 123 3 4" xfId="30208"/>
    <cellStyle name="Sortie 3 123 4" xfId="11116"/>
    <cellStyle name="Sortie 3 123 4 2" xfId="16540"/>
    <cellStyle name="Sortie 3 123 4 3" xfId="32452"/>
    <cellStyle name="Sortie 3 123 5" xfId="23835"/>
    <cellStyle name="Sortie 3 123 6" xfId="25726"/>
    <cellStyle name="Sortie 3 124" xfId="4390"/>
    <cellStyle name="Sortie 3 124 2" xfId="6633"/>
    <cellStyle name="Sortie 3 124 2 2" xfId="13359"/>
    <cellStyle name="Sortie 3 124 2 2 2" xfId="16681"/>
    <cellStyle name="Sortie 3 124 2 2 3" xfId="34695"/>
    <cellStyle name="Sortie 3 124 2 3" xfId="23462"/>
    <cellStyle name="Sortie 3 124 2 4" xfId="27969"/>
    <cellStyle name="Sortie 3 124 3" xfId="8873"/>
    <cellStyle name="Sortie 3 124 3 2" xfId="15599"/>
    <cellStyle name="Sortie 3 124 3 2 2" xfId="16399"/>
    <cellStyle name="Sortie 3 124 3 2 3" xfId="36935"/>
    <cellStyle name="Sortie 3 124 3 3" xfId="21979"/>
    <cellStyle name="Sortie 3 124 3 4" xfId="30209"/>
    <cellStyle name="Sortie 3 124 4" xfId="11117"/>
    <cellStyle name="Sortie 3 124 4 2" xfId="17161"/>
    <cellStyle name="Sortie 3 124 4 3" xfId="32453"/>
    <cellStyle name="Sortie 3 124 5" xfId="20488"/>
    <cellStyle name="Sortie 3 124 6" xfId="25727"/>
    <cellStyle name="Sortie 3 125" xfId="4391"/>
    <cellStyle name="Sortie 3 125 2" xfId="6634"/>
    <cellStyle name="Sortie 3 125 2 2" xfId="13360"/>
    <cellStyle name="Sortie 3 125 2 2 2" xfId="16902"/>
    <cellStyle name="Sortie 3 125 2 2 3" xfId="34696"/>
    <cellStyle name="Sortie 3 125 2 3" xfId="20115"/>
    <cellStyle name="Sortie 3 125 2 4" xfId="27970"/>
    <cellStyle name="Sortie 3 125 3" xfId="8874"/>
    <cellStyle name="Sortie 3 125 3 2" xfId="15600"/>
    <cellStyle name="Sortie 3 125 3 2 2" xfId="17032"/>
    <cellStyle name="Sortie 3 125 3 2 3" xfId="36936"/>
    <cellStyle name="Sortie 3 125 3 3" xfId="18633"/>
    <cellStyle name="Sortie 3 125 3 4" xfId="30210"/>
    <cellStyle name="Sortie 3 125 4" xfId="11118"/>
    <cellStyle name="Sortie 3 125 4 2" xfId="16454"/>
    <cellStyle name="Sortie 3 125 4 3" xfId="32454"/>
    <cellStyle name="Sortie 3 125 5" xfId="22719"/>
    <cellStyle name="Sortie 3 125 6" xfId="25728"/>
    <cellStyle name="Sortie 3 126" xfId="4392"/>
    <cellStyle name="Sortie 3 126 2" xfId="6635"/>
    <cellStyle name="Sortie 3 126 2 2" xfId="13361"/>
    <cellStyle name="Sortie 3 126 2 2 2" xfId="17289"/>
    <cellStyle name="Sortie 3 126 2 2 3" xfId="34697"/>
    <cellStyle name="Sortie 3 126 2 3" xfId="22347"/>
    <cellStyle name="Sortie 3 126 2 4" xfId="27971"/>
    <cellStyle name="Sortie 3 126 3" xfId="8875"/>
    <cellStyle name="Sortie 3 126 3 2" xfId="15601"/>
    <cellStyle name="Sortie 3 126 3 2 2" xfId="16761"/>
    <cellStyle name="Sortie 3 126 3 2 3" xfId="36937"/>
    <cellStyle name="Sortie 3 126 3 3" xfId="17486"/>
    <cellStyle name="Sortie 3 126 3 4" xfId="30211"/>
    <cellStyle name="Sortie 3 126 4" xfId="11119"/>
    <cellStyle name="Sortie 3 126 4 2" xfId="16752"/>
    <cellStyle name="Sortie 3 126 4 3" xfId="32455"/>
    <cellStyle name="Sortie 3 126 5" xfId="19374"/>
    <cellStyle name="Sortie 3 126 6" xfId="25729"/>
    <cellStyle name="Sortie 3 127" xfId="4393"/>
    <cellStyle name="Sortie 3 127 2" xfId="6636"/>
    <cellStyle name="Sortie 3 127 2 2" xfId="13362"/>
    <cellStyle name="Sortie 3 127 2 2 2" xfId="16791"/>
    <cellStyle name="Sortie 3 127 2 2 3" xfId="34698"/>
    <cellStyle name="Sortie 3 127 2 3" xfId="19001"/>
    <cellStyle name="Sortie 3 127 2 4" xfId="27972"/>
    <cellStyle name="Sortie 3 127 3" xfId="8876"/>
    <cellStyle name="Sortie 3 127 3 2" xfId="15602"/>
    <cellStyle name="Sortie 3 127 3 2 2" xfId="16486"/>
    <cellStyle name="Sortie 3 127 3 2 3" xfId="36938"/>
    <cellStyle name="Sortie 3 127 3 3" xfId="20864"/>
    <cellStyle name="Sortie 3 127 3 4" xfId="30212"/>
    <cellStyle name="Sortie 3 127 4" xfId="11120"/>
    <cellStyle name="Sortie 3 127 4 2" xfId="16965"/>
    <cellStyle name="Sortie 3 127 4 3" xfId="32456"/>
    <cellStyle name="Sortie 3 127 5" xfId="18258"/>
    <cellStyle name="Sortie 3 127 6" xfId="25730"/>
    <cellStyle name="Sortie 3 128" xfId="6605"/>
    <cellStyle name="Sortie 3 128 2" xfId="13331"/>
    <cellStyle name="Sortie 3 128 2 2" xfId="17294"/>
    <cellStyle name="Sortie 3 128 2 3" xfId="34667"/>
    <cellStyle name="Sortie 3 128 3" xfId="19007"/>
    <cellStyle name="Sortie 3 128 4" xfId="27941"/>
    <cellStyle name="Sortie 3 129" xfId="8845"/>
    <cellStyle name="Sortie 3 129 2" xfId="15571"/>
    <cellStyle name="Sortie 3 129 2 2" xfId="16507"/>
    <cellStyle name="Sortie 3 129 2 3" xfId="36907"/>
    <cellStyle name="Sortie 3 129 3" xfId="17491"/>
    <cellStyle name="Sortie 3 129 4" xfId="30181"/>
    <cellStyle name="Sortie 3 13" xfId="4394"/>
    <cellStyle name="Sortie 3 13 2" xfId="6637"/>
    <cellStyle name="Sortie 3 13 2 2" xfId="13363"/>
    <cellStyle name="Sortie 3 13 2 2 2" xfId="17096"/>
    <cellStyle name="Sortie 3 13 2 2 3" xfId="34699"/>
    <cellStyle name="Sortie 3 13 2 3" xfId="17878"/>
    <cellStyle name="Sortie 3 13 2 4" xfId="27973"/>
    <cellStyle name="Sortie 3 13 3" xfId="8877"/>
    <cellStyle name="Sortie 3 13 3 2" xfId="15603"/>
    <cellStyle name="Sortie 3 13 3 2 2" xfId="16837"/>
    <cellStyle name="Sortie 3 13 3 2 3" xfId="36939"/>
    <cellStyle name="Sortie 3 13 3 3" xfId="23096"/>
    <cellStyle name="Sortie 3 13 3 4" xfId="30213"/>
    <cellStyle name="Sortie 3 13 4" xfId="11121"/>
    <cellStyle name="Sortie 3 13 4 2" xfId="17351"/>
    <cellStyle name="Sortie 3 13 4 3" xfId="32457"/>
    <cellStyle name="Sortie 3 13 5" xfId="21604"/>
    <cellStyle name="Sortie 3 13 6" xfId="25731"/>
    <cellStyle name="Sortie 3 130" xfId="11089"/>
    <cellStyle name="Sortie 3 130 2" xfId="16303"/>
    <cellStyle name="Sortie 3 130 3" xfId="32425"/>
    <cellStyle name="Sortie 3 131" xfId="19379"/>
    <cellStyle name="Sortie 3 132" xfId="25699"/>
    <cellStyle name="Sortie 3 14" xfId="4395"/>
    <cellStyle name="Sortie 3 14 2" xfId="6638"/>
    <cellStyle name="Sortie 3 14 2 2" xfId="13364"/>
    <cellStyle name="Sortie 3 14 2 2 2" xfId="16640"/>
    <cellStyle name="Sortie 3 14 2 2 3" xfId="34700"/>
    <cellStyle name="Sortie 3 14 2 3" xfId="21232"/>
    <cellStyle name="Sortie 3 14 2 4" xfId="27974"/>
    <cellStyle name="Sortie 3 14 3" xfId="8878"/>
    <cellStyle name="Sortie 3 14 3 2" xfId="15604"/>
    <cellStyle name="Sortie 3 14 3 2 2" xfId="17224"/>
    <cellStyle name="Sortie 3 14 3 2 3" xfId="36940"/>
    <cellStyle name="Sortie 3 14 3 3" xfId="19749"/>
    <cellStyle name="Sortie 3 14 3 4" xfId="30214"/>
    <cellStyle name="Sortie 3 14 4" xfId="11122"/>
    <cellStyle name="Sortie 3 14 4 2" xfId="16346"/>
    <cellStyle name="Sortie 3 14 4 3" xfId="32458"/>
    <cellStyle name="Sortie 3 14 5" xfId="23834"/>
    <cellStyle name="Sortie 3 14 6" xfId="25732"/>
    <cellStyle name="Sortie 3 15" xfId="4396"/>
    <cellStyle name="Sortie 3 15 2" xfId="6639"/>
    <cellStyle name="Sortie 3 15 2 2" xfId="13365"/>
    <cellStyle name="Sortie 3 15 2 2 2" xfId="16619"/>
    <cellStyle name="Sortie 3 15 2 2 3" xfId="34701"/>
    <cellStyle name="Sortie 3 15 2 3" xfId="23461"/>
    <cellStyle name="Sortie 3 15 2 4" xfId="27975"/>
    <cellStyle name="Sortie 3 15 3" xfId="8879"/>
    <cellStyle name="Sortie 3 15 3 2" xfId="15605"/>
    <cellStyle name="Sortie 3 15 3 2 2" xfId="16717"/>
    <cellStyle name="Sortie 3 15 3 2 3" xfId="36941"/>
    <cellStyle name="Sortie 3 15 3 3" xfId="21978"/>
    <cellStyle name="Sortie 3 15 3 4" xfId="30215"/>
    <cellStyle name="Sortie 3 15 4" xfId="11123"/>
    <cellStyle name="Sortie 3 15 4 2" xfId="17158"/>
    <cellStyle name="Sortie 3 15 4 3" xfId="32459"/>
    <cellStyle name="Sortie 3 15 5" xfId="20487"/>
    <cellStyle name="Sortie 3 15 6" xfId="25733"/>
    <cellStyle name="Sortie 3 16" xfId="4397"/>
    <cellStyle name="Sortie 3 16 2" xfId="6640"/>
    <cellStyle name="Sortie 3 16 2 2" xfId="13366"/>
    <cellStyle name="Sortie 3 16 2 2 2" xfId="16901"/>
    <cellStyle name="Sortie 3 16 2 2 3" xfId="34702"/>
    <cellStyle name="Sortie 3 16 2 3" xfId="20114"/>
    <cellStyle name="Sortie 3 16 2 4" xfId="27976"/>
    <cellStyle name="Sortie 3 16 3" xfId="8880"/>
    <cellStyle name="Sortie 3 16 3 2" xfId="15606"/>
    <cellStyle name="Sortie 3 16 3 2 2" xfId="17031"/>
    <cellStyle name="Sortie 3 16 3 2 3" xfId="36942"/>
    <cellStyle name="Sortie 3 16 3 3" xfId="18632"/>
    <cellStyle name="Sortie 3 16 3 4" xfId="30216"/>
    <cellStyle name="Sortie 3 16 4" xfId="11124"/>
    <cellStyle name="Sortie 3 16 4 2" xfId="16259"/>
    <cellStyle name="Sortie 3 16 4 3" xfId="32460"/>
    <cellStyle name="Sortie 3 16 5" xfId="22718"/>
    <cellStyle name="Sortie 3 16 6" xfId="25734"/>
    <cellStyle name="Sortie 3 17" xfId="4398"/>
    <cellStyle name="Sortie 3 17 2" xfId="6641"/>
    <cellStyle name="Sortie 3 17 2 2" xfId="13367"/>
    <cellStyle name="Sortie 3 17 2 2 2" xfId="17288"/>
    <cellStyle name="Sortie 3 17 2 2 3" xfId="34703"/>
    <cellStyle name="Sortie 3 17 2 3" xfId="22346"/>
    <cellStyle name="Sortie 3 17 2 4" xfId="27977"/>
    <cellStyle name="Sortie 3 17 3" xfId="8881"/>
    <cellStyle name="Sortie 3 17 3 2" xfId="15607"/>
    <cellStyle name="Sortie 3 17 3 2 2" xfId="16694"/>
    <cellStyle name="Sortie 3 17 3 2 3" xfId="36943"/>
    <cellStyle name="Sortie 3 17 3 3" xfId="17485"/>
    <cellStyle name="Sortie 3 17 3 4" xfId="30217"/>
    <cellStyle name="Sortie 3 17 4" xfId="11125"/>
    <cellStyle name="Sortie 3 17 4 2" xfId="16967"/>
    <cellStyle name="Sortie 3 17 4 3" xfId="32461"/>
    <cellStyle name="Sortie 3 17 5" xfId="19373"/>
    <cellStyle name="Sortie 3 17 6" xfId="25735"/>
    <cellStyle name="Sortie 3 18" xfId="4399"/>
    <cellStyle name="Sortie 3 18 2" xfId="6642"/>
    <cellStyle name="Sortie 3 18 2 2" xfId="13368"/>
    <cellStyle name="Sortie 3 18 2 2 2" xfId="16534"/>
    <cellStyle name="Sortie 3 18 2 2 3" xfId="34704"/>
    <cellStyle name="Sortie 3 18 2 3" xfId="19000"/>
    <cellStyle name="Sortie 3 18 2 4" xfId="27978"/>
    <cellStyle name="Sortie 3 18 3" xfId="8882"/>
    <cellStyle name="Sortie 3 18 3 2" xfId="15608"/>
    <cellStyle name="Sortie 3 18 3 2 2" xfId="16226"/>
    <cellStyle name="Sortie 3 18 3 2 3" xfId="36944"/>
    <cellStyle name="Sortie 3 18 3 3" xfId="20863"/>
    <cellStyle name="Sortie 3 18 3 4" xfId="30218"/>
    <cellStyle name="Sortie 3 18 4" xfId="11126"/>
    <cellStyle name="Sortie 3 18 4 2" xfId="17353"/>
    <cellStyle name="Sortie 3 18 4 3" xfId="32462"/>
    <cellStyle name="Sortie 3 18 5" xfId="18257"/>
    <cellStyle name="Sortie 3 18 6" xfId="25736"/>
    <cellStyle name="Sortie 3 19" xfId="4400"/>
    <cellStyle name="Sortie 3 19 2" xfId="6643"/>
    <cellStyle name="Sortie 3 19 2 2" xfId="13369"/>
    <cellStyle name="Sortie 3 19 2 2 2" xfId="17095"/>
    <cellStyle name="Sortie 3 19 2 2 3" xfId="34705"/>
    <cellStyle name="Sortie 3 19 2 3" xfId="17877"/>
    <cellStyle name="Sortie 3 19 2 4" xfId="27979"/>
    <cellStyle name="Sortie 3 19 3" xfId="8883"/>
    <cellStyle name="Sortie 3 19 3 2" xfId="15609"/>
    <cellStyle name="Sortie 3 19 3 2 2" xfId="16836"/>
    <cellStyle name="Sortie 3 19 3 2 3" xfId="36945"/>
    <cellStyle name="Sortie 3 19 3 3" xfId="23095"/>
    <cellStyle name="Sortie 3 19 3 4" xfId="30219"/>
    <cellStyle name="Sortie 3 19 4" xfId="11127"/>
    <cellStyle name="Sortie 3 19 4 2" xfId="16280"/>
    <cellStyle name="Sortie 3 19 4 3" xfId="32463"/>
    <cellStyle name="Sortie 3 19 5" xfId="21603"/>
    <cellStyle name="Sortie 3 19 6" xfId="25737"/>
    <cellStyle name="Sortie 3 2" xfId="4401"/>
    <cellStyle name="Sortie 3 2 2" xfId="4402"/>
    <cellStyle name="Sortie 3 2 2 2" xfId="6645"/>
    <cellStyle name="Sortie 3 2 2 2 2" xfId="13371"/>
    <cellStyle name="Sortie 3 2 2 2 2 2" xfId="16361"/>
    <cellStyle name="Sortie 3 2 2 2 2 3" xfId="34707"/>
    <cellStyle name="Sortie 3 2 2 2 3" xfId="23460"/>
    <cellStyle name="Sortie 3 2 2 2 4" xfId="27981"/>
    <cellStyle name="Sortie 3 2 2 3" xfId="8885"/>
    <cellStyle name="Sortie 3 2 2 3 2" xfId="15611"/>
    <cellStyle name="Sortie 3 2 2 3 2 2" xfId="16461"/>
    <cellStyle name="Sortie 3 2 2 3 2 3" xfId="36947"/>
    <cellStyle name="Sortie 3 2 2 3 3" xfId="21977"/>
    <cellStyle name="Sortie 3 2 2 3 4" xfId="30221"/>
    <cellStyle name="Sortie 3 2 2 4" xfId="11129"/>
    <cellStyle name="Sortie 3 2 2 4 2" xfId="16583"/>
    <cellStyle name="Sortie 3 2 2 4 3" xfId="32465"/>
    <cellStyle name="Sortie 3 2 2 5" xfId="20486"/>
    <cellStyle name="Sortie 3 2 2 6" xfId="25739"/>
    <cellStyle name="Sortie 3 2 3" xfId="4403"/>
    <cellStyle name="Sortie 3 2 3 2" xfId="6646"/>
    <cellStyle name="Sortie 3 2 3 2 2" xfId="13372"/>
    <cellStyle name="Sortie 3 2 3 2 2 2" xfId="16900"/>
    <cellStyle name="Sortie 3 2 3 2 2 3" xfId="34708"/>
    <cellStyle name="Sortie 3 2 3 2 3" xfId="20113"/>
    <cellStyle name="Sortie 3 2 3 2 4" xfId="27982"/>
    <cellStyle name="Sortie 3 2 3 3" xfId="8886"/>
    <cellStyle name="Sortie 3 2 3 3 2" xfId="15612"/>
    <cellStyle name="Sortie 3 2 3 3 2 2" xfId="17030"/>
    <cellStyle name="Sortie 3 2 3 3 2 3" xfId="36948"/>
    <cellStyle name="Sortie 3 2 3 3 3" xfId="18631"/>
    <cellStyle name="Sortie 3 2 3 3 4" xfId="30222"/>
    <cellStyle name="Sortie 3 2 3 4" xfId="11130"/>
    <cellStyle name="Sortie 3 2 3 4 2" xfId="16500"/>
    <cellStyle name="Sortie 3 2 3 4 3" xfId="32466"/>
    <cellStyle name="Sortie 3 2 3 5" xfId="22717"/>
    <cellStyle name="Sortie 3 2 3 6" xfId="25740"/>
    <cellStyle name="Sortie 3 2 4" xfId="6644"/>
    <cellStyle name="Sortie 3 2 4 2" xfId="13370"/>
    <cellStyle name="Sortie 3 2 4 2 2" xfId="16384"/>
    <cellStyle name="Sortie 3 2 4 2 3" xfId="34706"/>
    <cellStyle name="Sortie 3 2 4 3" xfId="21231"/>
    <cellStyle name="Sortie 3 2 4 4" xfId="27980"/>
    <cellStyle name="Sortie 3 2 5" xfId="8884"/>
    <cellStyle name="Sortie 3 2 5 2" xfId="15610"/>
    <cellStyle name="Sortie 3 2 5 2 2" xfId="17223"/>
    <cellStyle name="Sortie 3 2 5 2 3" xfId="36946"/>
    <cellStyle name="Sortie 3 2 5 3" xfId="19748"/>
    <cellStyle name="Sortie 3 2 5 4" xfId="30220"/>
    <cellStyle name="Sortie 3 2 6" xfId="11128"/>
    <cellStyle name="Sortie 3 2 6 2" xfId="17160"/>
    <cellStyle name="Sortie 3 2 6 3" xfId="32464"/>
    <cellStyle name="Sortie 3 2 7" xfId="23833"/>
    <cellStyle name="Sortie 3 2 8" xfId="25738"/>
    <cellStyle name="Sortie 3 20" xfId="4404"/>
    <cellStyle name="Sortie 3 20 2" xfId="6647"/>
    <cellStyle name="Sortie 3 20 2 2" xfId="13373"/>
    <cellStyle name="Sortie 3 20 2 2 2" xfId="17287"/>
    <cellStyle name="Sortie 3 20 2 2 3" xfId="34709"/>
    <cellStyle name="Sortie 3 20 2 3" xfId="22345"/>
    <cellStyle name="Sortie 3 20 2 4" xfId="27983"/>
    <cellStyle name="Sortie 3 20 3" xfId="8887"/>
    <cellStyle name="Sortie 3 20 3 2" xfId="15613"/>
    <cellStyle name="Sortie 3 20 3 2 2" xfId="16245"/>
    <cellStyle name="Sortie 3 20 3 2 3" xfId="36949"/>
    <cellStyle name="Sortie 3 20 3 3" xfId="17484"/>
    <cellStyle name="Sortie 3 20 3 4" xfId="30223"/>
    <cellStyle name="Sortie 3 20 4" xfId="11131"/>
    <cellStyle name="Sortie 3 20 4 2" xfId="16966"/>
    <cellStyle name="Sortie 3 20 4 3" xfId="32467"/>
    <cellStyle name="Sortie 3 20 5" xfId="19372"/>
    <cellStyle name="Sortie 3 20 6" xfId="25741"/>
    <cellStyle name="Sortie 3 21" xfId="4405"/>
    <cellStyle name="Sortie 3 21 2" xfId="6648"/>
    <cellStyle name="Sortie 3 21 2 2" xfId="13374"/>
    <cellStyle name="Sortie 3 21 2 2 2" xfId="16659"/>
    <cellStyle name="Sortie 3 21 2 2 3" xfId="34710"/>
    <cellStyle name="Sortie 3 21 2 3" xfId="18999"/>
    <cellStyle name="Sortie 3 21 2 4" xfId="27984"/>
    <cellStyle name="Sortie 3 21 3" xfId="8888"/>
    <cellStyle name="Sortie 3 21 3 2" xfId="15614"/>
    <cellStyle name="Sortie 3 21 3 2 2" xfId="16546"/>
    <cellStyle name="Sortie 3 21 3 2 3" xfId="36950"/>
    <cellStyle name="Sortie 3 21 3 3" xfId="20862"/>
    <cellStyle name="Sortie 3 21 3 4" xfId="30224"/>
    <cellStyle name="Sortie 3 21 4" xfId="11132"/>
    <cellStyle name="Sortie 3 21 4 2" xfId="17352"/>
    <cellStyle name="Sortie 3 21 4 3" xfId="32468"/>
    <cellStyle name="Sortie 3 21 5" xfId="18256"/>
    <cellStyle name="Sortie 3 21 6" xfId="25742"/>
    <cellStyle name="Sortie 3 22" xfId="4406"/>
    <cellStyle name="Sortie 3 22 2" xfId="6649"/>
    <cellStyle name="Sortie 3 22 2 2" xfId="13375"/>
    <cellStyle name="Sortie 3 22 2 2 2" xfId="17094"/>
    <cellStyle name="Sortie 3 22 2 2 3" xfId="34711"/>
    <cellStyle name="Sortie 3 22 2 3" xfId="17876"/>
    <cellStyle name="Sortie 3 22 2 4" xfId="27985"/>
    <cellStyle name="Sortie 3 22 3" xfId="8889"/>
    <cellStyle name="Sortie 3 22 3 2" xfId="15615"/>
    <cellStyle name="Sortie 3 22 3 2 2" xfId="16835"/>
    <cellStyle name="Sortie 3 22 3 2 3" xfId="36951"/>
    <cellStyle name="Sortie 3 22 3 3" xfId="23094"/>
    <cellStyle name="Sortie 3 22 3 4" xfId="30225"/>
    <cellStyle name="Sortie 3 22 4" xfId="11133"/>
    <cellStyle name="Sortie 3 22 4 2" xfId="16797"/>
    <cellStyle name="Sortie 3 22 4 3" xfId="32469"/>
    <cellStyle name="Sortie 3 22 5" xfId="21602"/>
    <cellStyle name="Sortie 3 22 6" xfId="25743"/>
    <cellStyle name="Sortie 3 23" xfId="4407"/>
    <cellStyle name="Sortie 3 23 2" xfId="6650"/>
    <cellStyle name="Sortie 3 23 2 2" xfId="13376"/>
    <cellStyle name="Sortie 3 23 2 2 2" xfId="16315"/>
    <cellStyle name="Sortie 3 23 2 2 3" xfId="34712"/>
    <cellStyle name="Sortie 3 23 2 3" xfId="21230"/>
    <cellStyle name="Sortie 3 23 2 4" xfId="27986"/>
    <cellStyle name="Sortie 3 23 3" xfId="8890"/>
    <cellStyle name="Sortie 3 23 3 2" xfId="15616"/>
    <cellStyle name="Sortie 3 23 3 2 2" xfId="17222"/>
    <cellStyle name="Sortie 3 23 3 2 3" xfId="36952"/>
    <cellStyle name="Sortie 3 23 3 3" xfId="19747"/>
    <cellStyle name="Sortie 3 23 3 4" xfId="30226"/>
    <cellStyle name="Sortie 3 23 4" xfId="11134"/>
    <cellStyle name="Sortie 3 23 4 2" xfId="17159"/>
    <cellStyle name="Sortie 3 23 4 3" xfId="32470"/>
    <cellStyle name="Sortie 3 23 5" xfId="23832"/>
    <cellStyle name="Sortie 3 23 6" xfId="25744"/>
    <cellStyle name="Sortie 3 24" xfId="4408"/>
    <cellStyle name="Sortie 3 24 2" xfId="6651"/>
    <cellStyle name="Sortie 3 24 2 2" xfId="13377"/>
    <cellStyle name="Sortie 3 24 2 2 2" xfId="16493"/>
    <cellStyle name="Sortie 3 24 2 2 3" xfId="34713"/>
    <cellStyle name="Sortie 3 24 2 3" xfId="23459"/>
    <cellStyle name="Sortie 3 24 2 4" xfId="27987"/>
    <cellStyle name="Sortie 3 24 3" xfId="8891"/>
    <cellStyle name="Sortie 3 24 3 2" xfId="15617"/>
    <cellStyle name="Sortie 3 24 3 2 2" xfId="16783"/>
    <cellStyle name="Sortie 3 24 3 2 3" xfId="36953"/>
    <cellStyle name="Sortie 3 24 3 3" xfId="21976"/>
    <cellStyle name="Sortie 3 24 3 4" xfId="30227"/>
    <cellStyle name="Sortie 3 24 4" xfId="11135"/>
    <cellStyle name="Sortie 3 24 4 2" xfId="16322"/>
    <cellStyle name="Sortie 3 24 4 3" xfId="32471"/>
    <cellStyle name="Sortie 3 24 5" xfId="20485"/>
    <cellStyle name="Sortie 3 24 6" xfId="25745"/>
    <cellStyle name="Sortie 3 25" xfId="4409"/>
    <cellStyle name="Sortie 3 25 2" xfId="6652"/>
    <cellStyle name="Sortie 3 25 2 2" xfId="13378"/>
    <cellStyle name="Sortie 3 25 2 2 2" xfId="16899"/>
    <cellStyle name="Sortie 3 25 2 2 3" xfId="34714"/>
    <cellStyle name="Sortie 3 25 2 3" xfId="20112"/>
    <cellStyle name="Sortie 3 25 2 4" xfId="27988"/>
    <cellStyle name="Sortie 3 25 3" xfId="8892"/>
    <cellStyle name="Sortie 3 25 3 2" xfId="15618"/>
    <cellStyle name="Sortie 3 25 3 2 2" xfId="17029"/>
    <cellStyle name="Sortie 3 25 3 2 3" xfId="36954"/>
    <cellStyle name="Sortie 3 25 3 3" xfId="18630"/>
    <cellStyle name="Sortie 3 25 3 4" xfId="30228"/>
    <cellStyle name="Sortie 3 25 4" xfId="11136"/>
    <cellStyle name="Sortie 3 25 4 2" xfId="16239"/>
    <cellStyle name="Sortie 3 25 4 3" xfId="32472"/>
    <cellStyle name="Sortie 3 25 5" xfId="22716"/>
    <cellStyle name="Sortie 3 25 6" xfId="25746"/>
    <cellStyle name="Sortie 3 26" xfId="4410"/>
    <cellStyle name="Sortie 3 26 2" xfId="6653"/>
    <cellStyle name="Sortie 3 26 2 2" xfId="13379"/>
    <cellStyle name="Sortie 3 26 2 2 2" xfId="17286"/>
    <cellStyle name="Sortie 3 26 2 2 3" xfId="34715"/>
    <cellStyle name="Sortie 3 26 2 3" xfId="22344"/>
    <cellStyle name="Sortie 3 26 2 4" xfId="27989"/>
    <cellStyle name="Sortie 3 26 3" xfId="8893"/>
    <cellStyle name="Sortie 3 26 3 2" xfId="15619"/>
    <cellStyle name="Sortie 3 26 3 2 2" xfId="16568"/>
    <cellStyle name="Sortie 3 26 3 2 3" xfId="36955"/>
    <cellStyle name="Sortie 3 26 3 3" xfId="17483"/>
    <cellStyle name="Sortie 3 26 3 4" xfId="30229"/>
    <cellStyle name="Sortie 3 26 4" xfId="11137"/>
    <cellStyle name="Sortie 3 26 4 2" xfId="16559"/>
    <cellStyle name="Sortie 3 26 4 3" xfId="32473"/>
    <cellStyle name="Sortie 3 26 5" xfId="19371"/>
    <cellStyle name="Sortie 3 26 6" xfId="25747"/>
    <cellStyle name="Sortie 3 27" xfId="4411"/>
    <cellStyle name="Sortie 3 27 2" xfId="6654"/>
    <cellStyle name="Sortie 3 27 2 2" xfId="13380"/>
    <cellStyle name="Sortie 3 27 2 2 2" xfId="16597"/>
    <cellStyle name="Sortie 3 27 2 2 3" xfId="34716"/>
    <cellStyle name="Sortie 3 27 2 3" xfId="18998"/>
    <cellStyle name="Sortie 3 27 2 4" xfId="27990"/>
    <cellStyle name="Sortie 3 27 3" xfId="8894"/>
    <cellStyle name="Sortie 3 27 3 2" xfId="15620"/>
    <cellStyle name="Sortie 3 27 3 2 2" xfId="16288"/>
    <cellStyle name="Sortie 3 27 3 2 3" xfId="36956"/>
    <cellStyle name="Sortie 3 27 3 3" xfId="20861"/>
    <cellStyle name="Sortie 3 27 3 4" xfId="30230"/>
    <cellStyle name="Sortie 3 27 4" xfId="11138"/>
    <cellStyle name="Sortie 3 27 4 2" xfId="16964"/>
    <cellStyle name="Sortie 3 27 4 3" xfId="32474"/>
    <cellStyle name="Sortie 3 27 5" xfId="18255"/>
    <cellStyle name="Sortie 3 27 6" xfId="25748"/>
    <cellStyle name="Sortie 3 28" xfId="4412"/>
    <cellStyle name="Sortie 3 28 2" xfId="6655"/>
    <cellStyle name="Sortie 3 28 2 2" xfId="13381"/>
    <cellStyle name="Sortie 3 28 2 2 2" xfId="17093"/>
    <cellStyle name="Sortie 3 28 2 2 3" xfId="34717"/>
    <cellStyle name="Sortie 3 28 2 3" xfId="17875"/>
    <cellStyle name="Sortie 3 28 2 4" xfId="27991"/>
    <cellStyle name="Sortie 3 28 3" xfId="8895"/>
    <cellStyle name="Sortie 3 28 3 2" xfId="15621"/>
    <cellStyle name="Sortie 3 28 3 2 2" xfId="16834"/>
    <cellStyle name="Sortie 3 28 3 2 3" xfId="36957"/>
    <cellStyle name="Sortie 3 28 3 3" xfId="23093"/>
    <cellStyle name="Sortie 3 28 3 4" xfId="30231"/>
    <cellStyle name="Sortie 3 28 4" xfId="11139"/>
    <cellStyle name="Sortie 3 28 4 2" xfId="17350"/>
    <cellStyle name="Sortie 3 28 4 3" xfId="32475"/>
    <cellStyle name="Sortie 3 28 5" xfId="21601"/>
    <cellStyle name="Sortie 3 28 6" xfId="25749"/>
    <cellStyle name="Sortie 3 29" xfId="4413"/>
    <cellStyle name="Sortie 3 29 2" xfId="6656"/>
    <cellStyle name="Sortie 3 29 2 2" xfId="13382"/>
    <cellStyle name="Sortie 3 29 2 2 2" xfId="16447"/>
    <cellStyle name="Sortie 3 29 2 2 3" xfId="34718"/>
    <cellStyle name="Sortie 3 29 2 3" xfId="21229"/>
    <cellStyle name="Sortie 3 29 2 4" xfId="27992"/>
    <cellStyle name="Sortie 3 29 3" xfId="8896"/>
    <cellStyle name="Sortie 3 29 3 2" xfId="15622"/>
    <cellStyle name="Sortie 3 29 3 2 2" xfId="17221"/>
    <cellStyle name="Sortie 3 29 3 2 3" xfId="36958"/>
    <cellStyle name="Sortie 3 29 3 3" xfId="19746"/>
    <cellStyle name="Sortie 3 29 3 4" xfId="30232"/>
    <cellStyle name="Sortie 3 29 4" xfId="11140"/>
    <cellStyle name="Sortie 3 29 4 2" xfId="16666"/>
    <cellStyle name="Sortie 3 29 4 3" xfId="32476"/>
    <cellStyle name="Sortie 3 29 5" xfId="23831"/>
    <cellStyle name="Sortie 3 29 6" xfId="25750"/>
    <cellStyle name="Sortie 3 3" xfId="4414"/>
    <cellStyle name="Sortie 3 3 2" xfId="4415"/>
    <cellStyle name="Sortie 3 3 2 2" xfId="6658"/>
    <cellStyle name="Sortie 3 3 2 2 2" xfId="13384"/>
    <cellStyle name="Sortie 3 3 2 2 2 2" xfId="16898"/>
    <cellStyle name="Sortie 3 3 2 2 2 3" xfId="34720"/>
    <cellStyle name="Sortie 3 3 2 2 3" xfId="20111"/>
    <cellStyle name="Sortie 3 3 2 2 4" xfId="27994"/>
    <cellStyle name="Sortie 3 3 2 3" xfId="8898"/>
    <cellStyle name="Sortie 3 3 2 3 2" xfId="15624"/>
    <cellStyle name="Sortie 3 3 2 3 2 2" xfId="17028"/>
    <cellStyle name="Sortie 3 3 2 3 2 3" xfId="36960"/>
    <cellStyle name="Sortie 3 3 2 3 3" xfId="18629"/>
    <cellStyle name="Sortie 3 3 2 3 4" xfId="30234"/>
    <cellStyle name="Sortie 3 3 2 4" xfId="11142"/>
    <cellStyle name="Sortie 3 3 2 4 2" xfId="16391"/>
    <cellStyle name="Sortie 3 3 2 4 3" xfId="32478"/>
    <cellStyle name="Sortie 3 3 2 5" xfId="22715"/>
    <cellStyle name="Sortie 3 3 2 6" xfId="25752"/>
    <cellStyle name="Sortie 3 3 3" xfId="4416"/>
    <cellStyle name="Sortie 3 3 3 2" xfId="6659"/>
    <cellStyle name="Sortie 3 3 3 2 2" xfId="13385"/>
    <cellStyle name="Sortie 3 3 3 2 2 2" xfId="17285"/>
    <cellStyle name="Sortie 3 3 3 2 2 3" xfId="34721"/>
    <cellStyle name="Sortie 3 3 3 2 3" xfId="22343"/>
    <cellStyle name="Sortie 3 3 3 2 4" xfId="27995"/>
    <cellStyle name="Sortie 3 3 3 3" xfId="8899"/>
    <cellStyle name="Sortie 3 3 3 3 2" xfId="15625"/>
    <cellStyle name="Sortie 3 3 3 3 2 2" xfId="16506"/>
    <cellStyle name="Sortie 3 3 3 3 2 3" xfId="36961"/>
    <cellStyle name="Sortie 3 3 3 3 3" xfId="17482"/>
    <cellStyle name="Sortie 3 3 3 3 4" xfId="30235"/>
    <cellStyle name="Sortie 3 3 3 4" xfId="11143"/>
    <cellStyle name="Sortie 3 3 3 4 2" xfId="16302"/>
    <cellStyle name="Sortie 3 3 3 4 3" xfId="32479"/>
    <cellStyle name="Sortie 3 3 3 5" xfId="19370"/>
    <cellStyle name="Sortie 3 3 3 6" xfId="25753"/>
    <cellStyle name="Sortie 3 3 4" xfId="6657"/>
    <cellStyle name="Sortie 3 3 4 2" xfId="13383"/>
    <cellStyle name="Sortie 3 3 4 2 2" xfId="16426"/>
    <cellStyle name="Sortie 3 3 4 2 3" xfId="34719"/>
    <cellStyle name="Sortie 3 3 4 3" xfId="23458"/>
    <cellStyle name="Sortie 3 3 4 4" xfId="27993"/>
    <cellStyle name="Sortie 3 3 5" xfId="8897"/>
    <cellStyle name="Sortie 3 3 5 2" xfId="15623"/>
    <cellStyle name="Sortie 3 3 5 2 2" xfId="16528"/>
    <cellStyle name="Sortie 3 3 5 2 3" xfId="36959"/>
    <cellStyle name="Sortie 3 3 5 3" xfId="21975"/>
    <cellStyle name="Sortie 3 3 5 4" xfId="30233"/>
    <cellStyle name="Sortie 3 3 6" xfId="11141"/>
    <cellStyle name="Sortie 3 3 6 2" xfId="17157"/>
    <cellStyle name="Sortie 3 3 6 3" xfId="32477"/>
    <cellStyle name="Sortie 3 3 7" xfId="20484"/>
    <cellStyle name="Sortie 3 3 8" xfId="25751"/>
    <cellStyle name="Sortie 3 30" xfId="4417"/>
    <cellStyle name="Sortie 3 30 2" xfId="6660"/>
    <cellStyle name="Sortie 3 30 2 2" xfId="13386"/>
    <cellStyle name="Sortie 3 30 2 2 2" xfId="16336"/>
    <cellStyle name="Sortie 3 30 2 2 3" xfId="34722"/>
    <cellStyle name="Sortie 3 30 2 3" xfId="18997"/>
    <cellStyle name="Sortie 3 30 2 4" xfId="27996"/>
    <cellStyle name="Sortie 3 30 3" xfId="8900"/>
    <cellStyle name="Sortie 3 30 3 2" xfId="15626"/>
    <cellStyle name="Sortie 3 30 3 2 2" xfId="16611"/>
    <cellStyle name="Sortie 3 30 3 2 3" xfId="36962"/>
    <cellStyle name="Sortie 3 30 3 3" xfId="20860"/>
    <cellStyle name="Sortie 3 30 3 4" xfId="30236"/>
    <cellStyle name="Sortie 3 30 4" xfId="11144"/>
    <cellStyle name="Sortie 3 30 4 2" xfId="16963"/>
    <cellStyle name="Sortie 3 30 4 3" xfId="32480"/>
    <cellStyle name="Sortie 3 30 5" xfId="18254"/>
    <cellStyle name="Sortie 3 30 6" xfId="25754"/>
    <cellStyle name="Sortie 3 31" xfId="4418"/>
    <cellStyle name="Sortie 3 31 2" xfId="6661"/>
    <cellStyle name="Sortie 3 31 2 2" xfId="13387"/>
    <cellStyle name="Sortie 3 31 2 2 2" xfId="17092"/>
    <cellStyle name="Sortie 3 31 2 2 3" xfId="34723"/>
    <cellStyle name="Sortie 3 31 2 3" xfId="17874"/>
    <cellStyle name="Sortie 3 31 2 4" xfId="27997"/>
    <cellStyle name="Sortie 3 31 3" xfId="8901"/>
    <cellStyle name="Sortie 3 31 3 2" xfId="15627"/>
    <cellStyle name="Sortie 3 31 3 2 2" xfId="16833"/>
    <cellStyle name="Sortie 3 31 3 2 3" xfId="36963"/>
    <cellStyle name="Sortie 3 31 3 3" xfId="23092"/>
    <cellStyle name="Sortie 3 31 3 4" xfId="30237"/>
    <cellStyle name="Sortie 3 31 4" xfId="11145"/>
    <cellStyle name="Sortie 3 31 4 2" xfId="17349"/>
    <cellStyle name="Sortie 3 31 4 3" xfId="32481"/>
    <cellStyle name="Sortie 3 31 5" xfId="21600"/>
    <cellStyle name="Sortie 3 31 6" xfId="25755"/>
    <cellStyle name="Sortie 3 32" xfId="4419"/>
    <cellStyle name="Sortie 3 32 2" xfId="6662"/>
    <cellStyle name="Sortie 3 32 2 2" xfId="13388"/>
    <cellStyle name="Sortie 3 32 2 2 2" xfId="16768"/>
    <cellStyle name="Sortie 3 32 2 2 3" xfId="34724"/>
    <cellStyle name="Sortie 3 32 2 3" xfId="21228"/>
    <cellStyle name="Sortie 3 32 2 4" xfId="27998"/>
    <cellStyle name="Sortie 3 32 3" xfId="8902"/>
    <cellStyle name="Sortie 3 32 3 2" xfId="15628"/>
    <cellStyle name="Sortie 3 32 3 2 2" xfId="17220"/>
    <cellStyle name="Sortie 3 32 3 2 3" xfId="36964"/>
    <cellStyle name="Sortie 3 32 3 3" xfId="19745"/>
    <cellStyle name="Sortie 3 32 3 4" xfId="30238"/>
    <cellStyle name="Sortie 3 32 4" xfId="11146"/>
    <cellStyle name="Sortie 3 32 4 2" xfId="16604"/>
    <cellStyle name="Sortie 3 32 4 3" xfId="32482"/>
    <cellStyle name="Sortie 3 32 5" xfId="23830"/>
    <cellStyle name="Sortie 3 32 6" xfId="25756"/>
    <cellStyle name="Sortie 3 33" xfId="4420"/>
    <cellStyle name="Sortie 3 33 2" xfId="6663"/>
    <cellStyle name="Sortie 3 33 2 2" xfId="13389"/>
    <cellStyle name="Sortie 3 33 2 2 2" xfId="16744"/>
    <cellStyle name="Sortie 3 33 2 2 3" xfId="34725"/>
    <cellStyle name="Sortie 3 33 2 3" xfId="23457"/>
    <cellStyle name="Sortie 3 33 2 4" xfId="27999"/>
    <cellStyle name="Sortie 3 33 3" xfId="8903"/>
    <cellStyle name="Sortie 3 33 3 2" xfId="15629"/>
    <cellStyle name="Sortie 3 33 3 2 2" xfId="16266"/>
    <cellStyle name="Sortie 3 33 3 2 3" xfId="36965"/>
    <cellStyle name="Sortie 3 33 3 3" xfId="21974"/>
    <cellStyle name="Sortie 3 33 3 4" xfId="30239"/>
    <cellStyle name="Sortie 3 33 4" xfId="11147"/>
    <cellStyle name="Sortie 3 33 4 2" xfId="17156"/>
    <cellStyle name="Sortie 3 33 4 3" xfId="32483"/>
    <cellStyle name="Sortie 3 33 5" xfId="20483"/>
    <cellStyle name="Sortie 3 33 6" xfId="25757"/>
    <cellStyle name="Sortie 3 34" xfId="4421"/>
    <cellStyle name="Sortie 3 34 2" xfId="6664"/>
    <cellStyle name="Sortie 3 34 2 2" xfId="13390"/>
    <cellStyle name="Sortie 3 34 2 2 2" xfId="16897"/>
    <cellStyle name="Sortie 3 34 2 2 3" xfId="34726"/>
    <cellStyle name="Sortie 3 34 2 3" xfId="20110"/>
    <cellStyle name="Sortie 3 34 2 4" xfId="28000"/>
    <cellStyle name="Sortie 3 34 3" xfId="8904"/>
    <cellStyle name="Sortie 3 34 3 2" xfId="15630"/>
    <cellStyle name="Sortie 3 34 3 2 2" xfId="17027"/>
    <cellStyle name="Sortie 3 34 3 2 3" xfId="36966"/>
    <cellStyle name="Sortie 3 34 3 3" xfId="18628"/>
    <cellStyle name="Sortie 3 34 3 4" xfId="30240"/>
    <cellStyle name="Sortie 3 34 4" xfId="11148"/>
    <cellStyle name="Sortie 3 34 4 2" xfId="16709"/>
    <cellStyle name="Sortie 3 34 4 3" xfId="32484"/>
    <cellStyle name="Sortie 3 34 5" xfId="22714"/>
    <cellStyle name="Sortie 3 34 6" xfId="25758"/>
    <cellStyle name="Sortie 3 35" xfId="4422"/>
    <cellStyle name="Sortie 3 35 2" xfId="6665"/>
    <cellStyle name="Sortie 3 35 2 2" xfId="13391"/>
    <cellStyle name="Sortie 3 35 2 2 2" xfId="17284"/>
    <cellStyle name="Sortie 3 35 2 2 3" xfId="34727"/>
    <cellStyle name="Sortie 3 35 2 3" xfId="22342"/>
    <cellStyle name="Sortie 3 35 2 4" xfId="28001"/>
    <cellStyle name="Sortie 3 35 3" xfId="8905"/>
    <cellStyle name="Sortie 3 35 3 2" xfId="15631"/>
    <cellStyle name="Sortie 3 35 3 2 2" xfId="16632"/>
    <cellStyle name="Sortie 3 35 3 2 3" xfId="36967"/>
    <cellStyle name="Sortie 3 35 3 3" xfId="17481"/>
    <cellStyle name="Sortie 3 35 3 4" xfId="30241"/>
    <cellStyle name="Sortie 3 35 4" xfId="11149"/>
    <cellStyle name="Sortie 3 35 4 2" xfId="16626"/>
    <cellStyle name="Sortie 3 35 4 3" xfId="32485"/>
    <cellStyle name="Sortie 3 35 5" xfId="19369"/>
    <cellStyle name="Sortie 3 35 6" xfId="25759"/>
    <cellStyle name="Sortie 3 36" xfId="4423"/>
    <cellStyle name="Sortie 3 36 2" xfId="6666"/>
    <cellStyle name="Sortie 3 36 2 2" xfId="13392"/>
    <cellStyle name="Sortie 3 36 2 2 2" xfId="16469"/>
    <cellStyle name="Sortie 3 36 2 2 3" xfId="34728"/>
    <cellStyle name="Sortie 3 36 2 3" xfId="18996"/>
    <cellStyle name="Sortie 3 36 2 4" xfId="28002"/>
    <cellStyle name="Sortie 3 36 3" xfId="8906"/>
    <cellStyle name="Sortie 3 36 3 2" xfId="15632"/>
    <cellStyle name="Sortie 3 36 3 2 2" xfId="16353"/>
    <cellStyle name="Sortie 3 36 3 2 3" xfId="36968"/>
    <cellStyle name="Sortie 3 36 3 3" xfId="20859"/>
    <cellStyle name="Sortie 3 36 3 4" xfId="30242"/>
    <cellStyle name="Sortie 3 36 4" xfId="11150"/>
    <cellStyle name="Sortie 3 36 4 2" xfId="16962"/>
    <cellStyle name="Sortie 3 36 4 3" xfId="32486"/>
    <cellStyle name="Sortie 3 36 5" xfId="18253"/>
    <cellStyle name="Sortie 3 36 6" xfId="25760"/>
    <cellStyle name="Sortie 3 37" xfId="4424"/>
    <cellStyle name="Sortie 3 37 2" xfId="6667"/>
    <cellStyle name="Sortie 3 37 2 2" xfId="13393"/>
    <cellStyle name="Sortie 3 37 2 2 2" xfId="17091"/>
    <cellStyle name="Sortie 3 37 2 2 3" xfId="34729"/>
    <cellStyle name="Sortie 3 37 2 3" xfId="17873"/>
    <cellStyle name="Sortie 3 37 2 4" xfId="28003"/>
    <cellStyle name="Sortie 3 37 3" xfId="8907"/>
    <cellStyle name="Sortie 3 37 3 2" xfId="15633"/>
    <cellStyle name="Sortie 3 37 3 2 2" xfId="16832"/>
    <cellStyle name="Sortie 3 37 3 2 3" xfId="36969"/>
    <cellStyle name="Sortie 3 37 3 3" xfId="23091"/>
    <cellStyle name="Sortie 3 37 3 4" xfId="30243"/>
    <cellStyle name="Sortie 3 37 4" xfId="11151"/>
    <cellStyle name="Sortie 3 37 4 2" xfId="17348"/>
    <cellStyle name="Sortie 3 37 4 3" xfId="32487"/>
    <cellStyle name="Sortie 3 37 5" xfId="21599"/>
    <cellStyle name="Sortie 3 37 6" xfId="25761"/>
    <cellStyle name="Sortie 3 38" xfId="4425"/>
    <cellStyle name="Sortie 3 38 2" xfId="6668"/>
    <cellStyle name="Sortie 3 38 2 2" xfId="13394"/>
    <cellStyle name="Sortie 3 38 2 2 2" xfId="16701"/>
    <cellStyle name="Sortie 3 38 2 2 3" xfId="34730"/>
    <cellStyle name="Sortie 3 38 2 3" xfId="21227"/>
    <cellStyle name="Sortie 3 38 2 4" xfId="28004"/>
    <cellStyle name="Sortie 3 38 3" xfId="8908"/>
    <cellStyle name="Sortie 3 38 3 2" xfId="15634"/>
    <cellStyle name="Sortie 3 38 3 2 2" xfId="17219"/>
    <cellStyle name="Sortie 3 38 3 2 3" xfId="36970"/>
    <cellStyle name="Sortie 3 38 3 3" xfId="19744"/>
    <cellStyle name="Sortie 3 38 3 4" xfId="30244"/>
    <cellStyle name="Sortie 3 38 4" xfId="11152"/>
    <cellStyle name="Sortie 3 38 4 2" xfId="16729"/>
    <cellStyle name="Sortie 3 38 4 3" xfId="32488"/>
    <cellStyle name="Sortie 3 38 5" xfId="23829"/>
    <cellStyle name="Sortie 3 38 6" xfId="25762"/>
    <cellStyle name="Sortie 3 39" xfId="4426"/>
    <cellStyle name="Sortie 3 39 2" xfId="6669"/>
    <cellStyle name="Sortie 3 39 2 2" xfId="13395"/>
    <cellStyle name="Sortie 3 39 2 2 2" xfId="16295"/>
    <cellStyle name="Sortie 3 39 2 2 3" xfId="34731"/>
    <cellStyle name="Sortie 3 39 2 3" xfId="23456"/>
    <cellStyle name="Sortie 3 39 2 4" xfId="28005"/>
    <cellStyle name="Sortie 3 39 3" xfId="8909"/>
    <cellStyle name="Sortie 3 39 3 2" xfId="15635"/>
    <cellStyle name="Sortie 3 39 3 2 2" xfId="16590"/>
    <cellStyle name="Sortie 3 39 3 2 3" xfId="36971"/>
    <cellStyle name="Sortie 3 39 3 3" xfId="21973"/>
    <cellStyle name="Sortie 3 39 3 4" xfId="30245"/>
    <cellStyle name="Sortie 3 39 4" xfId="11153"/>
    <cellStyle name="Sortie 3 39 4 2" xfId="17155"/>
    <cellStyle name="Sortie 3 39 4 3" xfId="32489"/>
    <cellStyle name="Sortie 3 39 5" xfId="20482"/>
    <cellStyle name="Sortie 3 39 6" xfId="25763"/>
    <cellStyle name="Sortie 3 4" xfId="4427"/>
    <cellStyle name="Sortie 3 4 2" xfId="6670"/>
    <cellStyle name="Sortie 3 4 2 2" xfId="13396"/>
    <cellStyle name="Sortie 3 4 2 2 2" xfId="16896"/>
    <cellStyle name="Sortie 3 4 2 2 3" xfId="34732"/>
    <cellStyle name="Sortie 3 4 2 3" xfId="20109"/>
    <cellStyle name="Sortie 3 4 2 4" xfId="28006"/>
    <cellStyle name="Sortie 3 4 3" xfId="8910"/>
    <cellStyle name="Sortie 3 4 3 2" xfId="15636"/>
    <cellStyle name="Sortie 3 4 3 2 2" xfId="17026"/>
    <cellStyle name="Sortie 3 4 3 2 3" xfId="36972"/>
    <cellStyle name="Sortie 3 4 3 3" xfId="18627"/>
    <cellStyle name="Sortie 3 4 3 4" xfId="30246"/>
    <cellStyle name="Sortie 3 4 4" xfId="11154"/>
    <cellStyle name="Sortie 3 4 4 2" xfId="16646"/>
    <cellStyle name="Sortie 3 4 4 3" xfId="32490"/>
    <cellStyle name="Sortie 3 4 5" xfId="22713"/>
    <cellStyle name="Sortie 3 4 6" xfId="25764"/>
    <cellStyle name="Sortie 3 40" xfId="4428"/>
    <cellStyle name="Sortie 3 40 2" xfId="6671"/>
    <cellStyle name="Sortie 3 40 2 2" xfId="13397"/>
    <cellStyle name="Sortie 3 40 2 2 2" xfId="17283"/>
    <cellStyle name="Sortie 3 40 2 2 3" xfId="34733"/>
    <cellStyle name="Sortie 3 40 2 3" xfId="22341"/>
    <cellStyle name="Sortie 3 40 2 4" xfId="28007"/>
    <cellStyle name="Sortie 3 40 3" xfId="8911"/>
    <cellStyle name="Sortie 3 40 3 2" xfId="15637"/>
    <cellStyle name="Sortie 3 40 3 2 2" xfId="16376"/>
    <cellStyle name="Sortie 3 40 3 2 3" xfId="36973"/>
    <cellStyle name="Sortie 3 40 3 3" xfId="17480"/>
    <cellStyle name="Sortie 3 40 3 4" xfId="30247"/>
    <cellStyle name="Sortie 3 40 4" xfId="11155"/>
    <cellStyle name="Sortie 3 40 4 2" xfId="16368"/>
    <cellStyle name="Sortie 3 40 4 3" xfId="32491"/>
    <cellStyle name="Sortie 3 40 5" xfId="19368"/>
    <cellStyle name="Sortie 3 40 6" xfId="25765"/>
    <cellStyle name="Sortie 3 41" xfId="4429"/>
    <cellStyle name="Sortie 3 41 2" xfId="6672"/>
    <cellStyle name="Sortie 3 41 2 2" xfId="13398"/>
    <cellStyle name="Sortie 3 41 2 2 2" xfId="16405"/>
    <cellStyle name="Sortie 3 41 2 2 3" xfId="34734"/>
    <cellStyle name="Sortie 3 41 2 3" xfId="18995"/>
    <cellStyle name="Sortie 3 41 2 4" xfId="28008"/>
    <cellStyle name="Sortie 3 41 3" xfId="8912"/>
    <cellStyle name="Sortie 3 41 3 2" xfId="15638"/>
    <cellStyle name="Sortie 3 41 3 2 2" xfId="16673"/>
    <cellStyle name="Sortie 3 41 3 2 3" xfId="36974"/>
    <cellStyle name="Sortie 3 41 3 3" xfId="20858"/>
    <cellStyle name="Sortie 3 41 3 4" xfId="30248"/>
    <cellStyle name="Sortie 3 41 4" xfId="11156"/>
    <cellStyle name="Sortie 3 41 4 2" xfId="16961"/>
    <cellStyle name="Sortie 3 41 4 3" xfId="32492"/>
    <cellStyle name="Sortie 3 41 5" xfId="18252"/>
    <cellStyle name="Sortie 3 41 6" xfId="25766"/>
    <cellStyle name="Sortie 3 42" xfId="4430"/>
    <cellStyle name="Sortie 3 42 2" xfId="6673"/>
    <cellStyle name="Sortie 3 42 2 2" xfId="13399"/>
    <cellStyle name="Sortie 3 42 2 2 2" xfId="17090"/>
    <cellStyle name="Sortie 3 42 2 2 3" xfId="34735"/>
    <cellStyle name="Sortie 3 42 2 3" xfId="17872"/>
    <cellStyle name="Sortie 3 42 2 4" xfId="28009"/>
    <cellStyle name="Sortie 3 42 3" xfId="8913"/>
    <cellStyle name="Sortie 3 42 3 2" xfId="15639"/>
    <cellStyle name="Sortie 3 42 3 2 2" xfId="16831"/>
    <cellStyle name="Sortie 3 42 3 2 3" xfId="36975"/>
    <cellStyle name="Sortie 3 42 3 3" xfId="23090"/>
    <cellStyle name="Sortie 3 42 3 4" xfId="30249"/>
    <cellStyle name="Sortie 3 42 4" xfId="11157"/>
    <cellStyle name="Sortie 3 42 4 2" xfId="17347"/>
    <cellStyle name="Sortie 3 42 4 3" xfId="32493"/>
    <cellStyle name="Sortie 3 42 5" xfId="21598"/>
    <cellStyle name="Sortie 3 42 6" xfId="25767"/>
    <cellStyle name="Sortie 3 43" xfId="4431"/>
    <cellStyle name="Sortie 3 43 2" xfId="6674"/>
    <cellStyle name="Sortie 3 43 2 2" xfId="13400"/>
    <cellStyle name="Sortie 3 43 2 2 2" xfId="16252"/>
    <cellStyle name="Sortie 3 43 2 2 3" xfId="34736"/>
    <cellStyle name="Sortie 3 43 2 3" xfId="21226"/>
    <cellStyle name="Sortie 3 43 2 4" xfId="28010"/>
    <cellStyle name="Sortie 3 43 3" xfId="8914"/>
    <cellStyle name="Sortie 3 43 3 2" xfId="15640"/>
    <cellStyle name="Sortie 3 43 3 2 2" xfId="17218"/>
    <cellStyle name="Sortie 3 43 3 2 3" xfId="36976"/>
    <cellStyle name="Sortie 3 43 3 3" xfId="19743"/>
    <cellStyle name="Sortie 3 43 3 4" xfId="30250"/>
    <cellStyle name="Sortie 3 43 4" xfId="11158"/>
    <cellStyle name="Sortie 3 43 4 2" xfId="16477"/>
    <cellStyle name="Sortie 3 43 4 3" xfId="32494"/>
    <cellStyle name="Sortie 3 43 5" xfId="23828"/>
    <cellStyle name="Sortie 3 43 6" xfId="25768"/>
    <cellStyle name="Sortie 3 44" xfId="4432"/>
    <cellStyle name="Sortie 3 44 2" xfId="6675"/>
    <cellStyle name="Sortie 3 44 2 2" xfId="13401"/>
    <cellStyle name="Sortie 3 44 2 2 2" xfId="16232"/>
    <cellStyle name="Sortie 3 44 2 2 3" xfId="34737"/>
    <cellStyle name="Sortie 3 44 2 3" xfId="23455"/>
    <cellStyle name="Sortie 3 44 2 4" xfId="28011"/>
    <cellStyle name="Sortie 3 44 3" xfId="8915"/>
    <cellStyle name="Sortie 3 44 3 2" xfId="15641"/>
    <cellStyle name="Sortie 3 44 3 2 2" xfId="16329"/>
    <cellStyle name="Sortie 3 44 3 2 3" xfId="36977"/>
    <cellStyle name="Sortie 3 44 3 3" xfId="21972"/>
    <cellStyle name="Sortie 3 44 3 4" xfId="30251"/>
    <cellStyle name="Sortie 3 44 4" xfId="11159"/>
    <cellStyle name="Sortie 3 44 4 2" xfId="17154"/>
    <cellStyle name="Sortie 3 44 4 3" xfId="32495"/>
    <cellStyle name="Sortie 3 44 5" xfId="20481"/>
    <cellStyle name="Sortie 3 44 6" xfId="25769"/>
    <cellStyle name="Sortie 3 45" xfId="4433"/>
    <cellStyle name="Sortie 3 45 2" xfId="6676"/>
    <cellStyle name="Sortie 3 45 2 2" xfId="13402"/>
    <cellStyle name="Sortie 3 45 2 2 2" xfId="16895"/>
    <cellStyle name="Sortie 3 45 2 2 3" xfId="34738"/>
    <cellStyle name="Sortie 3 45 2 3" xfId="20108"/>
    <cellStyle name="Sortie 3 45 2 4" xfId="28012"/>
    <cellStyle name="Sortie 3 45 3" xfId="8916"/>
    <cellStyle name="Sortie 3 45 3 2" xfId="15642"/>
    <cellStyle name="Sortie 3 45 3 2 2" xfId="17025"/>
    <cellStyle name="Sortie 3 45 3 2 3" xfId="36978"/>
    <cellStyle name="Sortie 3 45 3 3" xfId="18626"/>
    <cellStyle name="Sortie 3 45 3 4" xfId="30252"/>
    <cellStyle name="Sortie 3 45 4" xfId="11160"/>
    <cellStyle name="Sortie 3 45 4 2" xfId="16775"/>
    <cellStyle name="Sortie 3 45 4 3" xfId="32496"/>
    <cellStyle name="Sortie 3 45 5" xfId="22712"/>
    <cellStyle name="Sortie 3 45 6" xfId="25770"/>
    <cellStyle name="Sortie 3 46" xfId="4434"/>
    <cellStyle name="Sortie 3 46 2" xfId="6677"/>
    <cellStyle name="Sortie 3 46 2 2" xfId="13403"/>
    <cellStyle name="Sortie 3 46 2 2 2" xfId="17282"/>
    <cellStyle name="Sortie 3 46 2 2 3" xfId="34739"/>
    <cellStyle name="Sortie 3 46 2 3" xfId="22340"/>
    <cellStyle name="Sortie 3 46 2 4" xfId="28013"/>
    <cellStyle name="Sortie 3 46 3" xfId="8917"/>
    <cellStyle name="Sortie 3 46 3 2" xfId="15643"/>
    <cellStyle name="Sortie 3 46 3 2 2" xfId="16308"/>
    <cellStyle name="Sortie 3 46 3 2 3" xfId="36979"/>
    <cellStyle name="Sortie 3 46 3 3" xfId="17479"/>
    <cellStyle name="Sortie 3 46 3 4" xfId="30253"/>
    <cellStyle name="Sortie 3 46 4" xfId="11161"/>
    <cellStyle name="Sortie 3 46 4 2" xfId="16687"/>
    <cellStyle name="Sortie 3 46 4 3" xfId="32497"/>
    <cellStyle name="Sortie 3 46 5" xfId="19367"/>
    <cellStyle name="Sortie 3 46 6" xfId="25771"/>
    <cellStyle name="Sortie 3 47" xfId="4435"/>
    <cellStyle name="Sortie 3 47 2" xfId="6678"/>
    <cellStyle name="Sortie 3 47 2 2" xfId="13404"/>
    <cellStyle name="Sortie 3 47 2 2 2" xfId="16790"/>
    <cellStyle name="Sortie 3 47 2 2 3" xfId="34740"/>
    <cellStyle name="Sortie 3 47 2 3" xfId="18994"/>
    <cellStyle name="Sortie 3 47 2 4" xfId="28014"/>
    <cellStyle name="Sortie 3 47 3" xfId="8918"/>
    <cellStyle name="Sortie 3 47 3 2" xfId="15644"/>
    <cellStyle name="Sortie 3 47 3 2 2" xfId="16419"/>
    <cellStyle name="Sortie 3 47 3 2 3" xfId="36980"/>
    <cellStyle name="Sortie 3 47 3 3" xfId="20857"/>
    <cellStyle name="Sortie 3 47 3 4" xfId="30254"/>
    <cellStyle name="Sortie 3 47 4" xfId="11162"/>
    <cellStyle name="Sortie 3 47 4 2" xfId="16960"/>
    <cellStyle name="Sortie 3 47 4 3" xfId="32498"/>
    <cellStyle name="Sortie 3 47 5" xfId="18251"/>
    <cellStyle name="Sortie 3 47 6" xfId="25772"/>
    <cellStyle name="Sortie 3 48" xfId="4436"/>
    <cellStyle name="Sortie 3 48 2" xfId="6679"/>
    <cellStyle name="Sortie 3 48 2 2" xfId="13405"/>
    <cellStyle name="Sortie 3 48 2 2 2" xfId="17089"/>
    <cellStyle name="Sortie 3 48 2 2 3" xfId="34741"/>
    <cellStyle name="Sortie 3 48 2 3" xfId="17871"/>
    <cellStyle name="Sortie 3 48 2 4" xfId="28015"/>
    <cellStyle name="Sortie 3 48 3" xfId="8919"/>
    <cellStyle name="Sortie 3 48 3 2" xfId="15645"/>
    <cellStyle name="Sortie 3 48 3 2 2" xfId="16830"/>
    <cellStyle name="Sortie 3 48 3 2 3" xfId="36981"/>
    <cellStyle name="Sortie 3 48 3 3" xfId="23089"/>
    <cellStyle name="Sortie 3 48 3 4" xfId="30255"/>
    <cellStyle name="Sortie 3 48 4" xfId="11163"/>
    <cellStyle name="Sortie 3 48 4 2" xfId="17346"/>
    <cellStyle name="Sortie 3 48 4 3" xfId="32499"/>
    <cellStyle name="Sortie 3 48 5" xfId="21597"/>
    <cellStyle name="Sortie 3 48 6" xfId="25773"/>
    <cellStyle name="Sortie 3 49" xfId="4437"/>
    <cellStyle name="Sortie 3 49 2" xfId="6680"/>
    <cellStyle name="Sortie 3 49 2 2" xfId="13406"/>
    <cellStyle name="Sortie 3 49 2 2 2" xfId="16576"/>
    <cellStyle name="Sortie 3 49 2 2 3" xfId="34742"/>
    <cellStyle name="Sortie 3 49 2 3" xfId="21225"/>
    <cellStyle name="Sortie 3 49 2 4" xfId="28016"/>
    <cellStyle name="Sortie 3 49 3" xfId="8920"/>
    <cellStyle name="Sortie 3 49 3 2" xfId="15646"/>
    <cellStyle name="Sortie 3 49 3 2 2" xfId="17217"/>
    <cellStyle name="Sortie 3 49 3 2 3" xfId="36982"/>
    <cellStyle name="Sortie 3 49 3 3" xfId="19742"/>
    <cellStyle name="Sortie 3 49 3 4" xfId="30256"/>
    <cellStyle name="Sortie 3 49 4" xfId="11164"/>
    <cellStyle name="Sortie 3 49 4 2" xfId="16411"/>
    <cellStyle name="Sortie 3 49 4 3" xfId="32500"/>
    <cellStyle name="Sortie 3 49 5" xfId="23827"/>
    <cellStyle name="Sortie 3 49 6" xfId="25774"/>
    <cellStyle name="Sortie 3 5" xfId="4438"/>
    <cellStyle name="Sortie 3 5 2" xfId="6681"/>
    <cellStyle name="Sortie 3 5 2 2" xfId="13407"/>
    <cellStyle name="Sortie 3 5 2 2 2" xfId="16552"/>
    <cellStyle name="Sortie 3 5 2 2 3" xfId="34743"/>
    <cellStyle name="Sortie 3 5 2 3" xfId="23454"/>
    <cellStyle name="Sortie 3 5 2 4" xfId="28017"/>
    <cellStyle name="Sortie 3 5 3" xfId="8921"/>
    <cellStyle name="Sortie 3 5 3 2" xfId="15647"/>
    <cellStyle name="Sortie 3 5 3 2 2" xfId="16652"/>
    <cellStyle name="Sortie 3 5 3 2 3" xfId="36983"/>
    <cellStyle name="Sortie 3 5 3 3" xfId="21971"/>
    <cellStyle name="Sortie 3 5 3 4" xfId="30257"/>
    <cellStyle name="Sortie 3 5 4" xfId="11165"/>
    <cellStyle name="Sortie 3 5 4 2" xfId="17153"/>
    <cellStyle name="Sortie 3 5 4 3" xfId="32501"/>
    <cellStyle name="Sortie 3 5 5" xfId="20480"/>
    <cellStyle name="Sortie 3 5 6" xfId="25775"/>
    <cellStyle name="Sortie 3 50" xfId="4439"/>
    <cellStyle name="Sortie 3 50 2" xfId="6682"/>
    <cellStyle name="Sortie 3 50 2 2" xfId="13408"/>
    <cellStyle name="Sortie 3 50 2 2 2" xfId="16894"/>
    <cellStyle name="Sortie 3 50 2 2 3" xfId="34744"/>
    <cellStyle name="Sortie 3 50 2 3" xfId="20107"/>
    <cellStyle name="Sortie 3 50 2 4" xfId="28018"/>
    <cellStyle name="Sortie 3 50 3" xfId="8922"/>
    <cellStyle name="Sortie 3 50 3 2" xfId="15648"/>
    <cellStyle name="Sortie 3 50 3 2 2" xfId="17024"/>
    <cellStyle name="Sortie 3 50 3 2 3" xfId="36984"/>
    <cellStyle name="Sortie 3 50 3 3" xfId="18625"/>
    <cellStyle name="Sortie 3 50 3 4" xfId="30258"/>
    <cellStyle name="Sortie 3 50 4" xfId="11166"/>
    <cellStyle name="Sortie 3 50 4 2" xfId="16521"/>
    <cellStyle name="Sortie 3 50 4 3" xfId="32502"/>
    <cellStyle name="Sortie 3 50 5" xfId="22711"/>
    <cellStyle name="Sortie 3 50 6" xfId="25776"/>
    <cellStyle name="Sortie 3 51" xfId="4440"/>
    <cellStyle name="Sortie 3 51 2" xfId="6683"/>
    <cellStyle name="Sortie 3 51 2 2" xfId="13409"/>
    <cellStyle name="Sortie 3 51 2 2 2" xfId="17281"/>
    <cellStyle name="Sortie 3 51 2 2 3" xfId="34745"/>
    <cellStyle name="Sortie 3 51 2 3" xfId="22339"/>
    <cellStyle name="Sortie 3 51 2 4" xfId="28019"/>
    <cellStyle name="Sortie 3 51 3" xfId="8923"/>
    <cellStyle name="Sortie 3 51 3 2" xfId="15649"/>
    <cellStyle name="Sortie 3 51 3 2 2" xfId="16439"/>
    <cellStyle name="Sortie 3 51 3 2 3" xfId="36985"/>
    <cellStyle name="Sortie 3 51 3 3" xfId="17478"/>
    <cellStyle name="Sortie 3 51 3 4" xfId="30259"/>
    <cellStyle name="Sortie 3 51 4" xfId="11167"/>
    <cellStyle name="Sortie 3 51 4 2" xfId="16433"/>
    <cellStyle name="Sortie 3 51 4 3" xfId="32503"/>
    <cellStyle name="Sortie 3 51 5" xfId="19366"/>
    <cellStyle name="Sortie 3 51 6" xfId="25777"/>
    <cellStyle name="Sortie 3 52" xfId="4441"/>
    <cellStyle name="Sortie 3 52 2" xfId="6684"/>
    <cellStyle name="Sortie 3 52 2 2" xfId="13410"/>
    <cellStyle name="Sortie 3 52 2 2 2" xfId="16533"/>
    <cellStyle name="Sortie 3 52 2 2 3" xfId="34746"/>
    <cellStyle name="Sortie 3 52 2 3" xfId="18993"/>
    <cellStyle name="Sortie 3 52 2 4" xfId="28020"/>
    <cellStyle name="Sortie 3 52 3" xfId="8924"/>
    <cellStyle name="Sortie 3 52 3 2" xfId="15650"/>
    <cellStyle name="Sortie 3 52 3 2 2" xfId="16737"/>
    <cellStyle name="Sortie 3 52 3 2 3" xfId="36986"/>
    <cellStyle name="Sortie 3 52 3 3" xfId="20856"/>
    <cellStyle name="Sortie 3 52 3 4" xfId="30260"/>
    <cellStyle name="Sortie 3 52 4" xfId="11168"/>
    <cellStyle name="Sortie 3 52 4 2" xfId="16959"/>
    <cellStyle name="Sortie 3 52 4 3" xfId="32504"/>
    <cellStyle name="Sortie 3 52 5" xfId="18250"/>
    <cellStyle name="Sortie 3 52 6" xfId="25778"/>
    <cellStyle name="Sortie 3 53" xfId="4442"/>
    <cellStyle name="Sortie 3 53 2" xfId="6685"/>
    <cellStyle name="Sortie 3 53 2 2" xfId="13411"/>
    <cellStyle name="Sortie 3 53 2 2 2" xfId="17088"/>
    <cellStyle name="Sortie 3 53 2 2 3" xfId="34747"/>
    <cellStyle name="Sortie 3 53 2 3" xfId="17870"/>
    <cellStyle name="Sortie 3 53 2 4" xfId="28021"/>
    <cellStyle name="Sortie 3 53 3" xfId="8925"/>
    <cellStyle name="Sortie 3 53 3 2" xfId="15651"/>
    <cellStyle name="Sortie 3 53 3 2 2" xfId="16829"/>
    <cellStyle name="Sortie 3 53 3 2 3" xfId="36987"/>
    <cellStyle name="Sortie 3 53 3 3" xfId="23088"/>
    <cellStyle name="Sortie 3 53 3 4" xfId="30261"/>
    <cellStyle name="Sortie 3 53 4" xfId="11169"/>
    <cellStyle name="Sortie 3 53 4 2" xfId="17345"/>
    <cellStyle name="Sortie 3 53 4 3" xfId="32505"/>
    <cellStyle name="Sortie 3 53 5" xfId="21596"/>
    <cellStyle name="Sortie 3 53 6" xfId="25779"/>
    <cellStyle name="Sortie 3 54" xfId="4443"/>
    <cellStyle name="Sortie 3 54 2" xfId="6686"/>
    <cellStyle name="Sortie 3 54 2 2" xfId="13412"/>
    <cellStyle name="Sortie 3 54 2 2 2" xfId="16512"/>
    <cellStyle name="Sortie 3 54 2 2 3" xfId="34748"/>
    <cellStyle name="Sortie 3 54 2 3" xfId="21224"/>
    <cellStyle name="Sortie 3 54 2 4" xfId="28022"/>
    <cellStyle name="Sortie 3 54 3" xfId="8926"/>
    <cellStyle name="Sortie 3 54 3 2" xfId="15652"/>
    <cellStyle name="Sortie 3 54 3 2 2" xfId="17216"/>
    <cellStyle name="Sortie 3 54 3 2 3" xfId="36988"/>
    <cellStyle name="Sortie 3 54 3 3" xfId="19741"/>
    <cellStyle name="Sortie 3 54 3 4" xfId="30262"/>
    <cellStyle name="Sortie 3 54 4" xfId="11170"/>
    <cellStyle name="Sortie 3 54 4 2" xfId="16539"/>
    <cellStyle name="Sortie 3 54 4 3" xfId="32506"/>
    <cellStyle name="Sortie 3 54 5" xfId="23826"/>
    <cellStyle name="Sortie 3 54 6" xfId="25780"/>
    <cellStyle name="Sortie 3 55" xfId="4444"/>
    <cellStyle name="Sortie 3 55 2" xfId="6687"/>
    <cellStyle name="Sortie 3 55 2 2" xfId="13413"/>
    <cellStyle name="Sortie 3 55 2 2 2" xfId="16680"/>
    <cellStyle name="Sortie 3 55 2 2 3" xfId="34749"/>
    <cellStyle name="Sortie 3 55 2 3" xfId="23453"/>
    <cellStyle name="Sortie 3 55 2 4" xfId="28023"/>
    <cellStyle name="Sortie 3 55 3" xfId="8927"/>
    <cellStyle name="Sortie 3 55 3 2" xfId="15653"/>
    <cellStyle name="Sortie 3 55 3 2 2" xfId="16398"/>
    <cellStyle name="Sortie 3 55 3 2 3" xfId="36989"/>
    <cellStyle name="Sortie 3 55 3 3" xfId="21970"/>
    <cellStyle name="Sortie 3 55 3 4" xfId="30263"/>
    <cellStyle name="Sortie 3 55 4" xfId="11171"/>
    <cellStyle name="Sortie 3 55 4 2" xfId="17152"/>
    <cellStyle name="Sortie 3 55 4 3" xfId="32507"/>
    <cellStyle name="Sortie 3 55 5" xfId="20479"/>
    <cellStyle name="Sortie 3 55 6" xfId="25781"/>
    <cellStyle name="Sortie 3 56" xfId="4445"/>
    <cellStyle name="Sortie 3 56 2" xfId="6688"/>
    <cellStyle name="Sortie 3 56 2 2" xfId="13414"/>
    <cellStyle name="Sortie 3 56 2 2 2" xfId="16865"/>
    <cellStyle name="Sortie 3 56 2 2 3" xfId="34750"/>
    <cellStyle name="Sortie 3 56 2 3" xfId="20106"/>
    <cellStyle name="Sortie 3 56 2 4" xfId="28024"/>
    <cellStyle name="Sortie 3 56 3" xfId="8928"/>
    <cellStyle name="Sortie 3 56 3 2" xfId="15654"/>
    <cellStyle name="Sortie 3 56 3 2 2" xfId="17023"/>
    <cellStyle name="Sortie 3 56 3 2 3" xfId="36990"/>
    <cellStyle name="Sortie 3 56 3 3" xfId="18624"/>
    <cellStyle name="Sortie 3 56 3 4" xfId="30264"/>
    <cellStyle name="Sortie 3 56 4" xfId="11172"/>
    <cellStyle name="Sortie 3 56 4 2" xfId="16453"/>
    <cellStyle name="Sortie 3 56 4 3" xfId="32508"/>
    <cellStyle name="Sortie 3 56 5" xfId="22710"/>
    <cellStyle name="Sortie 3 56 6" xfId="25782"/>
    <cellStyle name="Sortie 3 57" xfId="4446"/>
    <cellStyle name="Sortie 3 57 2" xfId="6689"/>
    <cellStyle name="Sortie 3 57 2 2" xfId="13415"/>
    <cellStyle name="Sortie 3 57 2 2 2" xfId="17252"/>
    <cellStyle name="Sortie 3 57 2 2 3" xfId="34751"/>
    <cellStyle name="Sortie 3 57 2 3" xfId="22338"/>
    <cellStyle name="Sortie 3 57 2 4" xfId="28025"/>
    <cellStyle name="Sortie 3 57 3" xfId="8929"/>
    <cellStyle name="Sortie 3 57 3 2" xfId="15655"/>
    <cellStyle name="Sortie 3 57 3 2 2" xfId="16760"/>
    <cellStyle name="Sortie 3 57 3 2 3" xfId="36991"/>
    <cellStyle name="Sortie 3 57 3 3" xfId="17477"/>
    <cellStyle name="Sortie 3 57 3 4" xfId="30265"/>
    <cellStyle name="Sortie 3 57 4" xfId="11173"/>
    <cellStyle name="Sortie 3 57 4 2" xfId="16751"/>
    <cellStyle name="Sortie 3 57 4 3" xfId="32509"/>
    <cellStyle name="Sortie 3 57 5" xfId="19365"/>
    <cellStyle name="Sortie 3 57 6" xfId="25783"/>
    <cellStyle name="Sortie 3 58" xfId="4447"/>
    <cellStyle name="Sortie 3 58 2" xfId="6690"/>
    <cellStyle name="Sortie 3 58 2 2" xfId="13416"/>
    <cellStyle name="Sortie 3 58 2 2 2" xfId="16465"/>
    <cellStyle name="Sortie 3 58 2 2 3" xfId="34752"/>
    <cellStyle name="Sortie 3 58 2 3" xfId="18992"/>
    <cellStyle name="Sortie 3 58 2 4" xfId="28026"/>
    <cellStyle name="Sortie 3 58 3" xfId="8930"/>
    <cellStyle name="Sortie 3 58 3 2" xfId="15656"/>
    <cellStyle name="Sortie 3 58 3 2 2" xfId="16485"/>
    <cellStyle name="Sortie 3 58 3 2 3" xfId="36992"/>
    <cellStyle name="Sortie 3 58 3 3" xfId="20855"/>
    <cellStyle name="Sortie 3 58 3 4" xfId="30266"/>
    <cellStyle name="Sortie 3 58 4" xfId="11174"/>
    <cellStyle name="Sortie 3 58 4 2" xfId="16958"/>
    <cellStyle name="Sortie 3 58 4 3" xfId="32510"/>
    <cellStyle name="Sortie 3 58 5" xfId="18249"/>
    <cellStyle name="Sortie 3 58 6" xfId="25784"/>
    <cellStyle name="Sortie 3 59" xfId="4448"/>
    <cellStyle name="Sortie 3 59 2" xfId="6691"/>
    <cellStyle name="Sortie 3 59 2 2" xfId="13417"/>
    <cellStyle name="Sortie 3 59 2 2 2" xfId="17060"/>
    <cellStyle name="Sortie 3 59 2 2 3" xfId="34753"/>
    <cellStyle name="Sortie 3 59 2 3" xfId="17869"/>
    <cellStyle name="Sortie 3 59 2 4" xfId="28027"/>
    <cellStyle name="Sortie 3 59 3" xfId="8931"/>
    <cellStyle name="Sortie 3 59 3 2" xfId="15657"/>
    <cellStyle name="Sortie 3 59 3 2 2" xfId="16828"/>
    <cellStyle name="Sortie 3 59 3 2 3" xfId="36993"/>
    <cellStyle name="Sortie 3 59 3 3" xfId="23087"/>
    <cellStyle name="Sortie 3 59 3 4" xfId="30267"/>
    <cellStyle name="Sortie 3 59 4" xfId="11175"/>
    <cellStyle name="Sortie 3 59 4 2" xfId="17344"/>
    <cellStyle name="Sortie 3 59 4 3" xfId="32511"/>
    <cellStyle name="Sortie 3 59 5" xfId="21595"/>
    <cellStyle name="Sortie 3 59 6" xfId="25785"/>
    <cellStyle name="Sortie 3 6" xfId="4449"/>
    <cellStyle name="Sortie 3 6 2" xfId="6692"/>
    <cellStyle name="Sortie 3 6 2 2" xfId="13418"/>
    <cellStyle name="Sortie 3 6 2 2 2" xfId="16572"/>
    <cellStyle name="Sortie 3 6 2 2 3" xfId="34754"/>
    <cellStyle name="Sortie 3 6 2 3" xfId="21223"/>
    <cellStyle name="Sortie 3 6 2 4" xfId="28028"/>
    <cellStyle name="Sortie 3 6 3" xfId="8932"/>
    <cellStyle name="Sortie 3 6 3 2" xfId="15658"/>
    <cellStyle name="Sortie 3 6 3 2 2" xfId="17215"/>
    <cellStyle name="Sortie 3 6 3 2 3" xfId="36994"/>
    <cellStyle name="Sortie 3 6 3 3" xfId="19740"/>
    <cellStyle name="Sortie 3 6 3 4" xfId="30268"/>
    <cellStyle name="Sortie 3 6 4" xfId="11176"/>
    <cellStyle name="Sortie 3 6 4 2" xfId="16279"/>
    <cellStyle name="Sortie 3 6 4 3" xfId="32512"/>
    <cellStyle name="Sortie 3 6 5" xfId="23825"/>
    <cellStyle name="Sortie 3 6 6" xfId="25786"/>
    <cellStyle name="Sortie 3 60" xfId="4450"/>
    <cellStyle name="Sortie 3 60 2" xfId="6693"/>
    <cellStyle name="Sortie 3 60 2 2" xfId="13419"/>
    <cellStyle name="Sortie 3 60 2 2 2" xfId="16893"/>
    <cellStyle name="Sortie 3 60 2 2 3" xfId="34755"/>
    <cellStyle name="Sortie 3 60 2 3" xfId="23452"/>
    <cellStyle name="Sortie 3 60 2 4" xfId="28029"/>
    <cellStyle name="Sortie 3 60 3" xfId="8933"/>
    <cellStyle name="Sortie 3 60 3 2" xfId="15659"/>
    <cellStyle name="Sortie 3 60 3 2 2" xfId="16716"/>
    <cellStyle name="Sortie 3 60 3 2 3" xfId="36995"/>
    <cellStyle name="Sortie 3 60 3 3" xfId="21969"/>
    <cellStyle name="Sortie 3 60 3 4" xfId="30269"/>
    <cellStyle name="Sortie 3 60 4" xfId="11177"/>
    <cellStyle name="Sortie 3 60 4 2" xfId="17151"/>
    <cellStyle name="Sortie 3 60 4 3" xfId="32513"/>
    <cellStyle name="Sortie 3 60 5" xfId="20478"/>
    <cellStyle name="Sortie 3 60 6" xfId="25787"/>
    <cellStyle name="Sortie 3 61" xfId="4451"/>
    <cellStyle name="Sortie 3 61 2" xfId="6694"/>
    <cellStyle name="Sortie 3 61 2 2" xfId="13420"/>
    <cellStyle name="Sortie 3 61 2 2 2" xfId="17280"/>
    <cellStyle name="Sortie 3 61 2 2 3" xfId="34756"/>
    <cellStyle name="Sortie 3 61 2 3" xfId="20105"/>
    <cellStyle name="Sortie 3 61 2 4" xfId="28030"/>
    <cellStyle name="Sortie 3 61 3" xfId="8934"/>
    <cellStyle name="Sortie 3 61 3 2" xfId="15660"/>
    <cellStyle name="Sortie 3 61 3 2 2" xfId="17022"/>
    <cellStyle name="Sortie 3 61 3 2 3" xfId="36996"/>
    <cellStyle name="Sortie 3 61 3 3" xfId="18623"/>
    <cellStyle name="Sortie 3 61 3 4" xfId="30270"/>
    <cellStyle name="Sortie 3 61 4" xfId="11178"/>
    <cellStyle name="Sortie 3 61 4 2" xfId="16582"/>
    <cellStyle name="Sortie 3 61 4 3" xfId="32514"/>
    <cellStyle name="Sortie 3 61 5" xfId="22709"/>
    <cellStyle name="Sortie 3 61 6" xfId="25788"/>
    <cellStyle name="Sortie 3 62" xfId="4452"/>
    <cellStyle name="Sortie 3 62 2" xfId="6695"/>
    <cellStyle name="Sortie 3 62 2 2" xfId="13421"/>
    <cellStyle name="Sortie 3 62 2 2 2" xfId="16658"/>
    <cellStyle name="Sortie 3 62 2 2 3" xfId="34757"/>
    <cellStyle name="Sortie 3 62 2 3" xfId="22337"/>
    <cellStyle name="Sortie 3 62 2 4" xfId="28031"/>
    <cellStyle name="Sortie 3 62 3" xfId="8935"/>
    <cellStyle name="Sortie 3 62 3 2" xfId="15661"/>
    <cellStyle name="Sortie 3 62 3 2 2" xfId="16693"/>
    <cellStyle name="Sortie 3 62 3 2 3" xfId="36997"/>
    <cellStyle name="Sortie 3 62 3 3" xfId="17476"/>
    <cellStyle name="Sortie 3 62 3 4" xfId="30271"/>
    <cellStyle name="Sortie 3 62 4" xfId="11179"/>
    <cellStyle name="Sortie 3 62 4 2" xfId="16499"/>
    <cellStyle name="Sortie 3 62 4 3" xfId="32515"/>
    <cellStyle name="Sortie 3 62 5" xfId="19364"/>
    <cellStyle name="Sortie 3 62 6" xfId="25789"/>
    <cellStyle name="Sortie 3 63" xfId="4453"/>
    <cellStyle name="Sortie 3 63 2" xfId="6696"/>
    <cellStyle name="Sortie 3 63 2 2" xfId="13422"/>
    <cellStyle name="Sortie 3 63 2 2 2" xfId="17087"/>
    <cellStyle name="Sortie 3 63 2 2 3" xfId="34758"/>
    <cellStyle name="Sortie 3 63 2 3" xfId="18991"/>
    <cellStyle name="Sortie 3 63 2 4" xfId="28032"/>
    <cellStyle name="Sortie 3 63 3" xfId="8936"/>
    <cellStyle name="Sortie 3 63 3 2" xfId="15662"/>
    <cellStyle name="Sortie 3 63 3 2 2" xfId="16225"/>
    <cellStyle name="Sortie 3 63 3 2 3" xfId="36998"/>
    <cellStyle name="Sortie 3 63 3 3" xfId="20854"/>
    <cellStyle name="Sortie 3 63 3 4" xfId="30272"/>
    <cellStyle name="Sortie 3 63 4" xfId="11180"/>
    <cellStyle name="Sortie 3 63 4 2" xfId="16957"/>
    <cellStyle name="Sortie 3 63 4 3" xfId="32516"/>
    <cellStyle name="Sortie 3 63 5" xfId="18248"/>
    <cellStyle name="Sortie 3 63 6" xfId="25790"/>
    <cellStyle name="Sortie 3 64" xfId="4454"/>
    <cellStyle name="Sortie 3 64 2" xfId="6697"/>
    <cellStyle name="Sortie 3 64 2 2" xfId="13423"/>
    <cellStyle name="Sortie 3 64 2 2 2" xfId="16639"/>
    <cellStyle name="Sortie 3 64 2 2 3" xfId="34759"/>
    <cellStyle name="Sortie 3 64 2 3" xfId="17868"/>
    <cellStyle name="Sortie 3 64 2 4" xfId="28033"/>
    <cellStyle name="Sortie 3 64 3" xfId="8937"/>
    <cellStyle name="Sortie 3 64 3 2" xfId="15663"/>
    <cellStyle name="Sortie 3 64 3 2 2" xfId="16827"/>
    <cellStyle name="Sortie 3 64 3 2 3" xfId="36999"/>
    <cellStyle name="Sortie 3 64 3 3" xfId="23086"/>
    <cellStyle name="Sortie 3 64 3 4" xfId="30273"/>
    <cellStyle name="Sortie 3 64 4" xfId="11181"/>
    <cellStyle name="Sortie 3 64 4 2" xfId="17343"/>
    <cellStyle name="Sortie 3 64 4 3" xfId="32517"/>
    <cellStyle name="Sortie 3 64 5" xfId="21594"/>
    <cellStyle name="Sortie 3 64 6" xfId="25791"/>
    <cellStyle name="Sortie 3 65" xfId="4455"/>
    <cellStyle name="Sortie 3 65 2" xfId="6698"/>
    <cellStyle name="Sortie 3 65 2 2" xfId="13424"/>
    <cellStyle name="Sortie 3 65 2 2 2" xfId="16618"/>
    <cellStyle name="Sortie 3 65 2 2 3" xfId="34760"/>
    <cellStyle name="Sortie 3 65 2 3" xfId="21222"/>
    <cellStyle name="Sortie 3 65 2 4" xfId="28034"/>
    <cellStyle name="Sortie 3 65 3" xfId="8938"/>
    <cellStyle name="Sortie 3 65 3 2" xfId="15664"/>
    <cellStyle name="Sortie 3 65 3 2 2" xfId="17214"/>
    <cellStyle name="Sortie 3 65 3 2 3" xfId="37000"/>
    <cellStyle name="Sortie 3 65 3 3" xfId="19739"/>
    <cellStyle name="Sortie 3 65 3 4" xfId="30274"/>
    <cellStyle name="Sortie 3 65 4" xfId="11182"/>
    <cellStyle name="Sortie 3 65 4 2" xfId="16796"/>
    <cellStyle name="Sortie 3 65 4 3" xfId="32518"/>
    <cellStyle name="Sortie 3 65 5" xfId="23824"/>
    <cellStyle name="Sortie 3 65 6" xfId="25792"/>
    <cellStyle name="Sortie 3 66" xfId="4456"/>
    <cellStyle name="Sortie 3 66 2" xfId="6699"/>
    <cellStyle name="Sortie 3 66 2 2" xfId="13425"/>
    <cellStyle name="Sortie 3 66 2 2 2" xfId="16892"/>
    <cellStyle name="Sortie 3 66 2 2 3" xfId="34761"/>
    <cellStyle name="Sortie 3 66 2 3" xfId="23451"/>
    <cellStyle name="Sortie 3 66 2 4" xfId="28035"/>
    <cellStyle name="Sortie 3 66 3" xfId="8939"/>
    <cellStyle name="Sortie 3 66 3 2" xfId="15665"/>
    <cellStyle name="Sortie 3 66 3 2 2" xfId="16460"/>
    <cellStyle name="Sortie 3 66 3 2 3" xfId="37001"/>
    <cellStyle name="Sortie 3 66 3 3" xfId="21968"/>
    <cellStyle name="Sortie 3 66 3 4" xfId="30275"/>
    <cellStyle name="Sortie 3 66 4" xfId="11183"/>
    <cellStyle name="Sortie 3 66 4 2" xfId="17150"/>
    <cellStyle name="Sortie 3 66 4 3" xfId="32519"/>
    <cellStyle name="Sortie 3 66 5" xfId="20477"/>
    <cellStyle name="Sortie 3 66 6" xfId="25793"/>
    <cellStyle name="Sortie 3 67" xfId="4457"/>
    <cellStyle name="Sortie 3 67 2" xfId="6700"/>
    <cellStyle name="Sortie 3 67 2 2" xfId="13426"/>
    <cellStyle name="Sortie 3 67 2 2 2" xfId="17279"/>
    <cellStyle name="Sortie 3 67 2 2 3" xfId="34762"/>
    <cellStyle name="Sortie 3 67 2 3" xfId="20104"/>
    <cellStyle name="Sortie 3 67 2 4" xfId="28036"/>
    <cellStyle name="Sortie 3 67 3" xfId="8940"/>
    <cellStyle name="Sortie 3 67 3 2" xfId="15666"/>
    <cellStyle name="Sortie 3 67 3 2 2" xfId="17021"/>
    <cellStyle name="Sortie 3 67 3 2 3" xfId="37002"/>
    <cellStyle name="Sortie 3 67 3 3" xfId="18622"/>
    <cellStyle name="Sortie 3 67 3 4" xfId="30276"/>
    <cellStyle name="Sortie 3 67 4" xfId="11184"/>
    <cellStyle name="Sortie 3 67 4 2" xfId="16321"/>
    <cellStyle name="Sortie 3 67 4 3" xfId="32520"/>
    <cellStyle name="Sortie 3 67 5" xfId="22708"/>
    <cellStyle name="Sortie 3 67 6" xfId="25794"/>
    <cellStyle name="Sortie 3 68" xfId="4458"/>
    <cellStyle name="Sortie 3 68 2" xfId="6701"/>
    <cellStyle name="Sortie 3 68 2 2" xfId="13427"/>
    <cellStyle name="Sortie 3 68 2 2 2" xfId="16596"/>
    <cellStyle name="Sortie 3 68 2 2 3" xfId="34763"/>
    <cellStyle name="Sortie 3 68 2 3" xfId="22336"/>
    <cellStyle name="Sortie 3 68 2 4" xfId="28037"/>
    <cellStyle name="Sortie 3 68 3" xfId="8941"/>
    <cellStyle name="Sortie 3 68 3 2" xfId="15667"/>
    <cellStyle name="Sortie 3 68 3 2 2" xfId="16244"/>
    <cellStyle name="Sortie 3 68 3 2 3" xfId="37003"/>
    <cellStyle name="Sortie 3 68 3 3" xfId="17475"/>
    <cellStyle name="Sortie 3 68 3 4" xfId="30277"/>
    <cellStyle name="Sortie 3 68 4" xfId="11185"/>
    <cellStyle name="Sortie 3 68 4 2" xfId="16238"/>
    <cellStyle name="Sortie 3 68 4 3" xfId="32521"/>
    <cellStyle name="Sortie 3 68 5" xfId="19363"/>
    <cellStyle name="Sortie 3 68 6" xfId="25795"/>
    <cellStyle name="Sortie 3 69" xfId="4459"/>
    <cellStyle name="Sortie 3 69 2" xfId="6702"/>
    <cellStyle name="Sortie 3 69 2 2" xfId="13428"/>
    <cellStyle name="Sortie 3 69 2 2 2" xfId="17086"/>
    <cellStyle name="Sortie 3 69 2 2 3" xfId="34764"/>
    <cellStyle name="Sortie 3 69 2 3" xfId="18990"/>
    <cellStyle name="Sortie 3 69 2 4" xfId="28038"/>
    <cellStyle name="Sortie 3 69 3" xfId="8942"/>
    <cellStyle name="Sortie 3 69 3 2" xfId="15668"/>
    <cellStyle name="Sortie 3 69 3 2 2" xfId="16545"/>
    <cellStyle name="Sortie 3 69 3 2 3" xfId="37004"/>
    <cellStyle name="Sortie 3 69 3 3" xfId="20853"/>
    <cellStyle name="Sortie 3 69 3 4" xfId="30278"/>
    <cellStyle name="Sortie 3 69 4" xfId="11186"/>
    <cellStyle name="Sortie 3 69 4 2" xfId="16956"/>
    <cellStyle name="Sortie 3 69 4 3" xfId="32522"/>
    <cellStyle name="Sortie 3 69 5" xfId="18247"/>
    <cellStyle name="Sortie 3 69 6" xfId="25796"/>
    <cellStyle name="Sortie 3 7" xfId="4460"/>
    <cellStyle name="Sortie 3 7 2" xfId="6703"/>
    <cellStyle name="Sortie 3 7 2 2" xfId="13429"/>
    <cellStyle name="Sortie 3 7 2 2 2" xfId="16383"/>
    <cellStyle name="Sortie 3 7 2 2 3" xfId="34765"/>
    <cellStyle name="Sortie 3 7 2 3" xfId="17867"/>
    <cellStyle name="Sortie 3 7 2 4" xfId="28039"/>
    <cellStyle name="Sortie 3 7 3" xfId="8943"/>
    <cellStyle name="Sortie 3 7 3 2" xfId="15669"/>
    <cellStyle name="Sortie 3 7 3 2 2" xfId="16826"/>
    <cellStyle name="Sortie 3 7 3 2 3" xfId="37005"/>
    <cellStyle name="Sortie 3 7 3 3" xfId="23085"/>
    <cellStyle name="Sortie 3 7 3 4" xfId="30279"/>
    <cellStyle name="Sortie 3 7 4" xfId="11187"/>
    <cellStyle name="Sortie 3 7 4 2" xfId="17342"/>
    <cellStyle name="Sortie 3 7 4 3" xfId="32523"/>
    <cellStyle name="Sortie 3 7 5" xfId="21593"/>
    <cellStyle name="Sortie 3 7 6" xfId="25797"/>
    <cellStyle name="Sortie 3 70" xfId="4461"/>
    <cellStyle name="Sortie 3 70 2" xfId="6704"/>
    <cellStyle name="Sortie 3 70 2 2" xfId="13430"/>
    <cellStyle name="Sortie 3 70 2 2 2" xfId="16360"/>
    <cellStyle name="Sortie 3 70 2 2 3" xfId="34766"/>
    <cellStyle name="Sortie 3 70 2 3" xfId="21221"/>
    <cellStyle name="Sortie 3 70 2 4" xfId="28040"/>
    <cellStyle name="Sortie 3 70 3" xfId="8944"/>
    <cellStyle name="Sortie 3 70 3 2" xfId="15670"/>
    <cellStyle name="Sortie 3 70 3 2 2" xfId="17213"/>
    <cellStyle name="Sortie 3 70 3 2 3" xfId="37006"/>
    <cellStyle name="Sortie 3 70 3 3" xfId="19738"/>
    <cellStyle name="Sortie 3 70 3 4" xfId="30280"/>
    <cellStyle name="Sortie 3 70 4" xfId="11188"/>
    <cellStyle name="Sortie 3 70 4 2" xfId="16345"/>
    <cellStyle name="Sortie 3 70 4 3" xfId="32524"/>
    <cellStyle name="Sortie 3 70 5" xfId="23823"/>
    <cellStyle name="Sortie 3 70 6" xfId="25798"/>
    <cellStyle name="Sortie 3 71" xfId="4462"/>
    <cellStyle name="Sortie 3 71 2" xfId="6705"/>
    <cellStyle name="Sortie 3 71 2 2" xfId="13431"/>
    <cellStyle name="Sortie 3 71 2 2 2" xfId="16891"/>
    <cellStyle name="Sortie 3 71 2 2 3" xfId="34767"/>
    <cellStyle name="Sortie 3 71 2 3" xfId="23450"/>
    <cellStyle name="Sortie 3 71 2 4" xfId="28041"/>
    <cellStyle name="Sortie 3 71 3" xfId="8945"/>
    <cellStyle name="Sortie 3 71 3 2" xfId="15671"/>
    <cellStyle name="Sortie 3 71 3 2 2" xfId="16782"/>
    <cellStyle name="Sortie 3 71 3 2 3" xfId="37007"/>
    <cellStyle name="Sortie 3 71 3 3" xfId="21967"/>
    <cellStyle name="Sortie 3 71 3 4" xfId="30281"/>
    <cellStyle name="Sortie 3 71 4" xfId="11189"/>
    <cellStyle name="Sortie 3 71 4 2" xfId="17149"/>
    <cellStyle name="Sortie 3 71 4 3" xfId="32525"/>
    <cellStyle name="Sortie 3 71 5" xfId="20476"/>
    <cellStyle name="Sortie 3 71 6" xfId="25799"/>
    <cellStyle name="Sortie 3 72" xfId="4463"/>
    <cellStyle name="Sortie 3 72 2" xfId="6706"/>
    <cellStyle name="Sortie 3 72 2 2" xfId="13432"/>
    <cellStyle name="Sortie 3 72 2 2 2" xfId="17278"/>
    <cellStyle name="Sortie 3 72 2 2 3" xfId="34768"/>
    <cellStyle name="Sortie 3 72 2 3" xfId="20103"/>
    <cellStyle name="Sortie 3 72 2 4" xfId="28042"/>
    <cellStyle name="Sortie 3 72 3" xfId="8946"/>
    <cellStyle name="Sortie 3 72 3 2" xfId="15672"/>
    <cellStyle name="Sortie 3 72 3 2 2" xfId="17020"/>
    <cellStyle name="Sortie 3 72 3 2 3" xfId="37008"/>
    <cellStyle name="Sortie 3 72 3 3" xfId="18621"/>
    <cellStyle name="Sortie 3 72 3 4" xfId="30282"/>
    <cellStyle name="Sortie 3 72 4" xfId="11190"/>
    <cellStyle name="Sortie 3 72 4 2" xfId="16258"/>
    <cellStyle name="Sortie 3 72 4 3" xfId="32526"/>
    <cellStyle name="Sortie 3 72 5" xfId="22707"/>
    <cellStyle name="Sortie 3 72 6" xfId="25800"/>
    <cellStyle name="Sortie 3 73" xfId="4464"/>
    <cellStyle name="Sortie 3 73 2" xfId="6707"/>
    <cellStyle name="Sortie 3 73 2 2" xfId="13433"/>
    <cellStyle name="Sortie 3 73 2 2 2" xfId="16335"/>
    <cellStyle name="Sortie 3 73 2 2 3" xfId="34769"/>
    <cellStyle name="Sortie 3 73 2 3" xfId="22335"/>
    <cellStyle name="Sortie 3 73 2 4" xfId="28043"/>
    <cellStyle name="Sortie 3 73 3" xfId="8947"/>
    <cellStyle name="Sortie 3 73 3 2" xfId="15673"/>
    <cellStyle name="Sortie 3 73 3 2 2" xfId="16567"/>
    <cellStyle name="Sortie 3 73 3 2 3" xfId="37009"/>
    <cellStyle name="Sortie 3 73 3 3" xfId="17474"/>
    <cellStyle name="Sortie 3 73 3 4" xfId="30283"/>
    <cellStyle name="Sortie 3 73 4" xfId="11191"/>
    <cellStyle name="Sortie 3 73 4 2" xfId="16558"/>
    <cellStyle name="Sortie 3 73 4 3" xfId="32527"/>
    <cellStyle name="Sortie 3 73 5" xfId="19362"/>
    <cellStyle name="Sortie 3 73 6" xfId="25801"/>
    <cellStyle name="Sortie 3 74" xfId="4465"/>
    <cellStyle name="Sortie 3 74 2" xfId="6708"/>
    <cellStyle name="Sortie 3 74 2 2" xfId="13434"/>
    <cellStyle name="Sortie 3 74 2 2 2" xfId="17085"/>
    <cellStyle name="Sortie 3 74 2 2 3" xfId="34770"/>
    <cellStyle name="Sortie 3 74 2 3" xfId="18989"/>
    <cellStyle name="Sortie 3 74 2 4" xfId="28044"/>
    <cellStyle name="Sortie 3 74 3" xfId="8948"/>
    <cellStyle name="Sortie 3 74 3 2" xfId="15674"/>
    <cellStyle name="Sortie 3 74 3 2 2" xfId="16287"/>
    <cellStyle name="Sortie 3 74 3 2 3" xfId="37010"/>
    <cellStyle name="Sortie 3 74 3 3" xfId="20852"/>
    <cellStyle name="Sortie 3 74 3 4" xfId="30284"/>
    <cellStyle name="Sortie 3 74 4" xfId="11192"/>
    <cellStyle name="Sortie 3 74 4 2" xfId="16955"/>
    <cellStyle name="Sortie 3 74 4 3" xfId="32528"/>
    <cellStyle name="Sortie 3 74 5" xfId="18246"/>
    <cellStyle name="Sortie 3 74 6" xfId="25802"/>
    <cellStyle name="Sortie 3 75" xfId="4466"/>
    <cellStyle name="Sortie 3 75 2" xfId="6709"/>
    <cellStyle name="Sortie 3 75 2 2" xfId="13435"/>
    <cellStyle name="Sortie 3 75 2 2 2" xfId="16314"/>
    <cellStyle name="Sortie 3 75 2 2 3" xfId="34771"/>
    <cellStyle name="Sortie 3 75 2 3" xfId="17866"/>
    <cellStyle name="Sortie 3 75 2 4" xfId="28045"/>
    <cellStyle name="Sortie 3 75 3" xfId="8949"/>
    <cellStyle name="Sortie 3 75 3 2" xfId="15675"/>
    <cellStyle name="Sortie 3 75 3 2 2" xfId="16825"/>
    <cellStyle name="Sortie 3 75 3 2 3" xfId="37011"/>
    <cellStyle name="Sortie 3 75 3 3" xfId="23084"/>
    <cellStyle name="Sortie 3 75 3 4" xfId="30285"/>
    <cellStyle name="Sortie 3 75 4" xfId="11193"/>
    <cellStyle name="Sortie 3 75 4 2" xfId="17341"/>
    <cellStyle name="Sortie 3 75 4 3" xfId="32529"/>
    <cellStyle name="Sortie 3 75 5" xfId="21592"/>
    <cellStyle name="Sortie 3 75 6" xfId="25803"/>
    <cellStyle name="Sortie 3 76" xfId="4467"/>
    <cellStyle name="Sortie 3 76 2" xfId="6710"/>
    <cellStyle name="Sortie 3 76 2 2" xfId="13436"/>
    <cellStyle name="Sortie 3 76 2 2 2" xfId="16492"/>
    <cellStyle name="Sortie 3 76 2 2 3" xfId="34772"/>
    <cellStyle name="Sortie 3 76 2 3" xfId="21220"/>
    <cellStyle name="Sortie 3 76 2 4" xfId="28046"/>
    <cellStyle name="Sortie 3 76 3" xfId="8950"/>
    <cellStyle name="Sortie 3 76 3 2" xfId="15676"/>
    <cellStyle name="Sortie 3 76 3 2 2" xfId="17212"/>
    <cellStyle name="Sortie 3 76 3 2 3" xfId="37012"/>
    <cellStyle name="Sortie 3 76 3 3" xfId="19737"/>
    <cellStyle name="Sortie 3 76 3 4" xfId="30286"/>
    <cellStyle name="Sortie 3 76 4" xfId="11194"/>
    <cellStyle name="Sortie 3 76 4 2" xfId="16665"/>
    <cellStyle name="Sortie 3 76 4 3" xfId="32530"/>
    <cellStyle name="Sortie 3 76 5" xfId="23822"/>
    <cellStyle name="Sortie 3 76 6" xfId="25804"/>
    <cellStyle name="Sortie 3 77" xfId="4468"/>
    <cellStyle name="Sortie 3 77 2" xfId="6711"/>
    <cellStyle name="Sortie 3 77 2 2" xfId="13437"/>
    <cellStyle name="Sortie 3 77 2 2 2" xfId="16890"/>
    <cellStyle name="Sortie 3 77 2 2 3" xfId="34773"/>
    <cellStyle name="Sortie 3 77 2 3" xfId="23449"/>
    <cellStyle name="Sortie 3 77 2 4" xfId="28047"/>
    <cellStyle name="Sortie 3 77 3" xfId="8951"/>
    <cellStyle name="Sortie 3 77 3 2" xfId="15677"/>
    <cellStyle name="Sortie 3 77 3 2 2" xfId="16527"/>
    <cellStyle name="Sortie 3 77 3 2 3" xfId="37013"/>
    <cellStyle name="Sortie 3 77 3 3" xfId="21966"/>
    <cellStyle name="Sortie 3 77 3 4" xfId="30287"/>
    <cellStyle name="Sortie 3 77 4" xfId="11195"/>
    <cellStyle name="Sortie 3 77 4 2" xfId="17148"/>
    <cellStyle name="Sortie 3 77 4 3" xfId="32531"/>
    <cellStyle name="Sortie 3 77 5" xfId="20475"/>
    <cellStyle name="Sortie 3 77 6" xfId="25805"/>
    <cellStyle name="Sortie 3 78" xfId="4469"/>
    <cellStyle name="Sortie 3 78 2" xfId="6712"/>
    <cellStyle name="Sortie 3 78 2 2" xfId="13438"/>
    <cellStyle name="Sortie 3 78 2 2 2" xfId="17277"/>
    <cellStyle name="Sortie 3 78 2 2 3" xfId="34774"/>
    <cellStyle name="Sortie 3 78 2 3" xfId="20102"/>
    <cellStyle name="Sortie 3 78 2 4" xfId="28048"/>
    <cellStyle name="Sortie 3 78 3" xfId="8952"/>
    <cellStyle name="Sortie 3 78 3 2" xfId="15678"/>
    <cellStyle name="Sortie 3 78 3 2 2" xfId="17019"/>
    <cellStyle name="Sortie 3 78 3 2 3" xfId="37014"/>
    <cellStyle name="Sortie 3 78 3 3" xfId="18620"/>
    <cellStyle name="Sortie 3 78 3 4" xfId="30288"/>
    <cellStyle name="Sortie 3 78 4" xfId="11196"/>
    <cellStyle name="Sortie 3 78 4 2" xfId="16390"/>
    <cellStyle name="Sortie 3 78 4 3" xfId="32532"/>
    <cellStyle name="Sortie 3 78 5" xfId="22706"/>
    <cellStyle name="Sortie 3 78 6" xfId="25806"/>
    <cellStyle name="Sortie 3 79" xfId="4470"/>
    <cellStyle name="Sortie 3 79 2" xfId="6713"/>
    <cellStyle name="Sortie 3 79 2 2" xfId="13439"/>
    <cellStyle name="Sortie 3 79 2 2 2" xfId="16468"/>
    <cellStyle name="Sortie 3 79 2 2 3" xfId="34775"/>
    <cellStyle name="Sortie 3 79 2 3" xfId="22334"/>
    <cellStyle name="Sortie 3 79 2 4" xfId="28049"/>
    <cellStyle name="Sortie 3 79 3" xfId="8953"/>
    <cellStyle name="Sortie 3 79 3 2" xfId="15679"/>
    <cellStyle name="Sortie 3 79 3 2 2" xfId="16505"/>
    <cellStyle name="Sortie 3 79 3 2 3" xfId="37015"/>
    <cellStyle name="Sortie 3 79 3 3" xfId="17473"/>
    <cellStyle name="Sortie 3 79 3 4" xfId="30289"/>
    <cellStyle name="Sortie 3 79 4" xfId="11197"/>
    <cellStyle name="Sortie 3 79 4 2" xfId="16301"/>
    <cellStyle name="Sortie 3 79 4 3" xfId="32533"/>
    <cellStyle name="Sortie 3 79 5" xfId="19361"/>
    <cellStyle name="Sortie 3 79 6" xfId="25807"/>
    <cellStyle name="Sortie 3 8" xfId="4471"/>
    <cellStyle name="Sortie 3 8 2" xfId="6714"/>
    <cellStyle name="Sortie 3 8 2 2" xfId="13440"/>
    <cellStyle name="Sortie 3 8 2 2 2" xfId="17084"/>
    <cellStyle name="Sortie 3 8 2 2 3" xfId="34776"/>
    <cellStyle name="Sortie 3 8 2 3" xfId="18988"/>
    <cellStyle name="Sortie 3 8 2 4" xfId="28050"/>
    <cellStyle name="Sortie 3 8 3" xfId="8954"/>
    <cellStyle name="Sortie 3 8 3 2" xfId="15680"/>
    <cellStyle name="Sortie 3 8 3 2 2" xfId="16610"/>
    <cellStyle name="Sortie 3 8 3 2 3" xfId="37016"/>
    <cellStyle name="Sortie 3 8 3 3" xfId="20851"/>
    <cellStyle name="Sortie 3 8 3 4" xfId="30290"/>
    <cellStyle name="Sortie 3 8 4" xfId="11198"/>
    <cellStyle name="Sortie 3 8 4 2" xfId="16952"/>
    <cellStyle name="Sortie 3 8 4 3" xfId="32534"/>
    <cellStyle name="Sortie 3 8 5" xfId="18245"/>
    <cellStyle name="Sortie 3 8 6" xfId="25808"/>
    <cellStyle name="Sortie 3 80" xfId="4472"/>
    <cellStyle name="Sortie 3 80 2" xfId="6715"/>
    <cellStyle name="Sortie 3 80 2 2" xfId="13441"/>
    <cellStyle name="Sortie 3 80 2 2 2" xfId="16446"/>
    <cellStyle name="Sortie 3 80 2 2 3" xfId="34777"/>
    <cellStyle name="Sortie 3 80 2 3" xfId="17865"/>
    <cellStyle name="Sortie 3 80 2 4" xfId="28051"/>
    <cellStyle name="Sortie 3 80 3" xfId="8955"/>
    <cellStyle name="Sortie 3 80 3 2" xfId="15681"/>
    <cellStyle name="Sortie 3 80 3 2 2" xfId="16824"/>
    <cellStyle name="Sortie 3 80 3 2 3" xfId="37017"/>
    <cellStyle name="Sortie 3 80 3 3" xfId="23083"/>
    <cellStyle name="Sortie 3 80 3 4" xfId="30291"/>
    <cellStyle name="Sortie 3 80 4" xfId="11199"/>
    <cellStyle name="Sortie 3 80 4 2" xfId="17338"/>
    <cellStyle name="Sortie 3 80 4 3" xfId="32535"/>
    <cellStyle name="Sortie 3 80 5" xfId="21591"/>
    <cellStyle name="Sortie 3 80 6" xfId="25809"/>
    <cellStyle name="Sortie 3 81" xfId="4473"/>
    <cellStyle name="Sortie 3 81 2" xfId="6716"/>
    <cellStyle name="Sortie 3 81 2 2" xfId="13442"/>
    <cellStyle name="Sortie 3 81 2 2 2" xfId="16425"/>
    <cellStyle name="Sortie 3 81 2 2 3" xfId="34778"/>
    <cellStyle name="Sortie 3 81 2 3" xfId="21219"/>
    <cellStyle name="Sortie 3 81 2 4" xfId="28052"/>
    <cellStyle name="Sortie 3 81 3" xfId="8956"/>
    <cellStyle name="Sortie 3 81 3 2" xfId="15682"/>
    <cellStyle name="Sortie 3 81 3 2 2" xfId="17211"/>
    <cellStyle name="Sortie 3 81 3 2 3" xfId="37018"/>
    <cellStyle name="Sortie 3 81 3 3" xfId="19736"/>
    <cellStyle name="Sortie 3 81 3 4" xfId="30292"/>
    <cellStyle name="Sortie 3 81 4" xfId="11200"/>
    <cellStyle name="Sortie 3 81 4 2" xfId="16476"/>
    <cellStyle name="Sortie 3 81 4 3" xfId="32536"/>
    <cellStyle name="Sortie 3 81 5" xfId="23821"/>
    <cellStyle name="Sortie 3 81 6" xfId="25810"/>
    <cellStyle name="Sortie 3 82" xfId="4474"/>
    <cellStyle name="Sortie 3 82 2" xfId="6717"/>
    <cellStyle name="Sortie 3 82 2 2" xfId="13443"/>
    <cellStyle name="Sortie 3 82 2 2 2" xfId="16889"/>
    <cellStyle name="Sortie 3 82 2 2 3" xfId="34779"/>
    <cellStyle name="Sortie 3 82 2 3" xfId="23448"/>
    <cellStyle name="Sortie 3 82 2 4" xfId="28053"/>
    <cellStyle name="Sortie 3 82 3" xfId="8957"/>
    <cellStyle name="Sortie 3 82 3 2" xfId="15683"/>
    <cellStyle name="Sortie 3 82 3 2 2" xfId="16265"/>
    <cellStyle name="Sortie 3 82 3 2 3" xfId="37019"/>
    <cellStyle name="Sortie 3 82 3 3" xfId="21965"/>
    <cellStyle name="Sortie 3 82 3 4" xfId="30293"/>
    <cellStyle name="Sortie 3 82 4" xfId="11201"/>
    <cellStyle name="Sortie 3 82 4 2" xfId="17145"/>
    <cellStyle name="Sortie 3 82 4 3" xfId="32537"/>
    <cellStyle name="Sortie 3 82 5" xfId="20474"/>
    <cellStyle name="Sortie 3 82 6" xfId="25811"/>
    <cellStyle name="Sortie 3 83" xfId="4475"/>
    <cellStyle name="Sortie 3 83 2" xfId="6718"/>
    <cellStyle name="Sortie 3 83 2 2" xfId="13444"/>
    <cellStyle name="Sortie 3 83 2 2 2" xfId="17276"/>
    <cellStyle name="Sortie 3 83 2 2 3" xfId="34780"/>
    <cellStyle name="Sortie 3 83 2 3" xfId="20101"/>
    <cellStyle name="Sortie 3 83 2 4" xfId="28054"/>
    <cellStyle name="Sortie 3 83 3" xfId="8958"/>
    <cellStyle name="Sortie 3 83 3 2" xfId="15684"/>
    <cellStyle name="Sortie 3 83 3 2 2" xfId="17018"/>
    <cellStyle name="Sortie 3 83 3 2 3" xfId="37020"/>
    <cellStyle name="Sortie 3 83 3 3" xfId="18619"/>
    <cellStyle name="Sortie 3 83 3 4" xfId="30294"/>
    <cellStyle name="Sortie 3 83 4" xfId="11202"/>
    <cellStyle name="Sortie 3 83 4 2" xfId="16774"/>
    <cellStyle name="Sortie 3 83 4 3" xfId="32538"/>
    <cellStyle name="Sortie 3 83 5" xfId="22705"/>
    <cellStyle name="Sortie 3 83 6" xfId="25812"/>
    <cellStyle name="Sortie 3 84" xfId="4476"/>
    <cellStyle name="Sortie 3 84 2" xfId="6719"/>
    <cellStyle name="Sortie 3 84 2 2" xfId="13445"/>
    <cellStyle name="Sortie 3 84 2 2 2" xfId="16723"/>
    <cellStyle name="Sortie 3 84 2 2 3" xfId="34781"/>
    <cellStyle name="Sortie 3 84 2 3" xfId="22333"/>
    <cellStyle name="Sortie 3 84 2 4" xfId="28055"/>
    <cellStyle name="Sortie 3 84 3" xfId="8959"/>
    <cellStyle name="Sortie 3 84 3 2" xfId="15685"/>
    <cellStyle name="Sortie 3 84 3 2 2" xfId="16284"/>
    <cellStyle name="Sortie 3 84 3 2 3" xfId="37021"/>
    <cellStyle name="Sortie 3 84 3 3" xfId="17472"/>
    <cellStyle name="Sortie 3 84 3 4" xfId="30295"/>
    <cellStyle name="Sortie 3 84 4" xfId="11203"/>
    <cellStyle name="Sortie 3 84 4 2" xfId="16954"/>
    <cellStyle name="Sortie 3 84 4 3" xfId="32539"/>
    <cellStyle name="Sortie 3 84 5" xfId="19360"/>
    <cellStyle name="Sortie 3 84 6" xfId="25813"/>
    <cellStyle name="Sortie 3 85" xfId="4477"/>
    <cellStyle name="Sortie 3 85 2" xfId="6720"/>
    <cellStyle name="Sortie 3 85 2 2" xfId="13446"/>
    <cellStyle name="Sortie 3 85 2 2 2" xfId="17083"/>
    <cellStyle name="Sortie 3 85 2 2 3" xfId="34782"/>
    <cellStyle name="Sortie 3 85 2 3" xfId="18987"/>
    <cellStyle name="Sortie 3 85 2 4" xfId="28056"/>
    <cellStyle name="Sortie 3 85 3" xfId="8960"/>
    <cellStyle name="Sortie 3 85 3 2" xfId="15686"/>
    <cellStyle name="Sortie 3 85 3 2 2" xfId="16352"/>
    <cellStyle name="Sortie 3 85 3 2 3" xfId="37022"/>
    <cellStyle name="Sortie 3 85 3 3" xfId="20850"/>
    <cellStyle name="Sortie 3 85 3 4" xfId="30296"/>
    <cellStyle name="Sortie 3 85 4" xfId="11204"/>
    <cellStyle name="Sortie 3 85 4 2" xfId="17340"/>
    <cellStyle name="Sortie 3 85 4 3" xfId="32540"/>
    <cellStyle name="Sortie 3 85 5" xfId="18244"/>
    <cellStyle name="Sortie 3 85 6" xfId="25814"/>
    <cellStyle name="Sortie 3 86" xfId="4478"/>
    <cellStyle name="Sortie 3 86 2" xfId="6721"/>
    <cellStyle name="Sortie 3 86 2 2" xfId="13447"/>
    <cellStyle name="Sortie 3 86 2 2 2" xfId="16767"/>
    <cellStyle name="Sortie 3 86 2 2 3" xfId="34783"/>
    <cellStyle name="Sortie 3 86 2 3" xfId="17864"/>
    <cellStyle name="Sortie 3 86 2 4" xfId="28057"/>
    <cellStyle name="Sortie 3 86 3" xfId="8961"/>
    <cellStyle name="Sortie 3 86 3 2" xfId="15687"/>
    <cellStyle name="Sortie 3 86 3 2 2" xfId="16823"/>
    <cellStyle name="Sortie 3 86 3 2 3" xfId="37023"/>
    <cellStyle name="Sortie 3 86 3 3" xfId="23082"/>
    <cellStyle name="Sortie 3 86 3 4" xfId="30297"/>
    <cellStyle name="Sortie 3 86 4" xfId="11205"/>
    <cellStyle name="Sortie 3 86 4 2" xfId="16603"/>
    <cellStyle name="Sortie 3 86 4 3" xfId="32541"/>
    <cellStyle name="Sortie 3 86 5" xfId="21590"/>
    <cellStyle name="Sortie 3 86 6" xfId="25815"/>
    <cellStyle name="Sortie 3 87" xfId="4479"/>
    <cellStyle name="Sortie 3 87 2" xfId="6722"/>
    <cellStyle name="Sortie 3 87 2 2" xfId="13448"/>
    <cellStyle name="Sortie 3 87 2 2 2" xfId="16743"/>
    <cellStyle name="Sortie 3 87 2 2 3" xfId="34784"/>
    <cellStyle name="Sortie 3 87 2 3" xfId="21218"/>
    <cellStyle name="Sortie 3 87 2 4" xfId="28058"/>
    <cellStyle name="Sortie 3 87 3" xfId="8962"/>
    <cellStyle name="Sortie 3 87 3 2" xfId="15688"/>
    <cellStyle name="Sortie 3 87 3 2 2" xfId="17210"/>
    <cellStyle name="Sortie 3 87 3 2 3" xfId="37024"/>
    <cellStyle name="Sortie 3 87 3 3" xfId="19735"/>
    <cellStyle name="Sortie 3 87 3 4" xfId="30298"/>
    <cellStyle name="Sortie 3 87 4" xfId="11206"/>
    <cellStyle name="Sortie 3 87 4 2" xfId="17147"/>
    <cellStyle name="Sortie 3 87 4 3" xfId="32542"/>
    <cellStyle name="Sortie 3 87 5" xfId="23820"/>
    <cellStyle name="Sortie 3 87 6" xfId="25816"/>
    <cellStyle name="Sortie 3 88" xfId="4480"/>
    <cellStyle name="Sortie 3 88 2" xfId="6723"/>
    <cellStyle name="Sortie 3 88 2 2" xfId="13449"/>
    <cellStyle name="Sortie 3 88 2 2 2" xfId="16888"/>
    <cellStyle name="Sortie 3 88 2 2 3" xfId="34785"/>
    <cellStyle name="Sortie 3 88 2 3" xfId="23447"/>
    <cellStyle name="Sortie 3 88 2 4" xfId="28059"/>
    <cellStyle name="Sortie 3 88 3" xfId="8963"/>
    <cellStyle name="Sortie 3 88 3 2" xfId="15689"/>
    <cellStyle name="Sortie 3 88 3 2 2" xfId="16589"/>
    <cellStyle name="Sortie 3 88 3 2 3" xfId="37025"/>
    <cellStyle name="Sortie 3 88 3 3" xfId="21964"/>
    <cellStyle name="Sortie 3 88 3 4" xfId="30299"/>
    <cellStyle name="Sortie 3 88 4" xfId="11207"/>
    <cellStyle name="Sortie 3 88 4 2" xfId="16708"/>
    <cellStyle name="Sortie 3 88 4 3" xfId="32543"/>
    <cellStyle name="Sortie 3 88 5" xfId="20473"/>
    <cellStyle name="Sortie 3 88 6" xfId="25817"/>
    <cellStyle name="Sortie 3 89" xfId="4481"/>
    <cellStyle name="Sortie 3 89 2" xfId="6724"/>
    <cellStyle name="Sortie 3 89 2 2" xfId="13450"/>
    <cellStyle name="Sortie 3 89 2 2 2" xfId="17275"/>
    <cellStyle name="Sortie 3 89 2 2 3" xfId="34786"/>
    <cellStyle name="Sortie 3 89 2 3" xfId="20100"/>
    <cellStyle name="Sortie 3 89 2 4" xfId="28060"/>
    <cellStyle name="Sortie 3 89 3" xfId="8964"/>
    <cellStyle name="Sortie 3 89 3 2" xfId="15690"/>
    <cellStyle name="Sortie 3 89 3 2 2" xfId="17017"/>
    <cellStyle name="Sortie 3 89 3 2 3" xfId="37026"/>
    <cellStyle name="Sortie 3 89 3 3" xfId="18618"/>
    <cellStyle name="Sortie 3 89 3 4" xfId="30300"/>
    <cellStyle name="Sortie 3 89 4" xfId="11208"/>
    <cellStyle name="Sortie 3 89 4 2" xfId="16625"/>
    <cellStyle name="Sortie 3 89 4 3" xfId="32544"/>
    <cellStyle name="Sortie 3 89 5" xfId="22704"/>
    <cellStyle name="Sortie 3 89 6" xfId="25818"/>
    <cellStyle name="Sortie 3 9" xfId="4482"/>
    <cellStyle name="Sortie 3 9 2" xfId="6725"/>
    <cellStyle name="Sortie 3 9 2 2" xfId="13451"/>
    <cellStyle name="Sortie 3 9 2 2 2" xfId="16273"/>
    <cellStyle name="Sortie 3 9 2 2 3" xfId="34787"/>
    <cellStyle name="Sortie 3 9 2 3" xfId="22332"/>
    <cellStyle name="Sortie 3 9 2 4" xfId="28061"/>
    <cellStyle name="Sortie 3 9 3" xfId="8965"/>
    <cellStyle name="Sortie 3 9 3 2" xfId="15691"/>
    <cellStyle name="Sortie 3 9 3 2 2" xfId="16375"/>
    <cellStyle name="Sortie 3 9 3 2 3" xfId="37027"/>
    <cellStyle name="Sortie 3 9 3 3" xfId="17471"/>
    <cellStyle name="Sortie 3 9 3 4" xfId="30301"/>
    <cellStyle name="Sortie 3 9 4" xfId="11209"/>
    <cellStyle name="Sortie 3 9 4 2" xfId="16953"/>
    <cellStyle name="Sortie 3 9 4 3" xfId="32545"/>
    <cellStyle name="Sortie 3 9 5" xfId="19359"/>
    <cellStyle name="Sortie 3 9 6" xfId="25819"/>
    <cellStyle name="Sortie 3 90" xfId="4483"/>
    <cellStyle name="Sortie 3 90 2" xfId="6726"/>
    <cellStyle name="Sortie 3 90 2 2" xfId="13452"/>
    <cellStyle name="Sortie 3 90 2 2 2" xfId="17082"/>
    <cellStyle name="Sortie 3 90 2 2 3" xfId="34788"/>
    <cellStyle name="Sortie 3 90 2 3" xfId="18986"/>
    <cellStyle name="Sortie 3 90 2 4" xfId="28062"/>
    <cellStyle name="Sortie 3 90 3" xfId="8966"/>
    <cellStyle name="Sortie 3 90 3 2" xfId="15692"/>
    <cellStyle name="Sortie 3 90 3 2 2" xfId="16672"/>
    <cellStyle name="Sortie 3 90 3 2 3" xfId="37028"/>
    <cellStyle name="Sortie 3 90 3 3" xfId="20849"/>
    <cellStyle name="Sortie 3 90 3 4" xfId="30302"/>
    <cellStyle name="Sortie 3 90 4" xfId="11210"/>
    <cellStyle name="Sortie 3 90 4 2" xfId="17339"/>
    <cellStyle name="Sortie 3 90 4 3" xfId="32546"/>
    <cellStyle name="Sortie 3 90 5" xfId="18243"/>
    <cellStyle name="Sortie 3 90 6" xfId="25820"/>
    <cellStyle name="Sortie 3 91" xfId="4484"/>
    <cellStyle name="Sortie 3 91 2" xfId="6727"/>
    <cellStyle name="Sortie 3 91 2 2" xfId="13453"/>
    <cellStyle name="Sortie 3 91 2 2 2" xfId="16700"/>
    <cellStyle name="Sortie 3 91 2 2 3" xfId="34789"/>
    <cellStyle name="Sortie 3 91 2 3" xfId="17863"/>
    <cellStyle name="Sortie 3 91 2 4" xfId="28063"/>
    <cellStyle name="Sortie 3 91 3" xfId="8967"/>
    <cellStyle name="Sortie 3 91 3 2" xfId="15693"/>
    <cellStyle name="Sortie 3 91 3 2 2" xfId="16821"/>
    <cellStyle name="Sortie 3 91 3 2 3" xfId="37029"/>
    <cellStyle name="Sortie 3 91 3 3" xfId="23081"/>
    <cellStyle name="Sortie 3 91 3 4" xfId="30303"/>
    <cellStyle name="Sortie 3 91 4" xfId="11211"/>
    <cellStyle name="Sortie 3 91 4 2" xfId="16344"/>
    <cellStyle name="Sortie 3 91 4 3" xfId="32547"/>
    <cellStyle name="Sortie 3 91 5" xfId="21589"/>
    <cellStyle name="Sortie 3 91 6" xfId="25821"/>
    <cellStyle name="Sortie 3 92" xfId="4485"/>
    <cellStyle name="Sortie 3 92 2" xfId="6728"/>
    <cellStyle name="Sortie 3 92 2 2" xfId="13454"/>
    <cellStyle name="Sortie 3 92 2 2 2" xfId="16294"/>
    <cellStyle name="Sortie 3 92 2 2 3" xfId="34790"/>
    <cellStyle name="Sortie 3 92 2 3" xfId="21217"/>
    <cellStyle name="Sortie 3 92 2 4" xfId="28064"/>
    <cellStyle name="Sortie 3 92 3" xfId="8968"/>
    <cellStyle name="Sortie 3 92 3 2" xfId="15694"/>
    <cellStyle name="Sortie 3 92 3 2 2" xfId="17208"/>
    <cellStyle name="Sortie 3 92 3 2 3" xfId="37030"/>
    <cellStyle name="Sortie 3 92 3 3" xfId="19734"/>
    <cellStyle name="Sortie 3 92 3 4" xfId="30304"/>
    <cellStyle name="Sortie 3 92 4" xfId="11212"/>
    <cellStyle name="Sortie 3 92 4 2" xfId="17146"/>
    <cellStyle name="Sortie 3 92 4 3" xfId="32548"/>
    <cellStyle name="Sortie 3 92 5" xfId="23819"/>
    <cellStyle name="Sortie 3 92 6" xfId="25822"/>
    <cellStyle name="Sortie 3 93" xfId="4486"/>
    <cellStyle name="Sortie 3 93 2" xfId="6729"/>
    <cellStyle name="Sortie 3 93 2 2" xfId="13455"/>
    <cellStyle name="Sortie 3 93 2 2 2" xfId="16887"/>
    <cellStyle name="Sortie 3 93 2 2 3" xfId="34791"/>
    <cellStyle name="Sortie 3 93 2 3" xfId="23446"/>
    <cellStyle name="Sortie 3 93 2 4" xfId="28065"/>
    <cellStyle name="Sortie 3 93 3" xfId="8969"/>
    <cellStyle name="Sortie 3 93 3 2" xfId="15695"/>
    <cellStyle name="Sortie 3 93 3 2 2" xfId="16651"/>
    <cellStyle name="Sortie 3 93 3 2 3" xfId="37031"/>
    <cellStyle name="Sortie 3 93 3 3" xfId="21963"/>
    <cellStyle name="Sortie 3 93 3 4" xfId="30305"/>
    <cellStyle name="Sortie 3 93 4" xfId="11213"/>
    <cellStyle name="Sortie 3 93 4 2" xfId="16645"/>
    <cellStyle name="Sortie 3 93 4 3" xfId="32549"/>
    <cellStyle name="Sortie 3 93 5" xfId="20472"/>
    <cellStyle name="Sortie 3 93 6" xfId="25823"/>
    <cellStyle name="Sortie 3 94" xfId="4487"/>
    <cellStyle name="Sortie 3 94 2" xfId="6730"/>
    <cellStyle name="Sortie 3 94 2 2" xfId="13456"/>
    <cellStyle name="Sortie 3 94 2 2 2" xfId="17274"/>
    <cellStyle name="Sortie 3 94 2 2 3" xfId="34792"/>
    <cellStyle name="Sortie 3 94 2 3" xfId="20099"/>
    <cellStyle name="Sortie 3 94 2 4" xfId="28066"/>
    <cellStyle name="Sortie 3 94 3" xfId="8970"/>
    <cellStyle name="Sortie 3 94 3 2" xfId="15696"/>
    <cellStyle name="Sortie 3 94 3 2 2" xfId="17015"/>
    <cellStyle name="Sortie 3 94 3 2 3" xfId="37032"/>
    <cellStyle name="Sortie 3 94 3 3" xfId="18617"/>
    <cellStyle name="Sortie 3 94 3 4" xfId="30306"/>
    <cellStyle name="Sortie 3 94 4" xfId="11214"/>
    <cellStyle name="Sortie 3 94 4 2" xfId="16367"/>
    <cellStyle name="Sortie 3 94 4 3" xfId="32550"/>
    <cellStyle name="Sortie 3 94 5" xfId="22703"/>
    <cellStyle name="Sortie 3 94 6" xfId="25824"/>
    <cellStyle name="Sortie 3 95" xfId="4488"/>
    <cellStyle name="Sortie 3 95 2" xfId="6731"/>
    <cellStyle name="Sortie 3 95 2 2" xfId="13457"/>
    <cellStyle name="Sortie 3 95 2 2 2" xfId="16404"/>
    <cellStyle name="Sortie 3 95 2 2 3" xfId="34793"/>
    <cellStyle name="Sortie 3 95 2 3" xfId="22331"/>
    <cellStyle name="Sortie 3 95 2 4" xfId="28067"/>
    <cellStyle name="Sortie 3 95 3" xfId="8971"/>
    <cellStyle name="Sortie 3 95 3 2" xfId="15697"/>
    <cellStyle name="Sortie 3 95 3 2 2" xfId="16631"/>
    <cellStyle name="Sortie 3 95 3 2 3" xfId="37033"/>
    <cellStyle name="Sortie 3 95 3 3" xfId="17470"/>
    <cellStyle name="Sortie 3 95 3 4" xfId="30307"/>
    <cellStyle name="Sortie 3 95 4" xfId="11215"/>
    <cellStyle name="Sortie 3 95 4 2" xfId="16686"/>
    <cellStyle name="Sortie 3 95 4 3" xfId="32551"/>
    <cellStyle name="Sortie 3 95 5" xfId="19358"/>
    <cellStyle name="Sortie 3 95 6" xfId="25825"/>
    <cellStyle name="Sortie 3 96" xfId="4489"/>
    <cellStyle name="Sortie 3 96 2" xfId="6732"/>
    <cellStyle name="Sortie 3 96 2 2" xfId="13458"/>
    <cellStyle name="Sortie 3 96 2 2 2" xfId="17081"/>
    <cellStyle name="Sortie 3 96 2 2 3" xfId="34794"/>
    <cellStyle name="Sortie 3 96 2 3" xfId="18985"/>
    <cellStyle name="Sortie 3 96 2 4" xfId="28068"/>
    <cellStyle name="Sortie 3 96 3" xfId="8972"/>
    <cellStyle name="Sortie 3 96 3 2" xfId="15698"/>
    <cellStyle name="Sortie 3 96 3 2 2" xfId="16822"/>
    <cellStyle name="Sortie 3 96 3 2 3" xfId="37034"/>
    <cellStyle name="Sortie 3 96 3 3" xfId="20848"/>
    <cellStyle name="Sortie 3 96 3 4" xfId="30308"/>
    <cellStyle name="Sortie 3 96 4" xfId="11216"/>
    <cellStyle name="Sortie 3 96 4 2" xfId="16951"/>
    <cellStyle name="Sortie 3 96 4 3" xfId="32552"/>
    <cellStyle name="Sortie 3 96 5" xfId="18242"/>
    <cellStyle name="Sortie 3 96 6" xfId="25826"/>
    <cellStyle name="Sortie 3 97" xfId="4490"/>
    <cellStyle name="Sortie 3 97 2" xfId="6733"/>
    <cellStyle name="Sortie 3 97 2 2" xfId="13459"/>
    <cellStyle name="Sortie 3 97 2 2 2" xfId="16251"/>
    <cellStyle name="Sortie 3 97 2 2 3" xfId="34795"/>
    <cellStyle name="Sortie 3 97 2 3" xfId="17862"/>
    <cellStyle name="Sortie 3 97 2 4" xfId="28069"/>
    <cellStyle name="Sortie 3 97 3" xfId="8973"/>
    <cellStyle name="Sortie 3 97 3 2" xfId="15699"/>
    <cellStyle name="Sortie 3 97 3 2 2" xfId="17209"/>
    <cellStyle name="Sortie 3 97 3 2 3" xfId="37035"/>
    <cellStyle name="Sortie 3 97 3 3" xfId="23080"/>
    <cellStyle name="Sortie 3 97 3 4" xfId="30309"/>
    <cellStyle name="Sortie 3 97 4" xfId="11217"/>
    <cellStyle name="Sortie 3 97 4 2" xfId="17337"/>
    <cellStyle name="Sortie 3 97 4 3" xfId="32553"/>
    <cellStyle name="Sortie 3 97 5" xfId="21588"/>
    <cellStyle name="Sortie 3 97 6" xfId="25827"/>
    <cellStyle name="Sortie 3 98" xfId="4491"/>
    <cellStyle name="Sortie 3 98 2" xfId="6734"/>
    <cellStyle name="Sortie 3 98 2 2" xfId="13460"/>
    <cellStyle name="Sortie 3 98 2 2 2" xfId="16231"/>
    <cellStyle name="Sortie 3 98 2 2 3" xfId="34796"/>
    <cellStyle name="Sortie 3 98 2 3" xfId="21216"/>
    <cellStyle name="Sortie 3 98 2 4" xfId="28070"/>
    <cellStyle name="Sortie 3 98 3" xfId="8974"/>
    <cellStyle name="Sortie 3 98 3 2" xfId="15700"/>
    <cellStyle name="Sortie 3 98 3 2 2" xfId="16328"/>
    <cellStyle name="Sortie 3 98 3 2 3" xfId="37036"/>
    <cellStyle name="Sortie 3 98 3 3" xfId="19733"/>
    <cellStyle name="Sortie 3 98 3 4" xfId="30310"/>
    <cellStyle name="Sortie 3 98 4" xfId="11218"/>
    <cellStyle name="Sortie 3 98 4 2" xfId="16410"/>
    <cellStyle name="Sortie 3 98 4 3" xfId="32554"/>
    <cellStyle name="Sortie 3 98 5" xfId="23818"/>
    <cellStyle name="Sortie 3 98 6" xfId="25828"/>
    <cellStyle name="Sortie 3 99" xfId="4492"/>
    <cellStyle name="Sortie 3 99 2" xfId="6735"/>
    <cellStyle name="Sortie 3 99 2 2" xfId="13461"/>
    <cellStyle name="Sortie 3 99 2 2 2" xfId="16886"/>
    <cellStyle name="Sortie 3 99 2 2 3" xfId="34797"/>
    <cellStyle name="Sortie 3 99 2 3" xfId="23445"/>
    <cellStyle name="Sortie 3 99 2 4" xfId="28071"/>
    <cellStyle name="Sortie 3 99 3" xfId="8975"/>
    <cellStyle name="Sortie 3 99 3 2" xfId="15701"/>
    <cellStyle name="Sortie 3 99 3 2 2" xfId="17016"/>
    <cellStyle name="Sortie 3 99 3 2 3" xfId="37037"/>
    <cellStyle name="Sortie 3 99 3 3" xfId="21962"/>
    <cellStyle name="Sortie 3 99 3 4" xfId="30311"/>
    <cellStyle name="Sortie 3 99 4" xfId="11219"/>
    <cellStyle name="Sortie 3 99 4 2" xfId="17144"/>
    <cellStyle name="Sortie 3 99 4 3" xfId="32555"/>
    <cellStyle name="Sortie 3 99 5" xfId="20471"/>
    <cellStyle name="Sortie 3 99 6" xfId="25829"/>
    <cellStyle name="Sortie 4" xfId="2695"/>
    <cellStyle name="Sortie 4 10" xfId="4493"/>
    <cellStyle name="Sortie 4 10 2" xfId="6737"/>
    <cellStyle name="Sortie 4 10 2 2" xfId="13463"/>
    <cellStyle name="Sortie 4 10 2 2 2" xfId="16722"/>
    <cellStyle name="Sortie 4 10 2 2 3" xfId="34799"/>
    <cellStyle name="Sortie 4 10 2 3" xfId="22330"/>
    <cellStyle name="Sortie 4 10 2 4" xfId="28073"/>
    <cellStyle name="Sortie 4 10 3" xfId="8977"/>
    <cellStyle name="Sortie 4 10 3 2" xfId="15703"/>
    <cellStyle name="Sortie 4 10 3 2 2" xfId="16418"/>
    <cellStyle name="Sortie 4 10 3 2 3" xfId="37039"/>
    <cellStyle name="Sortie 4 10 3 3" xfId="17469"/>
    <cellStyle name="Sortie 4 10 3 4" xfId="30313"/>
    <cellStyle name="Sortie 4 10 4" xfId="11221"/>
    <cellStyle name="Sortie 4 10 4 2" xfId="16432"/>
    <cellStyle name="Sortie 4 10 4 3" xfId="32557"/>
    <cellStyle name="Sortie 4 10 5" xfId="19357"/>
    <cellStyle name="Sortie 4 10 6" xfId="25831"/>
    <cellStyle name="Sortie 4 100" xfId="4494"/>
    <cellStyle name="Sortie 4 100 2" xfId="6738"/>
    <cellStyle name="Sortie 4 100 2 2" xfId="13464"/>
    <cellStyle name="Sortie 4 100 2 2 2" xfId="17080"/>
    <cellStyle name="Sortie 4 100 2 2 3" xfId="34800"/>
    <cellStyle name="Sortie 4 100 2 3" xfId="18984"/>
    <cellStyle name="Sortie 4 100 2 4" xfId="28074"/>
    <cellStyle name="Sortie 4 100 3" xfId="8978"/>
    <cellStyle name="Sortie 4 100 3 2" xfId="15704"/>
    <cellStyle name="Sortie 4 100 3 2 2" xfId="16736"/>
    <cellStyle name="Sortie 4 100 3 2 3" xfId="37040"/>
    <cellStyle name="Sortie 4 100 3 3" xfId="20847"/>
    <cellStyle name="Sortie 4 100 3 4" xfId="30314"/>
    <cellStyle name="Sortie 4 100 4" xfId="11222"/>
    <cellStyle name="Sortie 4 100 4 2" xfId="16950"/>
    <cellStyle name="Sortie 4 100 4 3" xfId="32558"/>
    <cellStyle name="Sortie 4 100 5" xfId="18241"/>
    <cellStyle name="Sortie 4 100 6" xfId="25832"/>
    <cellStyle name="Sortie 4 101" xfId="4495"/>
    <cellStyle name="Sortie 4 101 2" xfId="6739"/>
    <cellStyle name="Sortie 4 101 2 2" xfId="13465"/>
    <cellStyle name="Sortie 4 101 2 2 2" xfId="16575"/>
    <cellStyle name="Sortie 4 101 2 2 3" xfId="34801"/>
    <cellStyle name="Sortie 4 101 2 3" xfId="17861"/>
    <cellStyle name="Sortie 4 101 2 4" xfId="28075"/>
    <cellStyle name="Sortie 4 101 3" xfId="8979"/>
    <cellStyle name="Sortie 4 101 3 2" xfId="15705"/>
    <cellStyle name="Sortie 4 101 3 2 2" xfId="16820"/>
    <cellStyle name="Sortie 4 101 3 2 3" xfId="37041"/>
    <cellStyle name="Sortie 4 101 3 3" xfId="23079"/>
    <cellStyle name="Sortie 4 101 3 4" xfId="30315"/>
    <cellStyle name="Sortie 4 101 4" xfId="11223"/>
    <cellStyle name="Sortie 4 101 4 2" xfId="17336"/>
    <cellStyle name="Sortie 4 101 4 3" xfId="32559"/>
    <cellStyle name="Sortie 4 101 5" xfId="21587"/>
    <cellStyle name="Sortie 4 101 6" xfId="25833"/>
    <cellStyle name="Sortie 4 102" xfId="4496"/>
    <cellStyle name="Sortie 4 102 2" xfId="6740"/>
    <cellStyle name="Sortie 4 102 2 2" xfId="13466"/>
    <cellStyle name="Sortie 4 102 2 2 2" xfId="16551"/>
    <cellStyle name="Sortie 4 102 2 2 3" xfId="34802"/>
    <cellStyle name="Sortie 4 102 2 3" xfId="21215"/>
    <cellStyle name="Sortie 4 102 2 4" xfId="28076"/>
    <cellStyle name="Sortie 4 102 3" xfId="8980"/>
    <cellStyle name="Sortie 4 102 3 2" xfId="15706"/>
    <cellStyle name="Sortie 4 102 3 2 2" xfId="17207"/>
    <cellStyle name="Sortie 4 102 3 2 3" xfId="37042"/>
    <cellStyle name="Sortie 4 102 3 3" xfId="19732"/>
    <cellStyle name="Sortie 4 102 3 4" xfId="30316"/>
    <cellStyle name="Sortie 4 102 4" xfId="11224"/>
    <cellStyle name="Sortie 4 102 4 2" xfId="16728"/>
    <cellStyle name="Sortie 4 102 4 3" xfId="32560"/>
    <cellStyle name="Sortie 4 102 5" xfId="23817"/>
    <cellStyle name="Sortie 4 102 6" xfId="25834"/>
    <cellStyle name="Sortie 4 103" xfId="4497"/>
    <cellStyle name="Sortie 4 103 2" xfId="6741"/>
    <cellStyle name="Sortie 4 103 2 2" xfId="13467"/>
    <cellStyle name="Sortie 4 103 2 2 2" xfId="16885"/>
    <cellStyle name="Sortie 4 103 2 2 3" xfId="34803"/>
    <cellStyle name="Sortie 4 103 2 3" xfId="23444"/>
    <cellStyle name="Sortie 4 103 2 4" xfId="28077"/>
    <cellStyle name="Sortie 4 103 3" xfId="8981"/>
    <cellStyle name="Sortie 4 103 3 2" xfId="15707"/>
    <cellStyle name="Sortie 4 103 3 2 2" xfId="16397"/>
    <cellStyle name="Sortie 4 103 3 2 3" xfId="37043"/>
    <cellStyle name="Sortie 4 103 3 3" xfId="21961"/>
    <cellStyle name="Sortie 4 103 3 4" xfId="30317"/>
    <cellStyle name="Sortie 4 103 4" xfId="11225"/>
    <cellStyle name="Sortie 4 103 4 2" xfId="17143"/>
    <cellStyle name="Sortie 4 103 4 3" xfId="32561"/>
    <cellStyle name="Sortie 4 103 5" xfId="20470"/>
    <cellStyle name="Sortie 4 103 6" xfId="25835"/>
    <cellStyle name="Sortie 4 104" xfId="4498"/>
    <cellStyle name="Sortie 4 104 2" xfId="6742"/>
    <cellStyle name="Sortie 4 104 2 2" xfId="13468"/>
    <cellStyle name="Sortie 4 104 2 2 2" xfId="17272"/>
    <cellStyle name="Sortie 4 104 2 2 3" xfId="34804"/>
    <cellStyle name="Sortie 4 104 2 3" xfId="20097"/>
    <cellStyle name="Sortie 4 104 2 4" xfId="28078"/>
    <cellStyle name="Sortie 4 104 3" xfId="8982"/>
    <cellStyle name="Sortie 4 104 3 2" xfId="15708"/>
    <cellStyle name="Sortie 4 104 3 2 2" xfId="17014"/>
    <cellStyle name="Sortie 4 104 3 2 3" xfId="37044"/>
    <cellStyle name="Sortie 4 104 3 3" xfId="18615"/>
    <cellStyle name="Sortie 4 104 3 4" xfId="30318"/>
    <cellStyle name="Sortie 4 104 4" xfId="11226"/>
    <cellStyle name="Sortie 4 104 4 2" xfId="16452"/>
    <cellStyle name="Sortie 4 104 4 3" xfId="32562"/>
    <cellStyle name="Sortie 4 104 5" xfId="22701"/>
    <cellStyle name="Sortie 4 104 6" xfId="25836"/>
    <cellStyle name="Sortie 4 105" xfId="4499"/>
    <cellStyle name="Sortie 4 105 2" xfId="6743"/>
    <cellStyle name="Sortie 4 105 2 2" xfId="13469"/>
    <cellStyle name="Sortie 4 105 2 2 2" xfId="16272"/>
    <cellStyle name="Sortie 4 105 2 2 3" xfId="34805"/>
    <cellStyle name="Sortie 4 105 2 3" xfId="22329"/>
    <cellStyle name="Sortie 4 105 2 4" xfId="28079"/>
    <cellStyle name="Sortie 4 105 3" xfId="8983"/>
    <cellStyle name="Sortie 4 105 3 2" xfId="15709"/>
    <cellStyle name="Sortie 4 105 3 2 2" xfId="16759"/>
    <cellStyle name="Sortie 4 105 3 2 3" xfId="37045"/>
    <cellStyle name="Sortie 4 105 3 3" xfId="17468"/>
    <cellStyle name="Sortie 4 105 3 4" xfId="30319"/>
    <cellStyle name="Sortie 4 105 4" xfId="11227"/>
    <cellStyle name="Sortie 4 105 4 2" xfId="16750"/>
    <cellStyle name="Sortie 4 105 4 3" xfId="32563"/>
    <cellStyle name="Sortie 4 105 5" xfId="19356"/>
    <cellStyle name="Sortie 4 105 6" xfId="25837"/>
    <cellStyle name="Sortie 4 106" xfId="4500"/>
    <cellStyle name="Sortie 4 106 2" xfId="6744"/>
    <cellStyle name="Sortie 4 106 2 2" xfId="13470"/>
    <cellStyle name="Sortie 4 106 2 2 2" xfId="17079"/>
    <cellStyle name="Sortie 4 106 2 2 3" xfId="34806"/>
    <cellStyle name="Sortie 4 106 2 3" xfId="18983"/>
    <cellStyle name="Sortie 4 106 2 4" xfId="28080"/>
    <cellStyle name="Sortie 4 106 3" xfId="8984"/>
    <cellStyle name="Sortie 4 106 3 2" xfId="15710"/>
    <cellStyle name="Sortie 4 106 3 2 2" xfId="16484"/>
    <cellStyle name="Sortie 4 106 3 2 3" xfId="37046"/>
    <cellStyle name="Sortie 4 106 3 3" xfId="20846"/>
    <cellStyle name="Sortie 4 106 3 4" xfId="30320"/>
    <cellStyle name="Sortie 4 106 4" xfId="11228"/>
    <cellStyle name="Sortie 4 106 4 2" xfId="16949"/>
    <cellStyle name="Sortie 4 106 4 3" xfId="32564"/>
    <cellStyle name="Sortie 4 106 5" xfId="18240"/>
    <cellStyle name="Sortie 4 106 6" xfId="25838"/>
    <cellStyle name="Sortie 4 107" xfId="4501"/>
    <cellStyle name="Sortie 4 107 2" xfId="6745"/>
    <cellStyle name="Sortie 4 107 2 2" xfId="13471"/>
    <cellStyle name="Sortie 4 107 2 2 2" xfId="16511"/>
    <cellStyle name="Sortie 4 107 2 2 3" xfId="34807"/>
    <cellStyle name="Sortie 4 107 2 3" xfId="17860"/>
    <cellStyle name="Sortie 4 107 2 4" xfId="28081"/>
    <cellStyle name="Sortie 4 107 3" xfId="8985"/>
    <cellStyle name="Sortie 4 107 3 2" xfId="15711"/>
    <cellStyle name="Sortie 4 107 3 2 2" xfId="16819"/>
    <cellStyle name="Sortie 4 107 3 2 3" xfId="37047"/>
    <cellStyle name="Sortie 4 107 3 3" xfId="23078"/>
    <cellStyle name="Sortie 4 107 3 4" xfId="30321"/>
    <cellStyle name="Sortie 4 107 4" xfId="11229"/>
    <cellStyle name="Sortie 4 107 4 2" xfId="17335"/>
    <cellStyle name="Sortie 4 107 4 3" xfId="32565"/>
    <cellStyle name="Sortie 4 107 5" xfId="21586"/>
    <cellStyle name="Sortie 4 107 6" xfId="25839"/>
    <cellStyle name="Sortie 4 108" xfId="4502"/>
    <cellStyle name="Sortie 4 108 2" xfId="6746"/>
    <cellStyle name="Sortie 4 108 2 2" xfId="13472"/>
    <cellStyle name="Sortie 4 108 2 2 2" xfId="16679"/>
    <cellStyle name="Sortie 4 108 2 2 3" xfId="34808"/>
    <cellStyle name="Sortie 4 108 2 3" xfId="21214"/>
    <cellStyle name="Sortie 4 108 2 4" xfId="28082"/>
    <cellStyle name="Sortie 4 108 3" xfId="8986"/>
    <cellStyle name="Sortie 4 108 3 2" xfId="15712"/>
    <cellStyle name="Sortie 4 108 3 2 2" xfId="17206"/>
    <cellStyle name="Sortie 4 108 3 2 3" xfId="37048"/>
    <cellStyle name="Sortie 4 108 3 3" xfId="19731"/>
    <cellStyle name="Sortie 4 108 3 4" xfId="30322"/>
    <cellStyle name="Sortie 4 108 4" xfId="11230"/>
    <cellStyle name="Sortie 4 108 4 2" xfId="16278"/>
    <cellStyle name="Sortie 4 108 4 3" xfId="32566"/>
    <cellStyle name="Sortie 4 108 5" xfId="23816"/>
    <cellStyle name="Sortie 4 108 6" xfId="25840"/>
    <cellStyle name="Sortie 4 109" xfId="4503"/>
    <cellStyle name="Sortie 4 109 2" xfId="6747"/>
    <cellStyle name="Sortie 4 109 2 2" xfId="13473"/>
    <cellStyle name="Sortie 4 109 2 2 2" xfId="16884"/>
    <cellStyle name="Sortie 4 109 2 2 3" xfId="34809"/>
    <cellStyle name="Sortie 4 109 2 3" xfId="23443"/>
    <cellStyle name="Sortie 4 109 2 4" xfId="28083"/>
    <cellStyle name="Sortie 4 109 3" xfId="8987"/>
    <cellStyle name="Sortie 4 109 3 2" xfId="15713"/>
    <cellStyle name="Sortie 4 109 3 2 2" xfId="16327"/>
    <cellStyle name="Sortie 4 109 3 2 3" xfId="37049"/>
    <cellStyle name="Sortie 4 109 3 3" xfId="21960"/>
    <cellStyle name="Sortie 4 109 3 4" xfId="30323"/>
    <cellStyle name="Sortie 4 109 4" xfId="11231"/>
    <cellStyle name="Sortie 4 109 4 2" xfId="17142"/>
    <cellStyle name="Sortie 4 109 4 3" xfId="32567"/>
    <cellStyle name="Sortie 4 109 5" xfId="20469"/>
    <cellStyle name="Sortie 4 109 6" xfId="25841"/>
    <cellStyle name="Sortie 4 11" xfId="4504"/>
    <cellStyle name="Sortie 4 11 2" xfId="6748"/>
    <cellStyle name="Sortie 4 11 2 2" xfId="13474"/>
    <cellStyle name="Sortie 4 11 2 2 2" xfId="17271"/>
    <cellStyle name="Sortie 4 11 2 2 3" xfId="34810"/>
    <cellStyle name="Sortie 4 11 2 3" xfId="20096"/>
    <cellStyle name="Sortie 4 11 2 4" xfId="28084"/>
    <cellStyle name="Sortie 4 11 3" xfId="8988"/>
    <cellStyle name="Sortie 4 11 3 2" xfId="15714"/>
    <cellStyle name="Sortie 4 11 3 2 2" xfId="17013"/>
    <cellStyle name="Sortie 4 11 3 2 3" xfId="37050"/>
    <cellStyle name="Sortie 4 11 3 3" xfId="18614"/>
    <cellStyle name="Sortie 4 11 3 4" xfId="30324"/>
    <cellStyle name="Sortie 4 11 4" xfId="11232"/>
    <cellStyle name="Sortie 4 11 4 2" xfId="16581"/>
    <cellStyle name="Sortie 4 11 4 3" xfId="32568"/>
    <cellStyle name="Sortie 4 11 5" xfId="22700"/>
    <cellStyle name="Sortie 4 11 6" xfId="25842"/>
    <cellStyle name="Sortie 4 110" xfId="4505"/>
    <cellStyle name="Sortie 4 110 2" xfId="6749"/>
    <cellStyle name="Sortie 4 110 2 2" xfId="13475"/>
    <cellStyle name="Sortie 4 110 2 2 2" xfId="16789"/>
    <cellStyle name="Sortie 4 110 2 2 3" xfId="34811"/>
    <cellStyle name="Sortie 4 110 2 3" xfId="22328"/>
    <cellStyle name="Sortie 4 110 2 4" xfId="28085"/>
    <cellStyle name="Sortie 4 110 3" xfId="8989"/>
    <cellStyle name="Sortie 4 110 3 2" xfId="15715"/>
    <cellStyle name="Sortie 4 110 3 2 2" xfId="16692"/>
    <cellStyle name="Sortie 4 110 3 2 3" xfId="37051"/>
    <cellStyle name="Sortie 4 110 3 3" xfId="17467"/>
    <cellStyle name="Sortie 4 110 3 4" xfId="30325"/>
    <cellStyle name="Sortie 4 110 4" xfId="11233"/>
    <cellStyle name="Sortie 4 110 4 2" xfId="16498"/>
    <cellStyle name="Sortie 4 110 4 3" xfId="32569"/>
    <cellStyle name="Sortie 4 110 5" xfId="19355"/>
    <cellStyle name="Sortie 4 110 6" xfId="25843"/>
    <cellStyle name="Sortie 4 111" xfId="4506"/>
    <cellStyle name="Sortie 4 111 2" xfId="6750"/>
    <cellStyle name="Sortie 4 111 2 2" xfId="13476"/>
    <cellStyle name="Sortie 4 111 2 2 2" xfId="17078"/>
    <cellStyle name="Sortie 4 111 2 2 3" xfId="34812"/>
    <cellStyle name="Sortie 4 111 2 3" xfId="18982"/>
    <cellStyle name="Sortie 4 111 2 4" xfId="28086"/>
    <cellStyle name="Sortie 4 111 3" xfId="8990"/>
    <cellStyle name="Sortie 4 111 3 2" xfId="15716"/>
    <cellStyle name="Sortie 4 111 3 2 2" xfId="16224"/>
    <cellStyle name="Sortie 4 111 3 2 3" xfId="37052"/>
    <cellStyle name="Sortie 4 111 3 3" xfId="20845"/>
    <cellStyle name="Sortie 4 111 3 4" xfId="30326"/>
    <cellStyle name="Sortie 4 111 4" xfId="11234"/>
    <cellStyle name="Sortie 4 111 4 2" xfId="16948"/>
    <cellStyle name="Sortie 4 111 4 3" xfId="32570"/>
    <cellStyle name="Sortie 4 111 5" xfId="18239"/>
    <cellStyle name="Sortie 4 111 6" xfId="25844"/>
    <cellStyle name="Sortie 4 112" xfId="4507"/>
    <cellStyle name="Sortie 4 112 2" xfId="6751"/>
    <cellStyle name="Sortie 4 112 2 2" xfId="13477"/>
    <cellStyle name="Sortie 4 112 2 2 2" xfId="16638"/>
    <cellStyle name="Sortie 4 112 2 2 3" xfId="34813"/>
    <cellStyle name="Sortie 4 112 2 3" xfId="17859"/>
    <cellStyle name="Sortie 4 112 2 4" xfId="28087"/>
    <cellStyle name="Sortie 4 112 3" xfId="8991"/>
    <cellStyle name="Sortie 4 112 3 2" xfId="15717"/>
    <cellStyle name="Sortie 4 112 3 2 2" xfId="16818"/>
    <cellStyle name="Sortie 4 112 3 2 3" xfId="37053"/>
    <cellStyle name="Sortie 4 112 3 3" xfId="23077"/>
    <cellStyle name="Sortie 4 112 3 4" xfId="30327"/>
    <cellStyle name="Sortie 4 112 4" xfId="11235"/>
    <cellStyle name="Sortie 4 112 4 2" xfId="17334"/>
    <cellStyle name="Sortie 4 112 4 3" xfId="32571"/>
    <cellStyle name="Sortie 4 112 5" xfId="21585"/>
    <cellStyle name="Sortie 4 112 6" xfId="25845"/>
    <cellStyle name="Sortie 4 113" xfId="4508"/>
    <cellStyle name="Sortie 4 113 2" xfId="6752"/>
    <cellStyle name="Sortie 4 113 2 2" xfId="13478"/>
    <cellStyle name="Sortie 4 113 2 2 2" xfId="16617"/>
    <cellStyle name="Sortie 4 113 2 2 3" xfId="34814"/>
    <cellStyle name="Sortie 4 113 2 3" xfId="21213"/>
    <cellStyle name="Sortie 4 113 2 4" xfId="28088"/>
    <cellStyle name="Sortie 4 113 3" xfId="8992"/>
    <cellStyle name="Sortie 4 113 3 2" xfId="15718"/>
    <cellStyle name="Sortie 4 113 3 2 2" xfId="17205"/>
    <cellStyle name="Sortie 4 113 3 2 3" xfId="37054"/>
    <cellStyle name="Sortie 4 113 3 3" xfId="19730"/>
    <cellStyle name="Sortie 4 113 3 4" xfId="30328"/>
    <cellStyle name="Sortie 4 113 4" xfId="11236"/>
    <cellStyle name="Sortie 4 113 4 2" xfId="16795"/>
    <cellStyle name="Sortie 4 113 4 3" xfId="32572"/>
    <cellStyle name="Sortie 4 113 5" xfId="23815"/>
    <cellStyle name="Sortie 4 113 6" xfId="25846"/>
    <cellStyle name="Sortie 4 114" xfId="4509"/>
    <cellStyle name="Sortie 4 114 2" xfId="6753"/>
    <cellStyle name="Sortie 4 114 2 2" xfId="13479"/>
    <cellStyle name="Sortie 4 114 2 2 2" xfId="16883"/>
    <cellStyle name="Sortie 4 114 2 2 3" xfId="34815"/>
    <cellStyle name="Sortie 4 114 2 3" xfId="23442"/>
    <cellStyle name="Sortie 4 114 2 4" xfId="28089"/>
    <cellStyle name="Sortie 4 114 3" xfId="8993"/>
    <cellStyle name="Sortie 4 114 3 2" xfId="15719"/>
    <cellStyle name="Sortie 4 114 3 2 2" xfId="16459"/>
    <cellStyle name="Sortie 4 114 3 2 3" xfId="37055"/>
    <cellStyle name="Sortie 4 114 3 3" xfId="21959"/>
    <cellStyle name="Sortie 4 114 3 4" xfId="30329"/>
    <cellStyle name="Sortie 4 114 4" xfId="11237"/>
    <cellStyle name="Sortie 4 114 4 2" xfId="17141"/>
    <cellStyle name="Sortie 4 114 4 3" xfId="32573"/>
    <cellStyle name="Sortie 4 114 5" xfId="20468"/>
    <cellStyle name="Sortie 4 114 6" xfId="25847"/>
    <cellStyle name="Sortie 4 115" xfId="4510"/>
    <cellStyle name="Sortie 4 115 2" xfId="6754"/>
    <cellStyle name="Sortie 4 115 2 2" xfId="13480"/>
    <cellStyle name="Sortie 4 115 2 2 2" xfId="17270"/>
    <cellStyle name="Sortie 4 115 2 2 3" xfId="34816"/>
    <cellStyle name="Sortie 4 115 2 3" xfId="20095"/>
    <cellStyle name="Sortie 4 115 2 4" xfId="28090"/>
    <cellStyle name="Sortie 4 115 3" xfId="8994"/>
    <cellStyle name="Sortie 4 115 3 2" xfId="15720"/>
    <cellStyle name="Sortie 4 115 3 2 2" xfId="17012"/>
    <cellStyle name="Sortie 4 115 3 2 3" xfId="37056"/>
    <cellStyle name="Sortie 4 115 3 3" xfId="18613"/>
    <cellStyle name="Sortie 4 115 3 4" xfId="30330"/>
    <cellStyle name="Sortie 4 115 4" xfId="11238"/>
    <cellStyle name="Sortie 4 115 4 2" xfId="16320"/>
    <cellStyle name="Sortie 4 115 4 3" xfId="32574"/>
    <cellStyle name="Sortie 4 115 5" xfId="22699"/>
    <cellStyle name="Sortie 4 115 6" xfId="25848"/>
    <cellStyle name="Sortie 4 116" xfId="4511"/>
    <cellStyle name="Sortie 4 116 2" xfId="6755"/>
    <cellStyle name="Sortie 4 116 2 2" xfId="13481"/>
    <cellStyle name="Sortie 4 116 2 2 2" xfId="16532"/>
    <cellStyle name="Sortie 4 116 2 2 3" xfId="34817"/>
    <cellStyle name="Sortie 4 116 2 3" xfId="22327"/>
    <cellStyle name="Sortie 4 116 2 4" xfId="28091"/>
    <cellStyle name="Sortie 4 116 3" xfId="8995"/>
    <cellStyle name="Sortie 4 116 3 2" xfId="15721"/>
    <cellStyle name="Sortie 4 116 3 2 2" xfId="16438"/>
    <cellStyle name="Sortie 4 116 3 2 3" xfId="37057"/>
    <cellStyle name="Sortie 4 116 3 3" xfId="17466"/>
    <cellStyle name="Sortie 4 116 3 4" xfId="30331"/>
    <cellStyle name="Sortie 4 116 4" xfId="11239"/>
    <cellStyle name="Sortie 4 116 4 2" xfId="16237"/>
    <cellStyle name="Sortie 4 116 4 3" xfId="32575"/>
    <cellStyle name="Sortie 4 116 5" xfId="19354"/>
    <cellStyle name="Sortie 4 116 6" xfId="25849"/>
    <cellStyle name="Sortie 4 117" xfId="4512"/>
    <cellStyle name="Sortie 4 117 2" xfId="6756"/>
    <cellStyle name="Sortie 4 117 2 2" xfId="13482"/>
    <cellStyle name="Sortie 4 117 2 2 2" xfId="17077"/>
    <cellStyle name="Sortie 4 117 2 2 3" xfId="34818"/>
    <cellStyle name="Sortie 4 117 2 3" xfId="18981"/>
    <cellStyle name="Sortie 4 117 2 4" xfId="28092"/>
    <cellStyle name="Sortie 4 117 3" xfId="8996"/>
    <cellStyle name="Sortie 4 117 3 2" xfId="15722"/>
    <cellStyle name="Sortie 4 117 3 2 2" xfId="16544"/>
    <cellStyle name="Sortie 4 117 3 2 3" xfId="37058"/>
    <cellStyle name="Sortie 4 117 3 3" xfId="20844"/>
    <cellStyle name="Sortie 4 117 3 4" xfId="30332"/>
    <cellStyle name="Sortie 4 117 4" xfId="11240"/>
    <cellStyle name="Sortie 4 117 4 2" xfId="16947"/>
    <cellStyle name="Sortie 4 117 4 3" xfId="32576"/>
    <cellStyle name="Sortie 4 117 5" xfId="18238"/>
    <cellStyle name="Sortie 4 117 6" xfId="25850"/>
    <cellStyle name="Sortie 4 118" xfId="4513"/>
    <cellStyle name="Sortie 4 118 2" xfId="6757"/>
    <cellStyle name="Sortie 4 118 2 2" xfId="13483"/>
    <cellStyle name="Sortie 4 118 2 2 2" xfId="16382"/>
    <cellStyle name="Sortie 4 118 2 2 3" xfId="34819"/>
    <cellStyle name="Sortie 4 118 2 3" xfId="17858"/>
    <cellStyle name="Sortie 4 118 2 4" xfId="28093"/>
    <cellStyle name="Sortie 4 118 3" xfId="8997"/>
    <cellStyle name="Sortie 4 118 3 2" xfId="15723"/>
    <cellStyle name="Sortie 4 118 3 2 2" xfId="16817"/>
    <cellStyle name="Sortie 4 118 3 2 3" xfId="37059"/>
    <cellStyle name="Sortie 4 118 3 3" xfId="23076"/>
    <cellStyle name="Sortie 4 118 3 4" xfId="30333"/>
    <cellStyle name="Sortie 4 118 4" xfId="11241"/>
    <cellStyle name="Sortie 4 118 4 2" xfId="17333"/>
    <cellStyle name="Sortie 4 118 4 3" xfId="32577"/>
    <cellStyle name="Sortie 4 118 5" xfId="21584"/>
    <cellStyle name="Sortie 4 118 6" xfId="25851"/>
    <cellStyle name="Sortie 4 119" xfId="4514"/>
    <cellStyle name="Sortie 4 119 2" xfId="6758"/>
    <cellStyle name="Sortie 4 119 2 2" xfId="13484"/>
    <cellStyle name="Sortie 4 119 2 2 2" xfId="16359"/>
    <cellStyle name="Sortie 4 119 2 2 3" xfId="34820"/>
    <cellStyle name="Sortie 4 119 2 3" xfId="21212"/>
    <cellStyle name="Sortie 4 119 2 4" xfId="28094"/>
    <cellStyle name="Sortie 4 119 3" xfId="8998"/>
    <cellStyle name="Sortie 4 119 3 2" xfId="15724"/>
    <cellStyle name="Sortie 4 119 3 2 2" xfId="17204"/>
    <cellStyle name="Sortie 4 119 3 2 3" xfId="37060"/>
    <cellStyle name="Sortie 4 119 3 3" xfId="19729"/>
    <cellStyle name="Sortie 4 119 3 4" xfId="30334"/>
    <cellStyle name="Sortie 4 119 4" xfId="11242"/>
    <cellStyle name="Sortie 4 119 4 2" xfId="16538"/>
    <cellStyle name="Sortie 4 119 4 3" xfId="32578"/>
    <cellStyle name="Sortie 4 119 5" xfId="23814"/>
    <cellStyle name="Sortie 4 119 6" xfId="25852"/>
    <cellStyle name="Sortie 4 12" xfId="4515"/>
    <cellStyle name="Sortie 4 12 2" xfId="6759"/>
    <cellStyle name="Sortie 4 12 2 2" xfId="13485"/>
    <cellStyle name="Sortie 4 12 2 2 2" xfId="16882"/>
    <cellStyle name="Sortie 4 12 2 2 3" xfId="34821"/>
    <cellStyle name="Sortie 4 12 2 3" xfId="23441"/>
    <cellStyle name="Sortie 4 12 2 4" xfId="28095"/>
    <cellStyle name="Sortie 4 12 3" xfId="8999"/>
    <cellStyle name="Sortie 4 12 3 2" xfId="15725"/>
    <cellStyle name="Sortie 4 12 3 2 2" xfId="16781"/>
    <cellStyle name="Sortie 4 12 3 2 3" xfId="37061"/>
    <cellStyle name="Sortie 4 12 3 3" xfId="21958"/>
    <cellStyle name="Sortie 4 12 3 4" xfId="30335"/>
    <cellStyle name="Sortie 4 12 4" xfId="11243"/>
    <cellStyle name="Sortie 4 12 4 2" xfId="17140"/>
    <cellStyle name="Sortie 4 12 4 3" xfId="32579"/>
    <cellStyle name="Sortie 4 12 5" xfId="20467"/>
    <cellStyle name="Sortie 4 12 6" xfId="25853"/>
    <cellStyle name="Sortie 4 120" xfId="4516"/>
    <cellStyle name="Sortie 4 120 2" xfId="6760"/>
    <cellStyle name="Sortie 4 120 2 2" xfId="13486"/>
    <cellStyle name="Sortie 4 120 2 2 2" xfId="17269"/>
    <cellStyle name="Sortie 4 120 2 2 3" xfId="34822"/>
    <cellStyle name="Sortie 4 120 2 3" xfId="20094"/>
    <cellStyle name="Sortie 4 120 2 4" xfId="28096"/>
    <cellStyle name="Sortie 4 120 3" xfId="9000"/>
    <cellStyle name="Sortie 4 120 3 2" xfId="15726"/>
    <cellStyle name="Sortie 4 120 3 2 2" xfId="17011"/>
    <cellStyle name="Sortie 4 120 3 2 3" xfId="37062"/>
    <cellStyle name="Sortie 4 120 3 3" xfId="18612"/>
    <cellStyle name="Sortie 4 120 3 4" xfId="30336"/>
    <cellStyle name="Sortie 4 120 4" xfId="11244"/>
    <cellStyle name="Sortie 4 120 4 2" xfId="16257"/>
    <cellStyle name="Sortie 4 120 4 3" xfId="32580"/>
    <cellStyle name="Sortie 4 120 5" xfId="22698"/>
    <cellStyle name="Sortie 4 120 6" xfId="25854"/>
    <cellStyle name="Sortie 4 121" xfId="4517"/>
    <cellStyle name="Sortie 4 121 2" xfId="6761"/>
    <cellStyle name="Sortie 4 121 2 2" xfId="13487"/>
    <cellStyle name="Sortie 4 121 2 2 2" xfId="16657"/>
    <cellStyle name="Sortie 4 121 2 2 3" xfId="34823"/>
    <cellStyle name="Sortie 4 121 2 3" xfId="22326"/>
    <cellStyle name="Sortie 4 121 2 4" xfId="28097"/>
    <cellStyle name="Sortie 4 121 3" xfId="9001"/>
    <cellStyle name="Sortie 4 121 3 2" xfId="15727"/>
    <cellStyle name="Sortie 4 121 3 2 2" xfId="16566"/>
    <cellStyle name="Sortie 4 121 3 2 3" xfId="37063"/>
    <cellStyle name="Sortie 4 121 3 3" xfId="17465"/>
    <cellStyle name="Sortie 4 121 3 4" xfId="30337"/>
    <cellStyle name="Sortie 4 121 4" xfId="11245"/>
    <cellStyle name="Sortie 4 121 4 2" xfId="16557"/>
    <cellStyle name="Sortie 4 121 4 3" xfId="32581"/>
    <cellStyle name="Sortie 4 121 5" xfId="19353"/>
    <cellStyle name="Sortie 4 121 6" xfId="25855"/>
    <cellStyle name="Sortie 4 122" xfId="4518"/>
    <cellStyle name="Sortie 4 122 2" xfId="6762"/>
    <cellStyle name="Sortie 4 122 2 2" xfId="13488"/>
    <cellStyle name="Sortie 4 122 2 2 2" xfId="17076"/>
    <cellStyle name="Sortie 4 122 2 2 3" xfId="34824"/>
    <cellStyle name="Sortie 4 122 2 3" xfId="18980"/>
    <cellStyle name="Sortie 4 122 2 4" xfId="28098"/>
    <cellStyle name="Sortie 4 122 3" xfId="9002"/>
    <cellStyle name="Sortie 4 122 3 2" xfId="15728"/>
    <cellStyle name="Sortie 4 122 3 2 2" xfId="16286"/>
    <cellStyle name="Sortie 4 122 3 2 3" xfId="37064"/>
    <cellStyle name="Sortie 4 122 3 3" xfId="20843"/>
    <cellStyle name="Sortie 4 122 3 4" xfId="30338"/>
    <cellStyle name="Sortie 4 122 4" xfId="11246"/>
    <cellStyle name="Sortie 4 122 4 2" xfId="16946"/>
    <cellStyle name="Sortie 4 122 4 3" xfId="32582"/>
    <cellStyle name="Sortie 4 122 5" xfId="18237"/>
    <cellStyle name="Sortie 4 122 6" xfId="25856"/>
    <cellStyle name="Sortie 4 123" xfId="6736"/>
    <cellStyle name="Sortie 4 123 2" xfId="13462"/>
    <cellStyle name="Sortie 4 123 2 2" xfId="17273"/>
    <cellStyle name="Sortie 4 123 2 3" xfId="34798"/>
    <cellStyle name="Sortie 4 123 3" xfId="20098"/>
    <cellStyle name="Sortie 4 123 4" xfId="28072"/>
    <cellStyle name="Sortie 4 124" xfId="8976"/>
    <cellStyle name="Sortie 4 124 2" xfId="15702"/>
    <cellStyle name="Sortie 4 124 2 2" xfId="16307"/>
    <cellStyle name="Sortie 4 124 2 3" xfId="37038"/>
    <cellStyle name="Sortie 4 124 3" xfId="18616"/>
    <cellStyle name="Sortie 4 124 4" xfId="30312"/>
    <cellStyle name="Sortie 4 125" xfId="11220"/>
    <cellStyle name="Sortie 4 125 2" xfId="16520"/>
    <cellStyle name="Sortie 4 125 3" xfId="32556"/>
    <cellStyle name="Sortie 4 126" xfId="22702"/>
    <cellStyle name="Sortie 4 127" xfId="25830"/>
    <cellStyle name="Sortie 4 13" xfId="4519"/>
    <cellStyle name="Sortie 4 13 2" xfId="6763"/>
    <cellStyle name="Sortie 4 13 2 2" xfId="13489"/>
    <cellStyle name="Sortie 4 13 2 2 2" xfId="16313"/>
    <cellStyle name="Sortie 4 13 2 2 3" xfId="34825"/>
    <cellStyle name="Sortie 4 13 2 3" xfId="17857"/>
    <cellStyle name="Sortie 4 13 2 4" xfId="28099"/>
    <cellStyle name="Sortie 4 13 3" xfId="9003"/>
    <cellStyle name="Sortie 4 13 3 2" xfId="15729"/>
    <cellStyle name="Sortie 4 13 3 2 2" xfId="16816"/>
    <cellStyle name="Sortie 4 13 3 2 3" xfId="37065"/>
    <cellStyle name="Sortie 4 13 3 3" xfId="23075"/>
    <cellStyle name="Sortie 4 13 3 4" xfId="30339"/>
    <cellStyle name="Sortie 4 13 4" xfId="11247"/>
    <cellStyle name="Sortie 4 13 4 2" xfId="17332"/>
    <cellStyle name="Sortie 4 13 4 3" xfId="32583"/>
    <cellStyle name="Sortie 4 13 5" xfId="21583"/>
    <cellStyle name="Sortie 4 13 6" xfId="25857"/>
    <cellStyle name="Sortie 4 14" xfId="4520"/>
    <cellStyle name="Sortie 4 14 2" xfId="6764"/>
    <cellStyle name="Sortie 4 14 2 2" xfId="13490"/>
    <cellStyle name="Sortie 4 14 2 2 2" xfId="16491"/>
    <cellStyle name="Sortie 4 14 2 2 3" xfId="34826"/>
    <cellStyle name="Sortie 4 14 2 3" xfId="21211"/>
    <cellStyle name="Sortie 4 14 2 4" xfId="28100"/>
    <cellStyle name="Sortie 4 14 3" xfId="9004"/>
    <cellStyle name="Sortie 4 14 3 2" xfId="15730"/>
    <cellStyle name="Sortie 4 14 3 2 2" xfId="17203"/>
    <cellStyle name="Sortie 4 14 3 2 3" xfId="37066"/>
    <cellStyle name="Sortie 4 14 3 3" xfId="19728"/>
    <cellStyle name="Sortie 4 14 3 4" xfId="30340"/>
    <cellStyle name="Sortie 4 14 4" xfId="11248"/>
    <cellStyle name="Sortie 4 14 4 2" xfId="16664"/>
    <cellStyle name="Sortie 4 14 4 3" xfId="32584"/>
    <cellStyle name="Sortie 4 14 5" xfId="23813"/>
    <cellStyle name="Sortie 4 14 6" xfId="25858"/>
    <cellStyle name="Sortie 4 15" xfId="4521"/>
    <cellStyle name="Sortie 4 15 2" xfId="6765"/>
    <cellStyle name="Sortie 4 15 2 2" xfId="13491"/>
    <cellStyle name="Sortie 4 15 2 2 2" xfId="16881"/>
    <cellStyle name="Sortie 4 15 2 2 3" xfId="34827"/>
    <cellStyle name="Sortie 4 15 2 3" xfId="23440"/>
    <cellStyle name="Sortie 4 15 2 4" xfId="28101"/>
    <cellStyle name="Sortie 4 15 3" xfId="9005"/>
    <cellStyle name="Sortie 4 15 3 2" xfId="15731"/>
    <cellStyle name="Sortie 4 15 3 2 2" xfId="16588"/>
    <cellStyle name="Sortie 4 15 3 2 3" xfId="37067"/>
    <cellStyle name="Sortie 4 15 3 3" xfId="21957"/>
    <cellStyle name="Sortie 4 15 3 4" xfId="30341"/>
    <cellStyle name="Sortie 4 15 4" xfId="11249"/>
    <cellStyle name="Sortie 4 15 4 2" xfId="17139"/>
    <cellStyle name="Sortie 4 15 4 3" xfId="32585"/>
    <cellStyle name="Sortie 4 15 5" xfId="20466"/>
    <cellStyle name="Sortie 4 15 6" xfId="25859"/>
    <cellStyle name="Sortie 4 16" xfId="4522"/>
    <cellStyle name="Sortie 4 16 2" xfId="6766"/>
    <cellStyle name="Sortie 4 16 2 2" xfId="13492"/>
    <cellStyle name="Sortie 4 16 2 2 2" xfId="17268"/>
    <cellStyle name="Sortie 4 16 2 2 3" xfId="34828"/>
    <cellStyle name="Sortie 4 16 2 3" xfId="20093"/>
    <cellStyle name="Sortie 4 16 2 4" xfId="28102"/>
    <cellStyle name="Sortie 4 16 3" xfId="9006"/>
    <cellStyle name="Sortie 4 16 3 2" xfId="15732"/>
    <cellStyle name="Sortie 4 16 3 2 2" xfId="17010"/>
    <cellStyle name="Sortie 4 16 3 2 3" xfId="37068"/>
    <cellStyle name="Sortie 4 16 3 3" xfId="18611"/>
    <cellStyle name="Sortie 4 16 3 4" xfId="30342"/>
    <cellStyle name="Sortie 4 16 4" xfId="11250"/>
    <cellStyle name="Sortie 4 16 4 2" xfId="16389"/>
    <cellStyle name="Sortie 4 16 4 3" xfId="32586"/>
    <cellStyle name="Sortie 4 16 5" xfId="22697"/>
    <cellStyle name="Sortie 4 16 6" xfId="25860"/>
    <cellStyle name="Sortie 4 17" xfId="4523"/>
    <cellStyle name="Sortie 4 17 2" xfId="6767"/>
    <cellStyle name="Sortie 4 17 2 2" xfId="13493"/>
    <cellStyle name="Sortie 4 17 2 2 2" xfId="16595"/>
    <cellStyle name="Sortie 4 17 2 2 3" xfId="34829"/>
    <cellStyle name="Sortie 4 17 2 3" xfId="22325"/>
    <cellStyle name="Sortie 4 17 2 4" xfId="28103"/>
    <cellStyle name="Sortie 4 17 3" xfId="9007"/>
    <cellStyle name="Sortie 4 17 3 2" xfId="15733"/>
    <cellStyle name="Sortie 4 17 3 2 2" xfId="16504"/>
    <cellStyle name="Sortie 4 17 3 2 3" xfId="37069"/>
    <cellStyle name="Sortie 4 17 3 3" xfId="17464"/>
    <cellStyle name="Sortie 4 17 3 4" xfId="30343"/>
    <cellStyle name="Sortie 4 17 4" xfId="11251"/>
    <cellStyle name="Sortie 4 17 4 2" xfId="16300"/>
    <cellStyle name="Sortie 4 17 4 3" xfId="32587"/>
    <cellStyle name="Sortie 4 17 5" xfId="19352"/>
    <cellStyle name="Sortie 4 17 6" xfId="25861"/>
    <cellStyle name="Sortie 4 18" xfId="4524"/>
    <cellStyle name="Sortie 4 18 2" xfId="6768"/>
    <cellStyle name="Sortie 4 18 2 2" xfId="13494"/>
    <cellStyle name="Sortie 4 18 2 2 2" xfId="17075"/>
    <cellStyle name="Sortie 4 18 2 2 3" xfId="34830"/>
    <cellStyle name="Sortie 4 18 2 3" xfId="18979"/>
    <cellStyle name="Sortie 4 18 2 4" xfId="28104"/>
    <cellStyle name="Sortie 4 18 3" xfId="9008"/>
    <cellStyle name="Sortie 4 18 3 2" xfId="15734"/>
    <cellStyle name="Sortie 4 18 3 2 2" xfId="16609"/>
    <cellStyle name="Sortie 4 18 3 2 3" xfId="37070"/>
    <cellStyle name="Sortie 4 18 3 3" xfId="20842"/>
    <cellStyle name="Sortie 4 18 3 4" xfId="30344"/>
    <cellStyle name="Sortie 4 18 4" xfId="11252"/>
    <cellStyle name="Sortie 4 18 4 2" xfId="16945"/>
    <cellStyle name="Sortie 4 18 4 3" xfId="32588"/>
    <cellStyle name="Sortie 4 18 5" xfId="18236"/>
    <cellStyle name="Sortie 4 18 6" xfId="25862"/>
    <cellStyle name="Sortie 4 19" xfId="4525"/>
    <cellStyle name="Sortie 4 19 2" xfId="6769"/>
    <cellStyle name="Sortie 4 19 2 2" xfId="13495"/>
    <cellStyle name="Sortie 4 19 2 2 2" xfId="16445"/>
    <cellStyle name="Sortie 4 19 2 2 3" xfId="34831"/>
    <cellStyle name="Sortie 4 19 2 3" xfId="17856"/>
    <cellStyle name="Sortie 4 19 2 4" xfId="28105"/>
    <cellStyle name="Sortie 4 19 3" xfId="9009"/>
    <cellStyle name="Sortie 4 19 3 2" xfId="15735"/>
    <cellStyle name="Sortie 4 19 3 2 2" xfId="16815"/>
    <cellStyle name="Sortie 4 19 3 2 3" xfId="37071"/>
    <cellStyle name="Sortie 4 19 3 3" xfId="23074"/>
    <cellStyle name="Sortie 4 19 3 4" xfId="30345"/>
    <cellStyle name="Sortie 4 19 4" xfId="11253"/>
    <cellStyle name="Sortie 4 19 4 2" xfId="17331"/>
    <cellStyle name="Sortie 4 19 4 3" xfId="32589"/>
    <cellStyle name="Sortie 4 19 5" xfId="21582"/>
    <cellStyle name="Sortie 4 19 6" xfId="25863"/>
    <cellStyle name="Sortie 4 2" xfId="4526"/>
    <cellStyle name="Sortie 4 2 2" xfId="6770"/>
    <cellStyle name="Sortie 4 2 2 2" xfId="13496"/>
    <cellStyle name="Sortie 4 2 2 2 2" xfId="16424"/>
    <cellStyle name="Sortie 4 2 2 2 3" xfId="34832"/>
    <cellStyle name="Sortie 4 2 2 3" xfId="21210"/>
    <cellStyle name="Sortie 4 2 2 4" xfId="28106"/>
    <cellStyle name="Sortie 4 2 3" xfId="9010"/>
    <cellStyle name="Sortie 4 2 3 2" xfId="15736"/>
    <cellStyle name="Sortie 4 2 3 2 2" xfId="17202"/>
    <cellStyle name="Sortie 4 2 3 2 3" xfId="37072"/>
    <cellStyle name="Sortie 4 2 3 3" xfId="19727"/>
    <cellStyle name="Sortie 4 2 3 4" xfId="30346"/>
    <cellStyle name="Sortie 4 2 4" xfId="11254"/>
    <cellStyle name="Sortie 4 2 4 2" xfId="16602"/>
    <cellStyle name="Sortie 4 2 4 3" xfId="32590"/>
    <cellStyle name="Sortie 4 2 5" xfId="23812"/>
    <cellStyle name="Sortie 4 2 6" xfId="25864"/>
    <cellStyle name="Sortie 4 20" xfId="4527"/>
    <cellStyle name="Sortie 4 20 2" xfId="6771"/>
    <cellStyle name="Sortie 4 20 2 2" xfId="13497"/>
    <cellStyle name="Sortie 4 20 2 2 2" xfId="16880"/>
    <cellStyle name="Sortie 4 20 2 2 3" xfId="34833"/>
    <cellStyle name="Sortie 4 20 2 3" xfId="23439"/>
    <cellStyle name="Sortie 4 20 2 4" xfId="28107"/>
    <cellStyle name="Sortie 4 20 3" xfId="9011"/>
    <cellStyle name="Sortie 4 20 3 2" xfId="15737"/>
    <cellStyle name="Sortie 4 20 3 2 2" xfId="16525"/>
    <cellStyle name="Sortie 4 20 3 2 3" xfId="37073"/>
    <cellStyle name="Sortie 4 20 3 3" xfId="21956"/>
    <cellStyle name="Sortie 4 20 3 4" xfId="30347"/>
    <cellStyle name="Sortie 4 20 4" xfId="11255"/>
    <cellStyle name="Sortie 4 20 4 2" xfId="17138"/>
    <cellStyle name="Sortie 4 20 4 3" xfId="32591"/>
    <cellStyle name="Sortie 4 20 5" xfId="20465"/>
    <cellStyle name="Sortie 4 20 6" xfId="25865"/>
    <cellStyle name="Sortie 4 21" xfId="4528"/>
    <cellStyle name="Sortie 4 21 2" xfId="6772"/>
    <cellStyle name="Sortie 4 21 2 2" xfId="13498"/>
    <cellStyle name="Sortie 4 21 2 2 2" xfId="17267"/>
    <cellStyle name="Sortie 4 21 2 2 3" xfId="34834"/>
    <cellStyle name="Sortie 4 21 2 3" xfId="20092"/>
    <cellStyle name="Sortie 4 21 2 4" xfId="28108"/>
    <cellStyle name="Sortie 4 21 3" xfId="9012"/>
    <cellStyle name="Sortie 4 21 3 2" xfId="15738"/>
    <cellStyle name="Sortie 4 21 3 2 2" xfId="17009"/>
    <cellStyle name="Sortie 4 21 3 2 3" xfId="37074"/>
    <cellStyle name="Sortie 4 21 3 3" xfId="18610"/>
    <cellStyle name="Sortie 4 21 3 4" xfId="30348"/>
    <cellStyle name="Sortie 4 21 4" xfId="11256"/>
    <cellStyle name="Sortie 4 21 4 2" xfId="16707"/>
    <cellStyle name="Sortie 4 21 4 3" xfId="32592"/>
    <cellStyle name="Sortie 4 21 5" xfId="22696"/>
    <cellStyle name="Sortie 4 21 6" xfId="25866"/>
    <cellStyle name="Sortie 4 22" xfId="4529"/>
    <cellStyle name="Sortie 4 22 2" xfId="6773"/>
    <cellStyle name="Sortie 4 22 2 2" xfId="13499"/>
    <cellStyle name="Sortie 4 22 2 2 2" xfId="16334"/>
    <cellStyle name="Sortie 4 22 2 2 3" xfId="34835"/>
    <cellStyle name="Sortie 4 22 2 3" xfId="22324"/>
    <cellStyle name="Sortie 4 22 2 4" xfId="28109"/>
    <cellStyle name="Sortie 4 22 3" xfId="9013"/>
    <cellStyle name="Sortie 4 22 3 2" xfId="15739"/>
    <cellStyle name="Sortie 4 22 3 2 2" xfId="16243"/>
    <cellStyle name="Sortie 4 22 3 2 3" xfId="37075"/>
    <cellStyle name="Sortie 4 22 3 3" xfId="17463"/>
    <cellStyle name="Sortie 4 22 3 4" xfId="30349"/>
    <cellStyle name="Sortie 4 22 4" xfId="11257"/>
    <cellStyle name="Sortie 4 22 4 2" xfId="16624"/>
    <cellStyle name="Sortie 4 22 4 3" xfId="32593"/>
    <cellStyle name="Sortie 4 22 5" xfId="19351"/>
    <cellStyle name="Sortie 4 22 6" xfId="25867"/>
    <cellStyle name="Sortie 4 23" xfId="4530"/>
    <cellStyle name="Sortie 4 23 2" xfId="6774"/>
    <cellStyle name="Sortie 4 23 2 2" xfId="13500"/>
    <cellStyle name="Sortie 4 23 2 2 2" xfId="17074"/>
    <cellStyle name="Sortie 4 23 2 2 3" xfId="34836"/>
    <cellStyle name="Sortie 4 23 2 3" xfId="18978"/>
    <cellStyle name="Sortie 4 23 2 4" xfId="28110"/>
    <cellStyle name="Sortie 4 23 3" xfId="9014"/>
    <cellStyle name="Sortie 4 23 3 2" xfId="15740"/>
    <cellStyle name="Sortie 4 23 3 2 2" xfId="16351"/>
    <cellStyle name="Sortie 4 23 3 2 3" xfId="37076"/>
    <cellStyle name="Sortie 4 23 3 3" xfId="20841"/>
    <cellStyle name="Sortie 4 23 3 4" xfId="30350"/>
    <cellStyle name="Sortie 4 23 4" xfId="11258"/>
    <cellStyle name="Sortie 4 23 4 2" xfId="16944"/>
    <cellStyle name="Sortie 4 23 4 3" xfId="32594"/>
    <cellStyle name="Sortie 4 23 5" xfId="18235"/>
    <cellStyle name="Sortie 4 23 6" xfId="25868"/>
    <cellStyle name="Sortie 4 24" xfId="4531"/>
    <cellStyle name="Sortie 4 24 2" xfId="6775"/>
    <cellStyle name="Sortie 4 24 2 2" xfId="13501"/>
    <cellStyle name="Sortie 4 24 2 2 2" xfId="16766"/>
    <cellStyle name="Sortie 4 24 2 2 3" xfId="34837"/>
    <cellStyle name="Sortie 4 24 2 3" xfId="17855"/>
    <cellStyle name="Sortie 4 24 2 4" xfId="28111"/>
    <cellStyle name="Sortie 4 24 3" xfId="9015"/>
    <cellStyle name="Sortie 4 24 3 2" xfId="15741"/>
    <cellStyle name="Sortie 4 24 3 2 2" xfId="16814"/>
    <cellStyle name="Sortie 4 24 3 2 3" xfId="37077"/>
    <cellStyle name="Sortie 4 24 3 3" xfId="23073"/>
    <cellStyle name="Sortie 4 24 3 4" xfId="30351"/>
    <cellStyle name="Sortie 4 24 4" xfId="11259"/>
    <cellStyle name="Sortie 4 24 4 2" xfId="17330"/>
    <cellStyle name="Sortie 4 24 4 3" xfId="32595"/>
    <cellStyle name="Sortie 4 24 5" xfId="21581"/>
    <cellStyle name="Sortie 4 24 6" xfId="25869"/>
    <cellStyle name="Sortie 4 25" xfId="4532"/>
    <cellStyle name="Sortie 4 25 2" xfId="6776"/>
    <cellStyle name="Sortie 4 25 2 2" xfId="13502"/>
    <cellStyle name="Sortie 4 25 2 2 2" xfId="16742"/>
    <cellStyle name="Sortie 4 25 2 2 3" xfId="34838"/>
    <cellStyle name="Sortie 4 25 2 3" xfId="21209"/>
    <cellStyle name="Sortie 4 25 2 4" xfId="28112"/>
    <cellStyle name="Sortie 4 25 3" xfId="9016"/>
    <cellStyle name="Sortie 4 25 3 2" xfId="15742"/>
    <cellStyle name="Sortie 4 25 3 2 2" xfId="17201"/>
    <cellStyle name="Sortie 4 25 3 2 3" xfId="37078"/>
    <cellStyle name="Sortie 4 25 3 3" xfId="19726"/>
    <cellStyle name="Sortie 4 25 3 4" xfId="30352"/>
    <cellStyle name="Sortie 4 25 4" xfId="11260"/>
    <cellStyle name="Sortie 4 25 4 2" xfId="16343"/>
    <cellStyle name="Sortie 4 25 4 3" xfId="32596"/>
    <cellStyle name="Sortie 4 25 5" xfId="23811"/>
    <cellStyle name="Sortie 4 25 6" xfId="25870"/>
    <cellStyle name="Sortie 4 26" xfId="4533"/>
    <cellStyle name="Sortie 4 26 2" xfId="6777"/>
    <cellStyle name="Sortie 4 26 2 2" xfId="13503"/>
    <cellStyle name="Sortie 4 26 2 2 2" xfId="16879"/>
    <cellStyle name="Sortie 4 26 2 2 3" xfId="34839"/>
    <cellStyle name="Sortie 4 26 2 3" xfId="23438"/>
    <cellStyle name="Sortie 4 26 2 4" xfId="28113"/>
    <cellStyle name="Sortie 4 26 3" xfId="9017"/>
    <cellStyle name="Sortie 4 26 3 2" xfId="15743"/>
    <cellStyle name="Sortie 4 26 3 2 2" xfId="16650"/>
    <cellStyle name="Sortie 4 26 3 2 3" xfId="37079"/>
    <cellStyle name="Sortie 4 26 3 3" xfId="21955"/>
    <cellStyle name="Sortie 4 26 3 4" xfId="30353"/>
    <cellStyle name="Sortie 4 26 4" xfId="11261"/>
    <cellStyle name="Sortie 4 26 4 2" xfId="17137"/>
    <cellStyle name="Sortie 4 26 4 3" xfId="32597"/>
    <cellStyle name="Sortie 4 26 5" xfId="20464"/>
    <cellStyle name="Sortie 4 26 6" xfId="25871"/>
    <cellStyle name="Sortie 4 27" xfId="4534"/>
    <cellStyle name="Sortie 4 27 2" xfId="6778"/>
    <cellStyle name="Sortie 4 27 2 2" xfId="13504"/>
    <cellStyle name="Sortie 4 27 2 2 2" xfId="17266"/>
    <cellStyle name="Sortie 4 27 2 2 3" xfId="34840"/>
    <cellStyle name="Sortie 4 27 2 3" xfId="20091"/>
    <cellStyle name="Sortie 4 27 2 4" xfId="28114"/>
    <cellStyle name="Sortie 4 27 3" xfId="9018"/>
    <cellStyle name="Sortie 4 27 3 2" xfId="15744"/>
    <cellStyle name="Sortie 4 27 3 2 2" xfId="17008"/>
    <cellStyle name="Sortie 4 27 3 2 3" xfId="37080"/>
    <cellStyle name="Sortie 4 27 3 3" xfId="18609"/>
    <cellStyle name="Sortie 4 27 3 4" xfId="30354"/>
    <cellStyle name="Sortie 4 27 4" xfId="11262"/>
    <cellStyle name="Sortie 4 27 4 2" xfId="16644"/>
    <cellStyle name="Sortie 4 27 4 3" xfId="32598"/>
    <cellStyle name="Sortie 4 27 5" xfId="22695"/>
    <cellStyle name="Sortie 4 27 6" xfId="25872"/>
    <cellStyle name="Sortie 4 28" xfId="4535"/>
    <cellStyle name="Sortie 4 28 2" xfId="6779"/>
    <cellStyle name="Sortie 4 28 2 2" xfId="13505"/>
    <cellStyle name="Sortie 4 28 2 2 2" xfId="16467"/>
    <cellStyle name="Sortie 4 28 2 2 3" xfId="34841"/>
    <cellStyle name="Sortie 4 28 2 3" xfId="22323"/>
    <cellStyle name="Sortie 4 28 2 4" xfId="28115"/>
    <cellStyle name="Sortie 4 28 3" xfId="9019"/>
    <cellStyle name="Sortie 4 28 3 2" xfId="15745"/>
    <cellStyle name="Sortie 4 28 3 2 2" xfId="16374"/>
    <cellStyle name="Sortie 4 28 3 2 3" xfId="37081"/>
    <cellStyle name="Sortie 4 28 3 3" xfId="17462"/>
    <cellStyle name="Sortie 4 28 3 4" xfId="30355"/>
    <cellStyle name="Sortie 4 28 4" xfId="11263"/>
    <cellStyle name="Sortie 4 28 4 2" xfId="16366"/>
    <cellStyle name="Sortie 4 28 4 3" xfId="32599"/>
    <cellStyle name="Sortie 4 28 5" xfId="19350"/>
    <cellStyle name="Sortie 4 28 6" xfId="25873"/>
    <cellStyle name="Sortie 4 29" xfId="4536"/>
    <cellStyle name="Sortie 4 29 2" xfId="6780"/>
    <cellStyle name="Sortie 4 29 2 2" xfId="13506"/>
    <cellStyle name="Sortie 4 29 2 2 2" xfId="17073"/>
    <cellStyle name="Sortie 4 29 2 2 3" xfId="34842"/>
    <cellStyle name="Sortie 4 29 2 3" xfId="18977"/>
    <cellStyle name="Sortie 4 29 2 4" xfId="28116"/>
    <cellStyle name="Sortie 4 29 3" xfId="9020"/>
    <cellStyle name="Sortie 4 29 3 2" xfId="15746"/>
    <cellStyle name="Sortie 4 29 3 2 2" xfId="16671"/>
    <cellStyle name="Sortie 4 29 3 2 3" xfId="37082"/>
    <cellStyle name="Sortie 4 29 3 3" xfId="20840"/>
    <cellStyle name="Sortie 4 29 3 4" xfId="30356"/>
    <cellStyle name="Sortie 4 29 4" xfId="11264"/>
    <cellStyle name="Sortie 4 29 4 2" xfId="16943"/>
    <cellStyle name="Sortie 4 29 4 3" xfId="32600"/>
    <cellStyle name="Sortie 4 29 5" xfId="18234"/>
    <cellStyle name="Sortie 4 29 6" xfId="25874"/>
    <cellStyle name="Sortie 4 3" xfId="4537"/>
    <cellStyle name="Sortie 4 3 2" xfId="6781"/>
    <cellStyle name="Sortie 4 3 2 2" xfId="13507"/>
    <cellStyle name="Sortie 4 3 2 2 2" xfId="16699"/>
    <cellStyle name="Sortie 4 3 2 2 3" xfId="34843"/>
    <cellStyle name="Sortie 4 3 2 3" xfId="17854"/>
    <cellStyle name="Sortie 4 3 2 4" xfId="28117"/>
    <cellStyle name="Sortie 4 3 3" xfId="9021"/>
    <cellStyle name="Sortie 4 3 3 2" xfId="15747"/>
    <cellStyle name="Sortie 4 3 3 2 2" xfId="16813"/>
    <cellStyle name="Sortie 4 3 3 2 3" xfId="37083"/>
    <cellStyle name="Sortie 4 3 3 3" xfId="23072"/>
    <cellStyle name="Sortie 4 3 3 4" xfId="30357"/>
    <cellStyle name="Sortie 4 3 4" xfId="11265"/>
    <cellStyle name="Sortie 4 3 4 2" xfId="17329"/>
    <cellStyle name="Sortie 4 3 4 3" xfId="32601"/>
    <cellStyle name="Sortie 4 3 5" xfId="21580"/>
    <cellStyle name="Sortie 4 3 6" xfId="25875"/>
    <cellStyle name="Sortie 4 30" xfId="4538"/>
    <cellStyle name="Sortie 4 30 2" xfId="6782"/>
    <cellStyle name="Sortie 4 30 2 2" xfId="13508"/>
    <cellStyle name="Sortie 4 30 2 2 2" xfId="16293"/>
    <cellStyle name="Sortie 4 30 2 2 3" xfId="34844"/>
    <cellStyle name="Sortie 4 30 2 3" xfId="21208"/>
    <cellStyle name="Sortie 4 30 2 4" xfId="28118"/>
    <cellStyle name="Sortie 4 30 3" xfId="9022"/>
    <cellStyle name="Sortie 4 30 3 2" xfId="15748"/>
    <cellStyle name="Sortie 4 30 3 2 2" xfId="17200"/>
    <cellStyle name="Sortie 4 30 3 2 3" xfId="37084"/>
    <cellStyle name="Sortie 4 30 3 3" xfId="19725"/>
    <cellStyle name="Sortie 4 30 3 4" xfId="30358"/>
    <cellStyle name="Sortie 4 30 4" xfId="11266"/>
    <cellStyle name="Sortie 4 30 4 2" xfId="16475"/>
    <cellStyle name="Sortie 4 30 4 3" xfId="32602"/>
    <cellStyle name="Sortie 4 30 5" xfId="23810"/>
    <cellStyle name="Sortie 4 30 6" xfId="25876"/>
    <cellStyle name="Sortie 4 31" xfId="4539"/>
    <cellStyle name="Sortie 4 31 2" xfId="6783"/>
    <cellStyle name="Sortie 4 31 2 2" xfId="13509"/>
    <cellStyle name="Sortie 4 31 2 2 2" xfId="16878"/>
    <cellStyle name="Sortie 4 31 2 2 3" xfId="34845"/>
    <cellStyle name="Sortie 4 31 2 3" xfId="23437"/>
    <cellStyle name="Sortie 4 31 2 4" xfId="28119"/>
    <cellStyle name="Sortie 4 31 3" xfId="9023"/>
    <cellStyle name="Sortie 4 31 3 2" xfId="15749"/>
    <cellStyle name="Sortie 4 31 3 2 2" xfId="16396"/>
    <cellStyle name="Sortie 4 31 3 2 3" xfId="37085"/>
    <cellStyle name="Sortie 4 31 3 3" xfId="21954"/>
    <cellStyle name="Sortie 4 31 3 4" xfId="30359"/>
    <cellStyle name="Sortie 4 31 4" xfId="11267"/>
    <cellStyle name="Sortie 4 31 4 2" xfId="17136"/>
    <cellStyle name="Sortie 4 31 4 3" xfId="32603"/>
    <cellStyle name="Sortie 4 31 5" xfId="20463"/>
    <cellStyle name="Sortie 4 31 6" xfId="25877"/>
    <cellStyle name="Sortie 4 32" xfId="4540"/>
    <cellStyle name="Sortie 4 32 2" xfId="6784"/>
    <cellStyle name="Sortie 4 32 2 2" xfId="13510"/>
    <cellStyle name="Sortie 4 32 2 2 2" xfId="17265"/>
    <cellStyle name="Sortie 4 32 2 2 3" xfId="34846"/>
    <cellStyle name="Sortie 4 32 2 3" xfId="20090"/>
    <cellStyle name="Sortie 4 32 2 4" xfId="28120"/>
    <cellStyle name="Sortie 4 32 3" xfId="9024"/>
    <cellStyle name="Sortie 4 32 3 2" xfId="15750"/>
    <cellStyle name="Sortie 4 32 3 2 2" xfId="17007"/>
    <cellStyle name="Sortie 4 32 3 2 3" xfId="37086"/>
    <cellStyle name="Sortie 4 32 3 3" xfId="18608"/>
    <cellStyle name="Sortie 4 32 3 4" xfId="30360"/>
    <cellStyle name="Sortie 4 32 4" xfId="11268"/>
    <cellStyle name="Sortie 4 32 4 2" xfId="16773"/>
    <cellStyle name="Sortie 4 32 4 3" xfId="32604"/>
    <cellStyle name="Sortie 4 32 5" xfId="22694"/>
    <cellStyle name="Sortie 4 32 6" xfId="25878"/>
    <cellStyle name="Sortie 4 33" xfId="4541"/>
    <cellStyle name="Sortie 4 33 2" xfId="6785"/>
    <cellStyle name="Sortie 4 33 2 2" xfId="13511"/>
    <cellStyle name="Sortie 4 33 2 2 2" xfId="16403"/>
    <cellStyle name="Sortie 4 33 2 2 3" xfId="34847"/>
    <cellStyle name="Sortie 4 33 2 3" xfId="22322"/>
    <cellStyle name="Sortie 4 33 2 4" xfId="28121"/>
    <cellStyle name="Sortie 4 33 3" xfId="9025"/>
    <cellStyle name="Sortie 4 33 3 2" xfId="15751"/>
    <cellStyle name="Sortie 4 33 3 2 2" xfId="16306"/>
    <cellStyle name="Sortie 4 33 3 2 3" xfId="37087"/>
    <cellStyle name="Sortie 4 33 3 3" xfId="17461"/>
    <cellStyle name="Sortie 4 33 3 4" xfId="30361"/>
    <cellStyle name="Sortie 4 33 4" xfId="11269"/>
    <cellStyle name="Sortie 4 33 4 2" xfId="16685"/>
    <cellStyle name="Sortie 4 33 4 3" xfId="32605"/>
    <cellStyle name="Sortie 4 33 5" xfId="19349"/>
    <cellStyle name="Sortie 4 33 6" xfId="25879"/>
    <cellStyle name="Sortie 4 34" xfId="4542"/>
    <cellStyle name="Sortie 4 34 2" xfId="6786"/>
    <cellStyle name="Sortie 4 34 2 2" xfId="13512"/>
    <cellStyle name="Sortie 4 34 2 2 2" xfId="17072"/>
    <cellStyle name="Sortie 4 34 2 2 3" xfId="34848"/>
    <cellStyle name="Sortie 4 34 2 3" xfId="18976"/>
    <cellStyle name="Sortie 4 34 2 4" xfId="28122"/>
    <cellStyle name="Sortie 4 34 3" xfId="9026"/>
    <cellStyle name="Sortie 4 34 3 2" xfId="15752"/>
    <cellStyle name="Sortie 4 34 3 2 2" xfId="16417"/>
    <cellStyle name="Sortie 4 34 3 2 3" xfId="37088"/>
    <cellStyle name="Sortie 4 34 3 3" xfId="20839"/>
    <cellStyle name="Sortie 4 34 3 4" xfId="30362"/>
    <cellStyle name="Sortie 4 34 4" xfId="11270"/>
    <cellStyle name="Sortie 4 34 4 2" xfId="16942"/>
    <cellStyle name="Sortie 4 34 4 3" xfId="32606"/>
    <cellStyle name="Sortie 4 34 5" xfId="18233"/>
    <cellStyle name="Sortie 4 34 6" xfId="25880"/>
    <cellStyle name="Sortie 4 35" xfId="4543"/>
    <cellStyle name="Sortie 4 35 2" xfId="6787"/>
    <cellStyle name="Sortie 4 35 2 2" xfId="13513"/>
    <cellStyle name="Sortie 4 35 2 2 2" xfId="16250"/>
    <cellStyle name="Sortie 4 35 2 2 3" xfId="34849"/>
    <cellStyle name="Sortie 4 35 2 3" xfId="17853"/>
    <cellStyle name="Sortie 4 35 2 4" xfId="28123"/>
    <cellStyle name="Sortie 4 35 3" xfId="9027"/>
    <cellStyle name="Sortie 4 35 3 2" xfId="15753"/>
    <cellStyle name="Sortie 4 35 3 2 2" xfId="16812"/>
    <cellStyle name="Sortie 4 35 3 2 3" xfId="37089"/>
    <cellStyle name="Sortie 4 35 3 3" xfId="23071"/>
    <cellStyle name="Sortie 4 35 3 4" xfId="30363"/>
    <cellStyle name="Sortie 4 35 4" xfId="11271"/>
    <cellStyle name="Sortie 4 35 4 2" xfId="17328"/>
    <cellStyle name="Sortie 4 35 4 3" xfId="32607"/>
    <cellStyle name="Sortie 4 35 5" xfId="21579"/>
    <cellStyle name="Sortie 4 35 6" xfId="25881"/>
    <cellStyle name="Sortie 4 36" xfId="4544"/>
    <cellStyle name="Sortie 4 36 2" xfId="6788"/>
    <cellStyle name="Sortie 4 36 2 2" xfId="13514"/>
    <cellStyle name="Sortie 4 36 2 2 2" xfId="16230"/>
    <cellStyle name="Sortie 4 36 2 2 3" xfId="34850"/>
    <cellStyle name="Sortie 4 36 2 3" xfId="21207"/>
    <cellStyle name="Sortie 4 36 2 4" xfId="28124"/>
    <cellStyle name="Sortie 4 36 3" xfId="9028"/>
    <cellStyle name="Sortie 4 36 3 2" xfId="15754"/>
    <cellStyle name="Sortie 4 36 3 2 2" xfId="17199"/>
    <cellStyle name="Sortie 4 36 3 2 3" xfId="37090"/>
    <cellStyle name="Sortie 4 36 3 3" xfId="19724"/>
    <cellStyle name="Sortie 4 36 3 4" xfId="30364"/>
    <cellStyle name="Sortie 4 36 4" xfId="11272"/>
    <cellStyle name="Sortie 4 36 4 2" xfId="16409"/>
    <cellStyle name="Sortie 4 36 4 3" xfId="32608"/>
    <cellStyle name="Sortie 4 36 5" xfId="23809"/>
    <cellStyle name="Sortie 4 36 6" xfId="25882"/>
    <cellStyle name="Sortie 4 37" xfId="4545"/>
    <cellStyle name="Sortie 4 37 2" xfId="6789"/>
    <cellStyle name="Sortie 4 37 2 2" xfId="13515"/>
    <cellStyle name="Sortie 4 37 2 2 2" xfId="16877"/>
    <cellStyle name="Sortie 4 37 2 2 3" xfId="34851"/>
    <cellStyle name="Sortie 4 37 2 3" xfId="23436"/>
    <cellStyle name="Sortie 4 37 2 4" xfId="28125"/>
    <cellStyle name="Sortie 4 37 3" xfId="9029"/>
    <cellStyle name="Sortie 4 37 3 2" xfId="15755"/>
    <cellStyle name="Sortie 4 37 3 2 2" xfId="16326"/>
    <cellStyle name="Sortie 4 37 3 2 3" xfId="37091"/>
    <cellStyle name="Sortie 4 37 3 3" xfId="21953"/>
    <cellStyle name="Sortie 4 37 3 4" xfId="30365"/>
    <cellStyle name="Sortie 4 37 4" xfId="11273"/>
    <cellStyle name="Sortie 4 37 4 2" xfId="17135"/>
    <cellStyle name="Sortie 4 37 4 3" xfId="32609"/>
    <cellStyle name="Sortie 4 37 5" xfId="20462"/>
    <cellStyle name="Sortie 4 37 6" xfId="25883"/>
    <cellStyle name="Sortie 4 38" xfId="4546"/>
    <cellStyle name="Sortie 4 38 2" xfId="6790"/>
    <cellStyle name="Sortie 4 38 2 2" xfId="13516"/>
    <cellStyle name="Sortie 4 38 2 2 2" xfId="17264"/>
    <cellStyle name="Sortie 4 38 2 2 3" xfId="34852"/>
    <cellStyle name="Sortie 4 38 2 3" xfId="20089"/>
    <cellStyle name="Sortie 4 38 2 4" xfId="28126"/>
    <cellStyle name="Sortie 4 38 3" xfId="9030"/>
    <cellStyle name="Sortie 4 38 3 2" xfId="15756"/>
    <cellStyle name="Sortie 4 38 3 2 2" xfId="17006"/>
    <cellStyle name="Sortie 4 38 3 2 3" xfId="37092"/>
    <cellStyle name="Sortie 4 38 3 3" xfId="18607"/>
    <cellStyle name="Sortie 4 38 3 4" xfId="30366"/>
    <cellStyle name="Sortie 4 38 4" xfId="11274"/>
    <cellStyle name="Sortie 4 38 4 2" xfId="16519"/>
    <cellStyle name="Sortie 4 38 4 3" xfId="32610"/>
    <cellStyle name="Sortie 4 38 5" xfId="22693"/>
    <cellStyle name="Sortie 4 38 6" xfId="25884"/>
    <cellStyle name="Sortie 4 39" xfId="4547"/>
    <cellStyle name="Sortie 4 39 2" xfId="6791"/>
    <cellStyle name="Sortie 4 39 2 2" xfId="13517"/>
    <cellStyle name="Sortie 4 39 2 2 2" xfId="16721"/>
    <cellStyle name="Sortie 4 39 2 2 3" xfId="34853"/>
    <cellStyle name="Sortie 4 39 2 3" xfId="22321"/>
    <cellStyle name="Sortie 4 39 2 4" xfId="28127"/>
    <cellStyle name="Sortie 4 39 3" xfId="9031"/>
    <cellStyle name="Sortie 4 39 3 2" xfId="15757"/>
    <cellStyle name="Sortie 4 39 3 2 2" xfId="16630"/>
    <cellStyle name="Sortie 4 39 3 2 3" xfId="37093"/>
    <cellStyle name="Sortie 4 39 3 3" xfId="17460"/>
    <cellStyle name="Sortie 4 39 3 4" xfId="30367"/>
    <cellStyle name="Sortie 4 39 4" xfId="11275"/>
    <cellStyle name="Sortie 4 39 4 2" xfId="16431"/>
    <cellStyle name="Sortie 4 39 4 3" xfId="32611"/>
    <cellStyle name="Sortie 4 39 5" xfId="19348"/>
    <cellStyle name="Sortie 4 39 6" xfId="25885"/>
    <cellStyle name="Sortie 4 4" xfId="4548"/>
    <cellStyle name="Sortie 4 4 2" xfId="6792"/>
    <cellStyle name="Sortie 4 4 2 2" xfId="13518"/>
    <cellStyle name="Sortie 4 4 2 2 2" xfId="17071"/>
    <cellStyle name="Sortie 4 4 2 2 3" xfId="34854"/>
    <cellStyle name="Sortie 4 4 2 3" xfId="18975"/>
    <cellStyle name="Sortie 4 4 2 4" xfId="28128"/>
    <cellStyle name="Sortie 4 4 3" xfId="9032"/>
    <cellStyle name="Sortie 4 4 3 2" xfId="15758"/>
    <cellStyle name="Sortie 4 4 3 2 2" xfId="16735"/>
    <cellStyle name="Sortie 4 4 3 2 3" xfId="37094"/>
    <cellStyle name="Sortie 4 4 3 3" xfId="20838"/>
    <cellStyle name="Sortie 4 4 3 4" xfId="30368"/>
    <cellStyle name="Sortie 4 4 4" xfId="11276"/>
    <cellStyle name="Sortie 4 4 4 2" xfId="16939"/>
    <cellStyle name="Sortie 4 4 4 3" xfId="32612"/>
    <cellStyle name="Sortie 4 4 5" xfId="18232"/>
    <cellStyle name="Sortie 4 4 6" xfId="25886"/>
    <cellStyle name="Sortie 4 40" xfId="4549"/>
    <cellStyle name="Sortie 4 40 2" xfId="6793"/>
    <cellStyle name="Sortie 4 40 2 2" xfId="13519"/>
    <cellStyle name="Sortie 4 40 2 2 2" xfId="16574"/>
    <cellStyle name="Sortie 4 40 2 2 3" xfId="34855"/>
    <cellStyle name="Sortie 4 40 2 3" xfId="17852"/>
    <cellStyle name="Sortie 4 40 2 4" xfId="28129"/>
    <cellStyle name="Sortie 4 40 3" xfId="9033"/>
    <cellStyle name="Sortie 4 40 3 2" xfId="15759"/>
    <cellStyle name="Sortie 4 40 3 2 2" xfId="16811"/>
    <cellStyle name="Sortie 4 40 3 2 3" xfId="37095"/>
    <cellStyle name="Sortie 4 40 3 3" xfId="23070"/>
    <cellStyle name="Sortie 4 40 3 4" xfId="30369"/>
    <cellStyle name="Sortie 4 40 4" xfId="11277"/>
    <cellStyle name="Sortie 4 40 4 2" xfId="17325"/>
    <cellStyle name="Sortie 4 40 4 3" xfId="32613"/>
    <cellStyle name="Sortie 4 40 5" xfId="21578"/>
    <cellStyle name="Sortie 4 40 6" xfId="25887"/>
    <cellStyle name="Sortie 4 41" xfId="4550"/>
    <cellStyle name="Sortie 4 41 2" xfId="6794"/>
    <cellStyle name="Sortie 4 41 2 2" xfId="13520"/>
    <cellStyle name="Sortie 4 41 2 2 2" xfId="16550"/>
    <cellStyle name="Sortie 4 41 2 2 3" xfId="34856"/>
    <cellStyle name="Sortie 4 41 2 3" xfId="21206"/>
    <cellStyle name="Sortie 4 41 2 4" xfId="28130"/>
    <cellStyle name="Sortie 4 41 3" xfId="9034"/>
    <cellStyle name="Sortie 4 41 3 2" xfId="15760"/>
    <cellStyle name="Sortie 4 41 3 2 2" xfId="17198"/>
    <cellStyle name="Sortie 4 41 3 2 3" xfId="37096"/>
    <cellStyle name="Sortie 4 41 3 3" xfId="19723"/>
    <cellStyle name="Sortie 4 41 3 4" xfId="30370"/>
    <cellStyle name="Sortie 4 41 4" xfId="11278"/>
    <cellStyle name="Sortie 4 41 4 2" xfId="16794"/>
    <cellStyle name="Sortie 4 41 4 3" xfId="32614"/>
    <cellStyle name="Sortie 4 41 5" xfId="23808"/>
    <cellStyle name="Sortie 4 41 6" xfId="25888"/>
    <cellStyle name="Sortie 4 42" xfId="4551"/>
    <cellStyle name="Sortie 4 42 2" xfId="6795"/>
    <cellStyle name="Sortie 4 42 2 2" xfId="13521"/>
    <cellStyle name="Sortie 4 42 2 2 2" xfId="16876"/>
    <cellStyle name="Sortie 4 42 2 2 3" xfId="34857"/>
    <cellStyle name="Sortie 4 42 2 3" xfId="23435"/>
    <cellStyle name="Sortie 4 42 2 4" xfId="28131"/>
    <cellStyle name="Sortie 4 42 3" xfId="9035"/>
    <cellStyle name="Sortie 4 42 3 2" xfId="15761"/>
    <cellStyle name="Sortie 4 42 3 2 2" xfId="16458"/>
    <cellStyle name="Sortie 4 42 3 2 3" xfId="37097"/>
    <cellStyle name="Sortie 4 42 3 3" xfId="21952"/>
    <cellStyle name="Sortie 4 42 3 4" xfId="30371"/>
    <cellStyle name="Sortie 4 42 4" xfId="11279"/>
    <cellStyle name="Sortie 4 42 4 2" xfId="17132"/>
    <cellStyle name="Sortie 4 42 4 3" xfId="32615"/>
    <cellStyle name="Sortie 4 42 5" xfId="20461"/>
    <cellStyle name="Sortie 4 42 6" xfId="25889"/>
    <cellStyle name="Sortie 4 43" xfId="4552"/>
    <cellStyle name="Sortie 4 43 2" xfId="6796"/>
    <cellStyle name="Sortie 4 43 2 2" xfId="13522"/>
    <cellStyle name="Sortie 4 43 2 2 2" xfId="17263"/>
    <cellStyle name="Sortie 4 43 2 2 3" xfId="34858"/>
    <cellStyle name="Sortie 4 43 2 3" xfId="20088"/>
    <cellStyle name="Sortie 4 43 2 4" xfId="28132"/>
    <cellStyle name="Sortie 4 43 3" xfId="9036"/>
    <cellStyle name="Sortie 4 43 3 2" xfId="15762"/>
    <cellStyle name="Sortie 4 43 3 2 2" xfId="17005"/>
    <cellStyle name="Sortie 4 43 3 2 3" xfId="37098"/>
    <cellStyle name="Sortie 4 43 3 3" xfId="18606"/>
    <cellStyle name="Sortie 4 43 3 4" xfId="30372"/>
    <cellStyle name="Sortie 4 43 4" xfId="11280"/>
    <cellStyle name="Sortie 4 43 4 2" xfId="16319"/>
    <cellStyle name="Sortie 4 43 4 3" xfId="32616"/>
    <cellStyle name="Sortie 4 43 5" xfId="22692"/>
    <cellStyle name="Sortie 4 43 6" xfId="25890"/>
    <cellStyle name="Sortie 4 44" xfId="4553"/>
    <cellStyle name="Sortie 4 44 2" xfId="6797"/>
    <cellStyle name="Sortie 4 44 2 2" xfId="13523"/>
    <cellStyle name="Sortie 4 44 2 2 2" xfId="16271"/>
    <cellStyle name="Sortie 4 44 2 2 3" xfId="34859"/>
    <cellStyle name="Sortie 4 44 2 3" xfId="22320"/>
    <cellStyle name="Sortie 4 44 2 4" xfId="28133"/>
    <cellStyle name="Sortie 4 44 3" xfId="9037"/>
    <cellStyle name="Sortie 4 44 3 2" xfId="15763"/>
    <cellStyle name="Sortie 4 44 3 2 2" xfId="16756"/>
    <cellStyle name="Sortie 4 44 3 2 3" xfId="37099"/>
    <cellStyle name="Sortie 4 44 3 3" xfId="17459"/>
    <cellStyle name="Sortie 4 44 3 4" xfId="30373"/>
    <cellStyle name="Sortie 4 44 4" xfId="11281"/>
    <cellStyle name="Sortie 4 44 4 2" xfId="16941"/>
    <cellStyle name="Sortie 4 44 4 3" xfId="32617"/>
    <cellStyle name="Sortie 4 44 5" xfId="19347"/>
    <cellStyle name="Sortie 4 44 6" xfId="25891"/>
    <cellStyle name="Sortie 4 45" xfId="4554"/>
    <cellStyle name="Sortie 4 45 2" xfId="6798"/>
    <cellStyle name="Sortie 4 45 2 2" xfId="13524"/>
    <cellStyle name="Sortie 4 45 2 2 2" xfId="17070"/>
    <cellStyle name="Sortie 4 45 2 2 3" xfId="34860"/>
    <cellStyle name="Sortie 4 45 2 3" xfId="18974"/>
    <cellStyle name="Sortie 4 45 2 4" xfId="28134"/>
    <cellStyle name="Sortie 4 45 3" xfId="9038"/>
    <cellStyle name="Sortie 4 45 3 2" xfId="15764"/>
    <cellStyle name="Sortie 4 45 3 2 2" xfId="16483"/>
    <cellStyle name="Sortie 4 45 3 2 3" xfId="37100"/>
    <cellStyle name="Sortie 4 45 3 3" xfId="17458"/>
    <cellStyle name="Sortie 4 45 3 4" xfId="30374"/>
    <cellStyle name="Sortie 4 45 4" xfId="11282"/>
    <cellStyle name="Sortie 4 45 4 2" xfId="17327"/>
    <cellStyle name="Sortie 4 45 4 3" xfId="32618"/>
    <cellStyle name="Sortie 4 45 5" xfId="18231"/>
    <cellStyle name="Sortie 4 45 6" xfId="25892"/>
    <cellStyle name="Sortie 4 46" xfId="4555"/>
    <cellStyle name="Sortie 4 46 2" xfId="6799"/>
    <cellStyle name="Sortie 4 46 2 2" xfId="13525"/>
    <cellStyle name="Sortie 4 46 2 2 2" xfId="16381"/>
    <cellStyle name="Sortie 4 46 2 2 3" xfId="34861"/>
    <cellStyle name="Sortie 4 46 2 3" xfId="17851"/>
    <cellStyle name="Sortie 4 46 2 4" xfId="28135"/>
    <cellStyle name="Sortie 4 46 3" xfId="9039"/>
    <cellStyle name="Sortie 4 46 3 2" xfId="15765"/>
    <cellStyle name="Sortie 4 46 3 2 2" xfId="16808"/>
    <cellStyle name="Sortie 4 46 3 2 3" xfId="37101"/>
    <cellStyle name="Sortie 4 46 3 3" xfId="20836"/>
    <cellStyle name="Sortie 4 46 3 4" xfId="30375"/>
    <cellStyle name="Sortie 4 46 4" xfId="11283"/>
    <cellStyle name="Sortie 4 46 4 2" xfId="16727"/>
    <cellStyle name="Sortie 4 46 4 3" xfId="32619"/>
    <cellStyle name="Sortie 4 46 5" xfId="21577"/>
    <cellStyle name="Sortie 4 46 6" xfId="25893"/>
    <cellStyle name="Sortie 4 47" xfId="4556"/>
    <cellStyle name="Sortie 4 47 2" xfId="6800"/>
    <cellStyle name="Sortie 4 47 2 2" xfId="13526"/>
    <cellStyle name="Sortie 4 47 2 2 2" xfId="16678"/>
    <cellStyle name="Sortie 4 47 2 2 3" xfId="34862"/>
    <cellStyle name="Sortie 4 47 2 3" xfId="21205"/>
    <cellStyle name="Sortie 4 47 2 4" xfId="28136"/>
    <cellStyle name="Sortie 4 47 3" xfId="9040"/>
    <cellStyle name="Sortie 4 47 3 2" xfId="15766"/>
    <cellStyle name="Sortie 4 47 3 2 2" xfId="17195"/>
    <cellStyle name="Sortie 4 47 3 2 3" xfId="37102"/>
    <cellStyle name="Sortie 4 47 3 3" xfId="23068"/>
    <cellStyle name="Sortie 4 47 3 4" xfId="30376"/>
    <cellStyle name="Sortie 4 47 4" xfId="11284"/>
    <cellStyle name="Sortie 4 47 4 2" xfId="17134"/>
    <cellStyle name="Sortie 4 47 4 3" xfId="32620"/>
    <cellStyle name="Sortie 4 47 5" xfId="23807"/>
    <cellStyle name="Sortie 4 47 6" xfId="25894"/>
    <cellStyle name="Sortie 4 48" xfId="4557"/>
    <cellStyle name="Sortie 4 48 2" xfId="6801"/>
    <cellStyle name="Sortie 4 48 2 2" xfId="13527"/>
    <cellStyle name="Sortie 4 48 2 2 2" xfId="16875"/>
    <cellStyle name="Sortie 4 48 2 2 3" xfId="34863"/>
    <cellStyle name="Sortie 4 48 2 3" xfId="23434"/>
    <cellStyle name="Sortie 4 48 2 4" xfId="28137"/>
    <cellStyle name="Sortie 4 48 3" xfId="9041"/>
    <cellStyle name="Sortie 4 48 3 2" xfId="15767"/>
    <cellStyle name="Sortie 4 48 3 2 2" xfId="16780"/>
    <cellStyle name="Sortie 4 48 3 2 3" xfId="37103"/>
    <cellStyle name="Sortie 4 48 3 3" xfId="19721"/>
    <cellStyle name="Sortie 4 48 3 4" xfId="30377"/>
    <cellStyle name="Sortie 4 48 4" xfId="11285"/>
    <cellStyle name="Sortie 4 48 4 2" xfId="16451"/>
    <cellStyle name="Sortie 4 48 4 3" xfId="32621"/>
    <cellStyle name="Sortie 4 48 5" xfId="20460"/>
    <cellStyle name="Sortie 4 48 6" xfId="25895"/>
    <cellStyle name="Sortie 4 49" xfId="4558"/>
    <cellStyle name="Sortie 4 49 2" xfId="6802"/>
    <cellStyle name="Sortie 4 49 2 2" xfId="13528"/>
    <cellStyle name="Sortie 4 49 2 2 2" xfId="17262"/>
    <cellStyle name="Sortie 4 49 2 2 3" xfId="34864"/>
    <cellStyle name="Sortie 4 49 2 3" xfId="20087"/>
    <cellStyle name="Sortie 4 49 2 4" xfId="28138"/>
    <cellStyle name="Sortie 4 49 3" xfId="9042"/>
    <cellStyle name="Sortie 4 49 3 2" xfId="15768"/>
    <cellStyle name="Sortie 4 49 3 2 2" xfId="17002"/>
    <cellStyle name="Sortie 4 49 3 2 3" xfId="37104"/>
    <cellStyle name="Sortie 4 49 3 3" xfId="21950"/>
    <cellStyle name="Sortie 4 49 3 4" xfId="30378"/>
    <cellStyle name="Sortie 4 49 4" xfId="11286"/>
    <cellStyle name="Sortie 4 49 4 2" xfId="16749"/>
    <cellStyle name="Sortie 4 49 4 3" xfId="32622"/>
    <cellStyle name="Sortie 4 49 5" xfId="22691"/>
    <cellStyle name="Sortie 4 49 6" xfId="25896"/>
    <cellStyle name="Sortie 4 5" xfId="4559"/>
    <cellStyle name="Sortie 4 5 2" xfId="6803"/>
    <cellStyle name="Sortie 4 5 2 2" xfId="13529"/>
    <cellStyle name="Sortie 4 5 2 2 2" xfId="16788"/>
    <cellStyle name="Sortie 4 5 2 2 3" xfId="34865"/>
    <cellStyle name="Sortie 4 5 2 3" xfId="22319"/>
    <cellStyle name="Sortie 4 5 2 4" xfId="28139"/>
    <cellStyle name="Sortie 4 5 3" xfId="9043"/>
    <cellStyle name="Sortie 4 5 3 2" xfId="15769"/>
    <cellStyle name="Sortie 4 5 3 2 2" xfId="16563"/>
    <cellStyle name="Sortie 4 5 3 2 3" xfId="37105"/>
    <cellStyle name="Sortie 4 5 3 3" xfId="18604"/>
    <cellStyle name="Sortie 4 5 3 4" xfId="30379"/>
    <cellStyle name="Sortie 4 5 4" xfId="11287"/>
    <cellStyle name="Sortie 4 5 4 2" xfId="16940"/>
    <cellStyle name="Sortie 4 5 4 3" xfId="32623"/>
    <cellStyle name="Sortie 4 5 5" xfId="19346"/>
    <cellStyle name="Sortie 4 5 6" xfId="25897"/>
    <cellStyle name="Sortie 4 50" xfId="4560"/>
    <cellStyle name="Sortie 4 50 2" xfId="6804"/>
    <cellStyle name="Sortie 4 50 2 2" xfId="13530"/>
    <cellStyle name="Sortie 4 50 2 2 2" xfId="17069"/>
    <cellStyle name="Sortie 4 50 2 2 3" xfId="34866"/>
    <cellStyle name="Sortie 4 50 2 3" xfId="18973"/>
    <cellStyle name="Sortie 4 50 2 4" xfId="28140"/>
    <cellStyle name="Sortie 4 50 3" xfId="9044"/>
    <cellStyle name="Sortie 4 50 3 2" xfId="15770"/>
    <cellStyle name="Sortie 4 50 3 2 2" xfId="16810"/>
    <cellStyle name="Sortie 4 50 3 2 3" xfId="37106"/>
    <cellStyle name="Sortie 4 50 3 3" xfId="17457"/>
    <cellStyle name="Sortie 4 50 3 4" xfId="30380"/>
    <cellStyle name="Sortie 4 50 4" xfId="11288"/>
    <cellStyle name="Sortie 4 50 4 2" xfId="17326"/>
    <cellStyle name="Sortie 4 50 4 3" xfId="32624"/>
    <cellStyle name="Sortie 4 50 5" xfId="18230"/>
    <cellStyle name="Sortie 4 50 6" xfId="25898"/>
    <cellStyle name="Sortie 4 51" xfId="4561"/>
    <cellStyle name="Sortie 4 51 2" xfId="6805"/>
    <cellStyle name="Sortie 4 51 2 2" xfId="13531"/>
    <cellStyle name="Sortie 4 51 2 2 2" xfId="16312"/>
    <cellStyle name="Sortie 4 51 2 2 3" xfId="34867"/>
    <cellStyle name="Sortie 4 51 2 3" xfId="17850"/>
    <cellStyle name="Sortie 4 51 2 4" xfId="28141"/>
    <cellStyle name="Sortie 4 51 3" xfId="9045"/>
    <cellStyle name="Sortie 4 51 3 2" xfId="15771"/>
    <cellStyle name="Sortie 4 51 3 2 2" xfId="17197"/>
    <cellStyle name="Sortie 4 51 3 2 3" xfId="37107"/>
    <cellStyle name="Sortie 4 51 3 3" xfId="20835"/>
    <cellStyle name="Sortie 4 51 3 4" xfId="30381"/>
    <cellStyle name="Sortie 4 51 4" xfId="11289"/>
    <cellStyle name="Sortie 4 51 4 2" xfId="16277"/>
    <cellStyle name="Sortie 4 51 4 3" xfId="32625"/>
    <cellStyle name="Sortie 4 51 5" xfId="21576"/>
    <cellStyle name="Sortie 4 51 6" xfId="25899"/>
    <cellStyle name="Sortie 4 52" xfId="4562"/>
    <cellStyle name="Sortie 4 52 2" xfId="6806"/>
    <cellStyle name="Sortie 4 52 2 2" xfId="13532"/>
    <cellStyle name="Sortie 4 52 2 2 2" xfId="16615"/>
    <cellStyle name="Sortie 4 52 2 2 3" xfId="34868"/>
    <cellStyle name="Sortie 4 52 2 3" xfId="21204"/>
    <cellStyle name="Sortie 4 52 2 4" xfId="28142"/>
    <cellStyle name="Sortie 4 52 3" xfId="9046"/>
    <cellStyle name="Sortie 4 52 3 2" xfId="15772"/>
    <cellStyle name="Sortie 4 52 3 2 2" xfId="16714"/>
    <cellStyle name="Sortie 4 52 3 2 3" xfId="37108"/>
    <cellStyle name="Sortie 4 52 3 3" xfId="23067"/>
    <cellStyle name="Sortie 4 52 3 4" xfId="30382"/>
    <cellStyle name="Sortie 4 52 4" xfId="11290"/>
    <cellStyle name="Sortie 4 52 4 2" xfId="17133"/>
    <cellStyle name="Sortie 4 52 4 3" xfId="32626"/>
    <cellStyle name="Sortie 4 52 5" xfId="23806"/>
    <cellStyle name="Sortie 4 52 6" xfId="25900"/>
    <cellStyle name="Sortie 4 53" xfId="4563"/>
    <cellStyle name="Sortie 4 53 2" xfId="6807"/>
    <cellStyle name="Sortie 4 53 2 2" xfId="13533"/>
    <cellStyle name="Sortie 4 53 2 2 2" xfId="16874"/>
    <cellStyle name="Sortie 4 53 2 2 3" xfId="34869"/>
    <cellStyle name="Sortie 4 53 2 3" xfId="23433"/>
    <cellStyle name="Sortie 4 53 2 4" xfId="28143"/>
    <cellStyle name="Sortie 4 53 3" xfId="9047"/>
    <cellStyle name="Sortie 4 53 3 2" xfId="15773"/>
    <cellStyle name="Sortie 4 53 3 2 2" xfId="17004"/>
    <cellStyle name="Sortie 4 53 3 2 3" xfId="37109"/>
    <cellStyle name="Sortie 4 53 3 3" xfId="19720"/>
    <cellStyle name="Sortie 4 53 3 4" xfId="30383"/>
    <cellStyle name="Sortie 4 53 4" xfId="11291"/>
    <cellStyle name="Sortie 4 53 4 2" xfId="16580"/>
    <cellStyle name="Sortie 4 53 4 3" xfId="32627"/>
    <cellStyle name="Sortie 4 53 5" xfId="20459"/>
    <cellStyle name="Sortie 4 53 6" xfId="25901"/>
    <cellStyle name="Sortie 4 54" xfId="4564"/>
    <cellStyle name="Sortie 4 54 2" xfId="6808"/>
    <cellStyle name="Sortie 4 54 2 2" xfId="13534"/>
    <cellStyle name="Sortie 4 54 2 2 2" xfId="17261"/>
    <cellStyle name="Sortie 4 54 2 2 3" xfId="34870"/>
    <cellStyle name="Sortie 4 54 2 3" xfId="20086"/>
    <cellStyle name="Sortie 4 54 2 4" xfId="28144"/>
    <cellStyle name="Sortie 4 54 3" xfId="9048"/>
    <cellStyle name="Sortie 4 54 3 2" xfId="15774"/>
    <cellStyle name="Sortie 4 54 3 2 2" xfId="16691"/>
    <cellStyle name="Sortie 4 54 3 2 3" xfId="37110"/>
    <cellStyle name="Sortie 4 54 3 3" xfId="21949"/>
    <cellStyle name="Sortie 4 54 3 4" xfId="30384"/>
    <cellStyle name="Sortie 4 54 4" xfId="11292"/>
    <cellStyle name="Sortie 4 54 4 2" xfId="16497"/>
    <cellStyle name="Sortie 4 54 4 3" xfId="32628"/>
    <cellStyle name="Sortie 4 54 5" xfId="22690"/>
    <cellStyle name="Sortie 4 54 6" xfId="25902"/>
    <cellStyle name="Sortie 4 55" xfId="4565"/>
    <cellStyle name="Sortie 4 55 2" xfId="6809"/>
    <cellStyle name="Sortie 4 55 2 2" xfId="13535"/>
    <cellStyle name="Sortie 4 55 2 2 2" xfId="16531"/>
    <cellStyle name="Sortie 4 55 2 2 3" xfId="34871"/>
    <cellStyle name="Sortie 4 55 2 3" xfId="22318"/>
    <cellStyle name="Sortie 4 55 2 4" xfId="28145"/>
    <cellStyle name="Sortie 4 55 3" xfId="9049"/>
    <cellStyle name="Sortie 4 55 3 2" xfId="15775"/>
    <cellStyle name="Sortie 4 55 3 2 2" xfId="16223"/>
    <cellStyle name="Sortie 4 55 3 2 3" xfId="37111"/>
    <cellStyle name="Sortie 4 55 3 3" xfId="18603"/>
    <cellStyle name="Sortie 4 55 3 4" xfId="30385"/>
    <cellStyle name="Sortie 4 55 4" xfId="11293"/>
    <cellStyle name="Sortie 4 55 4 2" xfId="16236"/>
    <cellStyle name="Sortie 4 55 4 3" xfId="32629"/>
    <cellStyle name="Sortie 4 55 5" xfId="19345"/>
    <cellStyle name="Sortie 4 55 6" xfId="25903"/>
    <cellStyle name="Sortie 4 56" xfId="4566"/>
    <cellStyle name="Sortie 4 56 2" xfId="6810"/>
    <cellStyle name="Sortie 4 56 2 2" xfId="13536"/>
    <cellStyle name="Sortie 4 56 2 2 2" xfId="17068"/>
    <cellStyle name="Sortie 4 56 2 2 3" xfId="34872"/>
    <cellStyle name="Sortie 4 56 2 3" xfId="18972"/>
    <cellStyle name="Sortie 4 56 2 4" xfId="28146"/>
    <cellStyle name="Sortie 4 56 3" xfId="9050"/>
    <cellStyle name="Sortie 4 56 3 2" xfId="15776"/>
    <cellStyle name="Sortie 4 56 3 2 2" xfId="16809"/>
    <cellStyle name="Sortie 4 56 3 2 3" xfId="37112"/>
    <cellStyle name="Sortie 4 56 3 3" xfId="17456"/>
    <cellStyle name="Sortie 4 56 3 4" xfId="30386"/>
    <cellStyle name="Sortie 4 56 4" xfId="11294"/>
    <cellStyle name="Sortie 4 56 4 2" xfId="16938"/>
    <cellStyle name="Sortie 4 56 4 3" xfId="32630"/>
    <cellStyle name="Sortie 4 56 5" xfId="18229"/>
    <cellStyle name="Sortie 4 56 6" xfId="25904"/>
    <cellStyle name="Sortie 4 57" xfId="4567"/>
    <cellStyle name="Sortie 4 57 2" xfId="6811"/>
    <cellStyle name="Sortie 4 57 2 2" xfId="13537"/>
    <cellStyle name="Sortie 4 57 2 2 2" xfId="16444"/>
    <cellStyle name="Sortie 4 57 2 2 3" xfId="34873"/>
    <cellStyle name="Sortie 4 57 2 3" xfId="17849"/>
    <cellStyle name="Sortie 4 57 2 4" xfId="28147"/>
    <cellStyle name="Sortie 4 57 3" xfId="9051"/>
    <cellStyle name="Sortie 4 57 3 2" xfId="15777"/>
    <cellStyle name="Sortie 4 57 3 2 2" xfId="17196"/>
    <cellStyle name="Sortie 4 57 3 2 3" xfId="37113"/>
    <cellStyle name="Sortie 4 57 3 3" xfId="20834"/>
    <cellStyle name="Sortie 4 57 3 4" xfId="30387"/>
    <cellStyle name="Sortie 4 57 4" xfId="11295"/>
    <cellStyle name="Sortie 4 57 4 2" xfId="17324"/>
    <cellStyle name="Sortie 4 57 4 3" xfId="32631"/>
    <cellStyle name="Sortie 4 57 5" xfId="21575"/>
    <cellStyle name="Sortie 4 57 6" xfId="25905"/>
    <cellStyle name="Sortie 4 58" xfId="4568"/>
    <cellStyle name="Sortie 4 58 2" xfId="6812"/>
    <cellStyle name="Sortie 4 58 2 2" xfId="13538"/>
    <cellStyle name="Sortie 4 58 2 2 2" xfId="16358"/>
    <cellStyle name="Sortie 4 58 2 2 3" xfId="34874"/>
    <cellStyle name="Sortie 4 58 2 3" xfId="21203"/>
    <cellStyle name="Sortie 4 58 2 4" xfId="28148"/>
    <cellStyle name="Sortie 4 58 3" xfId="9052"/>
    <cellStyle name="Sortie 4 58 3 2" xfId="15778"/>
    <cellStyle name="Sortie 4 58 3 2 2" xfId="16264"/>
    <cellStyle name="Sortie 4 58 3 2 3" xfId="37114"/>
    <cellStyle name="Sortie 4 58 3 3" xfId="23066"/>
    <cellStyle name="Sortie 4 58 3 4" xfId="30388"/>
    <cellStyle name="Sortie 4 58 4" xfId="11296"/>
    <cellStyle name="Sortie 4 58 4 2" xfId="16537"/>
    <cellStyle name="Sortie 4 58 4 3" xfId="32632"/>
    <cellStyle name="Sortie 4 58 5" xfId="23805"/>
    <cellStyle name="Sortie 4 58 6" xfId="25906"/>
    <cellStyle name="Sortie 4 59" xfId="4569"/>
    <cellStyle name="Sortie 4 59 2" xfId="6813"/>
    <cellStyle name="Sortie 4 59 2 2" xfId="13539"/>
    <cellStyle name="Sortie 4 59 2 2 2" xfId="16873"/>
    <cellStyle name="Sortie 4 59 2 2 3" xfId="34875"/>
    <cellStyle name="Sortie 4 59 2 3" xfId="23432"/>
    <cellStyle name="Sortie 4 59 2 4" xfId="28149"/>
    <cellStyle name="Sortie 4 59 3" xfId="9053"/>
    <cellStyle name="Sortie 4 59 3 2" xfId="15779"/>
    <cellStyle name="Sortie 4 59 3 2 2" xfId="17003"/>
    <cellStyle name="Sortie 4 59 3 2 3" xfId="37115"/>
    <cellStyle name="Sortie 4 59 3 3" xfId="19719"/>
    <cellStyle name="Sortie 4 59 3 4" xfId="30389"/>
    <cellStyle name="Sortie 4 59 4" xfId="11297"/>
    <cellStyle name="Sortie 4 59 4 2" xfId="17131"/>
    <cellStyle name="Sortie 4 59 4 3" xfId="32633"/>
    <cellStyle name="Sortie 4 59 5" xfId="20458"/>
    <cellStyle name="Sortie 4 59 6" xfId="25907"/>
    <cellStyle name="Sortie 4 6" xfId="4570"/>
    <cellStyle name="Sortie 4 6 2" xfId="6814"/>
    <cellStyle name="Sortie 4 6 2 2" xfId="13540"/>
    <cellStyle name="Sortie 4 6 2 2 2" xfId="17260"/>
    <cellStyle name="Sortie 4 6 2 2 3" xfId="34876"/>
    <cellStyle name="Sortie 4 6 2 3" xfId="20085"/>
    <cellStyle name="Sortie 4 6 2 4" xfId="28150"/>
    <cellStyle name="Sortie 4 6 3" xfId="9054"/>
    <cellStyle name="Sortie 4 6 3 2" xfId="15780"/>
    <cellStyle name="Sortie 4 6 3 2 2" xfId="16437"/>
    <cellStyle name="Sortie 4 6 3 2 3" xfId="37116"/>
    <cellStyle name="Sortie 4 6 3 3" xfId="21948"/>
    <cellStyle name="Sortie 4 6 3 4" xfId="30390"/>
    <cellStyle name="Sortie 4 6 4" xfId="11298"/>
    <cellStyle name="Sortie 4 6 4 2" xfId="16256"/>
    <cellStyle name="Sortie 4 6 4 3" xfId="32634"/>
    <cellStyle name="Sortie 4 6 5" xfId="22689"/>
    <cellStyle name="Sortie 4 6 6" xfId="25908"/>
    <cellStyle name="Sortie 4 60" xfId="4571"/>
    <cellStyle name="Sortie 4 60 2" xfId="6815"/>
    <cellStyle name="Sortie 4 60 2 2" xfId="13541"/>
    <cellStyle name="Sortie 4 60 2 2 2" xfId="16656"/>
    <cellStyle name="Sortie 4 60 2 2 3" xfId="34877"/>
    <cellStyle name="Sortie 4 60 2 3" xfId="22317"/>
    <cellStyle name="Sortie 4 60 2 4" xfId="28151"/>
    <cellStyle name="Sortie 4 60 3" xfId="9055"/>
    <cellStyle name="Sortie 4 60 3 2" xfId="15781"/>
    <cellStyle name="Sortie 4 60 3 2 2" xfId="16543"/>
    <cellStyle name="Sortie 4 60 3 2 3" xfId="37117"/>
    <cellStyle name="Sortie 4 60 3 3" xfId="18602"/>
    <cellStyle name="Sortie 4 60 3 4" xfId="30391"/>
    <cellStyle name="Sortie 4 60 4" xfId="11299"/>
    <cellStyle name="Sortie 4 60 4 2" xfId="16556"/>
    <cellStyle name="Sortie 4 60 4 3" xfId="32635"/>
    <cellStyle name="Sortie 4 60 5" xfId="19344"/>
    <cellStyle name="Sortie 4 60 6" xfId="25909"/>
    <cellStyle name="Sortie 4 61" xfId="4572"/>
    <cellStyle name="Sortie 4 61 2" xfId="6816"/>
    <cellStyle name="Sortie 4 61 2 2" xfId="13542"/>
    <cellStyle name="Sortie 4 61 2 2 2" xfId="17067"/>
    <cellStyle name="Sortie 4 61 2 2 3" xfId="34878"/>
    <cellStyle name="Sortie 4 61 2 3" xfId="18971"/>
    <cellStyle name="Sortie 4 61 2 4" xfId="28152"/>
    <cellStyle name="Sortie 4 61 3" xfId="9056"/>
    <cellStyle name="Sortie 4 61 3 2" xfId="15782"/>
    <cellStyle name="Sortie 4 61 3 2 2" xfId="16285"/>
    <cellStyle name="Sortie 4 61 3 2 3" xfId="37118"/>
    <cellStyle name="Sortie 4 61 3 3" xfId="17455"/>
    <cellStyle name="Sortie 4 61 3 4" xfId="30392"/>
    <cellStyle name="Sortie 4 61 4" xfId="11300"/>
    <cellStyle name="Sortie 4 61 4 2" xfId="16937"/>
    <cellStyle name="Sortie 4 61 4 3" xfId="32636"/>
    <cellStyle name="Sortie 4 61 5" xfId="18228"/>
    <cellStyle name="Sortie 4 61 6" xfId="25910"/>
    <cellStyle name="Sortie 4 62" xfId="4573"/>
    <cellStyle name="Sortie 4 62 2" xfId="6817"/>
    <cellStyle name="Sortie 4 62 2 2" xfId="13543"/>
    <cellStyle name="Sortie 4 62 2 2 2" xfId="16765"/>
    <cellStyle name="Sortie 4 62 2 2 3" xfId="34879"/>
    <cellStyle name="Sortie 4 62 2 3" xfId="17848"/>
    <cellStyle name="Sortie 4 62 2 4" xfId="28153"/>
    <cellStyle name="Sortie 4 62 3" xfId="9057"/>
    <cellStyle name="Sortie 4 62 3 2" xfId="15783"/>
    <cellStyle name="Sortie 4 62 3 2 2" xfId="16807"/>
    <cellStyle name="Sortie 4 62 3 2 3" xfId="37119"/>
    <cellStyle name="Sortie 4 62 3 3" xfId="20833"/>
    <cellStyle name="Sortie 4 62 3 4" xfId="30393"/>
    <cellStyle name="Sortie 4 62 4" xfId="11301"/>
    <cellStyle name="Sortie 4 62 4 2" xfId="17323"/>
    <cellStyle name="Sortie 4 62 4 3" xfId="32637"/>
    <cellStyle name="Sortie 4 62 5" xfId="21573"/>
    <cellStyle name="Sortie 4 62 6" xfId="25911"/>
    <cellStyle name="Sortie 4 63" xfId="4574"/>
    <cellStyle name="Sortie 4 63 2" xfId="6818"/>
    <cellStyle name="Sortie 4 63 2 2" xfId="13544"/>
    <cellStyle name="Sortie 4 63 2 2 2" xfId="16490"/>
    <cellStyle name="Sortie 4 63 2 2 3" xfId="34880"/>
    <cellStyle name="Sortie 4 63 2 3" xfId="21202"/>
    <cellStyle name="Sortie 4 63 2 4" xfId="28154"/>
    <cellStyle name="Sortie 4 63 3" xfId="9058"/>
    <cellStyle name="Sortie 4 63 3 2" xfId="15784"/>
    <cellStyle name="Sortie 4 63 3 2 2" xfId="17194"/>
    <cellStyle name="Sortie 4 63 3 2 3" xfId="37120"/>
    <cellStyle name="Sortie 4 63 3 3" xfId="23065"/>
    <cellStyle name="Sortie 4 63 3 4" xfId="30394"/>
    <cellStyle name="Sortie 4 63 4" xfId="11302"/>
    <cellStyle name="Sortie 4 63 4 2" xfId="16663"/>
    <cellStyle name="Sortie 4 63 4 3" xfId="32638"/>
    <cellStyle name="Sortie 4 63 5" xfId="23803"/>
    <cellStyle name="Sortie 4 63 6" xfId="25912"/>
    <cellStyle name="Sortie 4 64" xfId="4575"/>
    <cellStyle name="Sortie 4 64 2" xfId="6819"/>
    <cellStyle name="Sortie 4 64 2 2" xfId="13545"/>
    <cellStyle name="Sortie 4 64 2 2 2" xfId="16872"/>
    <cellStyle name="Sortie 4 64 2 2 3" xfId="34881"/>
    <cellStyle name="Sortie 4 64 2 3" xfId="23431"/>
    <cellStyle name="Sortie 4 64 2 4" xfId="28155"/>
    <cellStyle name="Sortie 4 64 3" xfId="9059"/>
    <cellStyle name="Sortie 4 64 3 2" xfId="15785"/>
    <cellStyle name="Sortie 4 64 3 2 2" xfId="16713"/>
    <cellStyle name="Sortie 4 64 3 2 3" xfId="37121"/>
    <cellStyle name="Sortie 4 64 3 3" xfId="19718"/>
    <cellStyle name="Sortie 4 64 3 4" xfId="30395"/>
    <cellStyle name="Sortie 4 64 4" xfId="11303"/>
    <cellStyle name="Sortie 4 64 4 2" xfId="17130"/>
    <cellStyle name="Sortie 4 64 4 3" xfId="32639"/>
    <cellStyle name="Sortie 4 64 5" xfId="20456"/>
    <cellStyle name="Sortie 4 64 6" xfId="25913"/>
    <cellStyle name="Sortie 4 65" xfId="4576"/>
    <cellStyle name="Sortie 4 65 2" xfId="6820"/>
    <cellStyle name="Sortie 4 65 2 2" xfId="13546"/>
    <cellStyle name="Sortie 4 65 2 2 2" xfId="17259"/>
    <cellStyle name="Sortie 4 65 2 2 3" xfId="34882"/>
    <cellStyle name="Sortie 4 65 2 3" xfId="20084"/>
    <cellStyle name="Sortie 4 65 2 4" xfId="28156"/>
    <cellStyle name="Sortie 4 65 3" xfId="9060"/>
    <cellStyle name="Sortie 4 65 3 2" xfId="15786"/>
    <cellStyle name="Sortie 4 65 3 2 2" xfId="17001"/>
    <cellStyle name="Sortie 4 65 3 2 3" xfId="37122"/>
    <cellStyle name="Sortie 4 65 3 3" xfId="21947"/>
    <cellStyle name="Sortie 4 65 3 4" xfId="30396"/>
    <cellStyle name="Sortie 4 65 4" xfId="11304"/>
    <cellStyle name="Sortie 4 65 4 2" xfId="16388"/>
    <cellStyle name="Sortie 4 65 4 3" xfId="32640"/>
    <cellStyle name="Sortie 4 65 5" xfId="22687"/>
    <cellStyle name="Sortie 4 65 6" xfId="25914"/>
    <cellStyle name="Sortie 4 66" xfId="4577"/>
    <cellStyle name="Sortie 4 66 2" xfId="6821"/>
    <cellStyle name="Sortie 4 66 2 2" xfId="13547"/>
    <cellStyle name="Sortie 4 66 2 2 2" xfId="16594"/>
    <cellStyle name="Sortie 4 66 2 2 3" xfId="34883"/>
    <cellStyle name="Sortie 4 66 2 3" xfId="22316"/>
    <cellStyle name="Sortie 4 66 2 4" xfId="28157"/>
    <cellStyle name="Sortie 4 66 3" xfId="9061"/>
    <cellStyle name="Sortie 4 66 3 2" xfId="15787"/>
    <cellStyle name="Sortie 4 66 3 2 2" xfId="16758"/>
    <cellStyle name="Sortie 4 66 3 2 3" xfId="37123"/>
    <cellStyle name="Sortie 4 66 3 3" xfId="18601"/>
    <cellStyle name="Sortie 4 66 3 4" xfId="30397"/>
    <cellStyle name="Sortie 4 66 4" xfId="11305"/>
    <cellStyle name="Sortie 4 66 4 2" xfId="16299"/>
    <cellStyle name="Sortie 4 66 4 3" xfId="32641"/>
    <cellStyle name="Sortie 4 66 5" xfId="19342"/>
    <cellStyle name="Sortie 4 66 6" xfId="25915"/>
    <cellStyle name="Sortie 4 67" xfId="4578"/>
    <cellStyle name="Sortie 4 67 2" xfId="6822"/>
    <cellStyle name="Sortie 4 67 2 2" xfId="13548"/>
    <cellStyle name="Sortie 4 67 2 2 2" xfId="17066"/>
    <cellStyle name="Sortie 4 67 2 2 3" xfId="34884"/>
    <cellStyle name="Sortie 4 67 2 3" xfId="18970"/>
    <cellStyle name="Sortie 4 67 2 4" xfId="28158"/>
    <cellStyle name="Sortie 4 67 3" xfId="9062"/>
    <cellStyle name="Sortie 4 67 3 2" xfId="15788"/>
    <cellStyle name="Sortie 4 67 3 2 2" xfId="16608"/>
    <cellStyle name="Sortie 4 67 3 2 3" xfId="37124"/>
    <cellStyle name="Sortie 4 67 3 3" xfId="17454"/>
    <cellStyle name="Sortie 4 67 3 4" xfId="30398"/>
    <cellStyle name="Sortie 4 67 4" xfId="11306"/>
    <cellStyle name="Sortie 4 67 4 2" xfId="16936"/>
    <cellStyle name="Sortie 4 67 4 3" xfId="32642"/>
    <cellStyle name="Sortie 4 67 5" xfId="21574"/>
    <cellStyle name="Sortie 4 67 6" xfId="25916"/>
    <cellStyle name="Sortie 4 68" xfId="4579"/>
    <cellStyle name="Sortie 4 68 2" xfId="6823"/>
    <cellStyle name="Sortie 4 68 2 2" xfId="13549"/>
    <cellStyle name="Sortie 4 68 2 2 2" xfId="16698"/>
    <cellStyle name="Sortie 4 68 2 2 3" xfId="34885"/>
    <cellStyle name="Sortie 4 68 2 3" xfId="17847"/>
    <cellStyle name="Sortie 4 68 2 4" xfId="28159"/>
    <cellStyle name="Sortie 4 68 3" xfId="9063"/>
    <cellStyle name="Sortie 4 68 3 2" xfId="15789"/>
    <cellStyle name="Sortie 4 68 3 2 2" xfId="16806"/>
    <cellStyle name="Sortie 4 68 3 2 3" xfId="37125"/>
    <cellStyle name="Sortie 4 68 3 3" xfId="20832"/>
    <cellStyle name="Sortie 4 68 3 4" xfId="30399"/>
    <cellStyle name="Sortie 4 68 4" xfId="11307"/>
    <cellStyle name="Sortie 4 68 4 2" xfId="17322"/>
    <cellStyle name="Sortie 4 68 4 3" xfId="32643"/>
    <cellStyle name="Sortie 4 68 5" xfId="23804"/>
    <cellStyle name="Sortie 4 68 6" xfId="25917"/>
    <cellStyle name="Sortie 4 69" xfId="4580"/>
    <cellStyle name="Sortie 4 69 2" xfId="6824"/>
    <cellStyle name="Sortie 4 69 2 2" xfId="13550"/>
    <cellStyle name="Sortie 4 69 2 2 2" xfId="16423"/>
    <cellStyle name="Sortie 4 69 2 2 3" xfId="34886"/>
    <cellStyle name="Sortie 4 69 2 3" xfId="21201"/>
    <cellStyle name="Sortie 4 69 2 4" xfId="28160"/>
    <cellStyle name="Sortie 4 69 3" xfId="9064"/>
    <cellStyle name="Sortie 4 69 3 2" xfId="15790"/>
    <cellStyle name="Sortie 4 69 3 2 2" xfId="17193"/>
    <cellStyle name="Sortie 4 69 3 2 3" xfId="37126"/>
    <cellStyle name="Sortie 4 69 3 3" xfId="23064"/>
    <cellStyle name="Sortie 4 69 3 4" xfId="30400"/>
    <cellStyle name="Sortie 4 69 4" xfId="11308"/>
    <cellStyle name="Sortie 4 69 4 2" xfId="16733"/>
    <cellStyle name="Sortie 4 69 4 3" xfId="32644"/>
    <cellStyle name="Sortie 4 69 5" xfId="20457"/>
    <cellStyle name="Sortie 4 69 6" xfId="25918"/>
    <cellStyle name="Sortie 4 7" xfId="4581"/>
    <cellStyle name="Sortie 4 7 2" xfId="6825"/>
    <cellStyle name="Sortie 4 7 2 2" xfId="13551"/>
    <cellStyle name="Sortie 4 7 2 2 2" xfId="16871"/>
    <cellStyle name="Sortie 4 7 2 2 3" xfId="34887"/>
    <cellStyle name="Sortie 4 7 2 3" xfId="23430"/>
    <cellStyle name="Sortie 4 7 2 4" xfId="28161"/>
    <cellStyle name="Sortie 4 7 3" xfId="9065"/>
    <cellStyle name="Sortie 4 7 3 2" xfId="15791"/>
    <cellStyle name="Sortie 4 7 3 2 2" xfId="16263"/>
    <cellStyle name="Sortie 4 7 3 2 3" xfId="37127"/>
    <cellStyle name="Sortie 4 7 3 3" xfId="19717"/>
    <cellStyle name="Sortie 4 7 3 4" xfId="30401"/>
    <cellStyle name="Sortie 4 7 4" xfId="11309"/>
    <cellStyle name="Sortie 4 7 4 2" xfId="17129"/>
    <cellStyle name="Sortie 4 7 4 3" xfId="32645"/>
    <cellStyle name="Sortie 4 7 5" xfId="22688"/>
    <cellStyle name="Sortie 4 7 6" xfId="25919"/>
    <cellStyle name="Sortie 4 70" xfId="4582"/>
    <cellStyle name="Sortie 4 70 2" xfId="6826"/>
    <cellStyle name="Sortie 4 70 2 2" xfId="13552"/>
    <cellStyle name="Sortie 4 70 2 2 2" xfId="17258"/>
    <cellStyle name="Sortie 4 70 2 2 3" xfId="34888"/>
    <cellStyle name="Sortie 4 70 2 3" xfId="20083"/>
    <cellStyle name="Sortie 4 70 2 4" xfId="28162"/>
    <cellStyle name="Sortie 4 70 3" xfId="9066"/>
    <cellStyle name="Sortie 4 70 3 2" xfId="15792"/>
    <cellStyle name="Sortie 4 70 3 2 2" xfId="17000"/>
    <cellStyle name="Sortie 4 70 3 2 3" xfId="37128"/>
    <cellStyle name="Sortie 4 70 3 3" xfId="21946"/>
    <cellStyle name="Sortie 4 70 3 4" xfId="30402"/>
    <cellStyle name="Sortie 4 70 4" xfId="11310"/>
    <cellStyle name="Sortie 4 70 4 2" xfId="16706"/>
    <cellStyle name="Sortie 4 70 4 3" xfId="32646"/>
    <cellStyle name="Sortie 4 70 5" xfId="19343"/>
    <cellStyle name="Sortie 4 70 6" xfId="25920"/>
    <cellStyle name="Sortie 4 71" xfId="4583"/>
    <cellStyle name="Sortie 4 71 2" xfId="6827"/>
    <cellStyle name="Sortie 4 71 2 2" xfId="13553"/>
    <cellStyle name="Sortie 4 71 2 2 2" xfId="16333"/>
    <cellStyle name="Sortie 4 71 2 2 3" xfId="34889"/>
    <cellStyle name="Sortie 4 71 2 3" xfId="22315"/>
    <cellStyle name="Sortie 4 71 2 4" xfId="28163"/>
    <cellStyle name="Sortie 4 71 3" xfId="9067"/>
    <cellStyle name="Sortie 4 71 3 2" xfId="15793"/>
    <cellStyle name="Sortie 4 71 3 2 2" xfId="16565"/>
    <cellStyle name="Sortie 4 71 3 2 3" xfId="37129"/>
    <cellStyle name="Sortie 4 71 3 3" xfId="18600"/>
    <cellStyle name="Sortie 4 71 3 4" xfId="30403"/>
    <cellStyle name="Sortie 4 71 4" xfId="11311"/>
    <cellStyle name="Sortie 4 71 4 2" xfId="16623"/>
    <cellStyle name="Sortie 4 71 4 3" xfId="32647"/>
    <cellStyle name="Sortie 4 71 5" xfId="18227"/>
    <cellStyle name="Sortie 4 71 6" xfId="25921"/>
    <cellStyle name="Sortie 4 72" xfId="4584"/>
    <cellStyle name="Sortie 4 72 2" xfId="6828"/>
    <cellStyle name="Sortie 4 72 2 2" xfId="13554"/>
    <cellStyle name="Sortie 4 72 2 2 2" xfId="17065"/>
    <cellStyle name="Sortie 4 72 2 2 3" xfId="34890"/>
    <cellStyle name="Sortie 4 72 2 3" xfId="18969"/>
    <cellStyle name="Sortie 4 72 2 4" xfId="28164"/>
    <cellStyle name="Sortie 4 72 3" xfId="9068"/>
    <cellStyle name="Sortie 4 72 3 2" xfId="15794"/>
    <cellStyle name="Sortie 4 72 3 2 2" xfId="16350"/>
    <cellStyle name="Sortie 4 72 3 2 3" xfId="37130"/>
    <cellStyle name="Sortie 4 72 3 3" xfId="17453"/>
    <cellStyle name="Sortie 4 72 3 4" xfId="30404"/>
    <cellStyle name="Sortie 4 72 4" xfId="11312"/>
    <cellStyle name="Sortie 4 72 4 2" xfId="16935"/>
    <cellStyle name="Sortie 4 72 4 3" xfId="32648"/>
    <cellStyle name="Sortie 4 72 5" xfId="18226"/>
    <cellStyle name="Sortie 4 72 6" xfId="25922"/>
    <cellStyle name="Sortie 4 73" xfId="4585"/>
    <cellStyle name="Sortie 4 73 2" xfId="6829"/>
    <cellStyle name="Sortie 4 73 2 2" xfId="13555"/>
    <cellStyle name="Sortie 4 73 2 2 2" xfId="16249"/>
    <cellStyle name="Sortie 4 73 2 2 3" xfId="34891"/>
    <cellStyle name="Sortie 4 73 2 3" xfId="17846"/>
    <cellStyle name="Sortie 4 73 2 4" xfId="28165"/>
    <cellStyle name="Sortie 4 73 3" xfId="9069"/>
    <cellStyle name="Sortie 4 73 3 2" xfId="15795"/>
    <cellStyle name="Sortie 4 73 3 2 2" xfId="16805"/>
    <cellStyle name="Sortie 4 73 3 2 3" xfId="37131"/>
    <cellStyle name="Sortie 4 73 3 3" xfId="20831"/>
    <cellStyle name="Sortie 4 73 3 4" xfId="30405"/>
    <cellStyle name="Sortie 4 73 4" xfId="11313"/>
    <cellStyle name="Sortie 4 73 4 2" xfId="17321"/>
    <cellStyle name="Sortie 4 73 4 3" xfId="32649"/>
    <cellStyle name="Sortie 4 73 5" xfId="21572"/>
    <cellStyle name="Sortie 4 73 6" xfId="25923"/>
    <cellStyle name="Sortie 4 74" xfId="4586"/>
    <cellStyle name="Sortie 4 74 2" xfId="6830"/>
    <cellStyle name="Sortie 4 74 2 2" xfId="13556"/>
    <cellStyle name="Sortie 4 74 2 2 2" xfId="16741"/>
    <cellStyle name="Sortie 4 74 2 2 3" xfId="34892"/>
    <cellStyle name="Sortie 4 74 2 3" xfId="21200"/>
    <cellStyle name="Sortie 4 74 2 4" xfId="28166"/>
    <cellStyle name="Sortie 4 74 3" xfId="9070"/>
    <cellStyle name="Sortie 4 74 3 2" xfId="15796"/>
    <cellStyle name="Sortie 4 74 3 2 2" xfId="17192"/>
    <cellStyle name="Sortie 4 74 3 2 3" xfId="37132"/>
    <cellStyle name="Sortie 4 74 3 3" xfId="23063"/>
    <cellStyle name="Sortie 4 74 3 4" xfId="30406"/>
    <cellStyle name="Sortie 4 74 4" xfId="11314"/>
    <cellStyle name="Sortie 4 74 4 2" xfId="16481"/>
    <cellStyle name="Sortie 4 74 4 3" xfId="32650"/>
    <cellStyle name="Sortie 4 74 5" xfId="23802"/>
    <cellStyle name="Sortie 4 74 6" xfId="25924"/>
    <cellStyle name="Sortie 4 75" xfId="4587"/>
    <cellStyle name="Sortie 4 75 2" xfId="6831"/>
    <cellStyle name="Sortie 4 75 2 2" xfId="13557"/>
    <cellStyle name="Sortie 4 75 2 2 2" xfId="16870"/>
    <cellStyle name="Sortie 4 75 2 2 3" xfId="34893"/>
    <cellStyle name="Sortie 4 75 2 3" xfId="23429"/>
    <cellStyle name="Sortie 4 75 2 4" xfId="28167"/>
    <cellStyle name="Sortie 4 75 3" xfId="9071"/>
    <cellStyle name="Sortie 4 75 3 2" xfId="15797"/>
    <cellStyle name="Sortie 4 75 3 2 2" xfId="16587"/>
    <cellStyle name="Sortie 4 75 3 2 3" xfId="37133"/>
    <cellStyle name="Sortie 4 75 3 3" xfId="19716"/>
    <cellStyle name="Sortie 4 75 3 4" xfId="30407"/>
    <cellStyle name="Sortie 4 75 4" xfId="11315"/>
    <cellStyle name="Sortie 4 75 4 2" xfId="17128"/>
    <cellStyle name="Sortie 4 75 4 3" xfId="32651"/>
    <cellStyle name="Sortie 4 75 5" xfId="20455"/>
    <cellStyle name="Sortie 4 75 6" xfId="25925"/>
    <cellStyle name="Sortie 4 76" xfId="4588"/>
    <cellStyle name="Sortie 4 76 2" xfId="6832"/>
    <cellStyle name="Sortie 4 76 2 2" xfId="13558"/>
    <cellStyle name="Sortie 4 76 2 2 2" xfId="17257"/>
    <cellStyle name="Sortie 4 76 2 2 3" xfId="34894"/>
    <cellStyle name="Sortie 4 76 2 3" xfId="20082"/>
    <cellStyle name="Sortie 4 76 2 4" xfId="28168"/>
    <cellStyle name="Sortie 4 76 3" xfId="9072"/>
    <cellStyle name="Sortie 4 76 3 2" xfId="15798"/>
    <cellStyle name="Sortie 4 76 3 2 2" xfId="16999"/>
    <cellStyle name="Sortie 4 76 3 2 3" xfId="37134"/>
    <cellStyle name="Sortie 4 76 3 3" xfId="21945"/>
    <cellStyle name="Sortie 4 76 3 4" xfId="30408"/>
    <cellStyle name="Sortie 4 76 4" xfId="11316"/>
    <cellStyle name="Sortie 4 76 4 2" xfId="16643"/>
    <cellStyle name="Sortie 4 76 4 3" xfId="32652"/>
    <cellStyle name="Sortie 4 76 5" xfId="22686"/>
    <cellStyle name="Sortie 4 76 6" xfId="25926"/>
    <cellStyle name="Sortie 4 77" xfId="4589"/>
    <cellStyle name="Sortie 4 77 2" xfId="6833"/>
    <cellStyle name="Sortie 4 77 2 2" xfId="13559"/>
    <cellStyle name="Sortie 4 77 2 2 2" xfId="16466"/>
    <cellStyle name="Sortie 4 77 2 2 3" xfId="34895"/>
    <cellStyle name="Sortie 4 77 2 3" xfId="22314"/>
    <cellStyle name="Sortie 4 77 2 4" xfId="28169"/>
    <cellStyle name="Sortie 4 77 3" xfId="9073"/>
    <cellStyle name="Sortie 4 77 3 2" xfId="15799"/>
    <cellStyle name="Sortie 4 77 3 2 2" xfId="16415"/>
    <cellStyle name="Sortie 4 77 3 2 3" xfId="37135"/>
    <cellStyle name="Sortie 4 77 3 3" xfId="18599"/>
    <cellStyle name="Sortie 4 77 3 4" xfId="30409"/>
    <cellStyle name="Sortie 4 77 4" xfId="11317"/>
    <cellStyle name="Sortie 4 77 4 2" xfId="16365"/>
    <cellStyle name="Sortie 4 77 4 3" xfId="32653"/>
    <cellStyle name="Sortie 4 77 5" xfId="19341"/>
    <cellStyle name="Sortie 4 77 6" xfId="25927"/>
    <cellStyle name="Sortie 4 78" xfId="4590"/>
    <cellStyle name="Sortie 4 78 2" xfId="6834"/>
    <cellStyle name="Sortie 4 78 2 2" xfId="13560"/>
    <cellStyle name="Sortie 4 78 2 2 2" xfId="17064"/>
    <cellStyle name="Sortie 4 78 2 2 3" xfId="34896"/>
    <cellStyle name="Sortie 4 78 2 3" xfId="18968"/>
    <cellStyle name="Sortie 4 78 2 4" xfId="28170"/>
    <cellStyle name="Sortie 4 78 3" xfId="9074"/>
    <cellStyle name="Sortie 4 78 3 2" xfId="15800"/>
    <cellStyle name="Sortie 4 78 3 2 2" xfId="16670"/>
    <cellStyle name="Sortie 4 78 3 2 3" xfId="37136"/>
    <cellStyle name="Sortie 4 78 3 3" xfId="17452"/>
    <cellStyle name="Sortie 4 78 3 4" xfId="30410"/>
    <cellStyle name="Sortie 4 78 4" xfId="11318"/>
    <cellStyle name="Sortie 4 78 4 2" xfId="16934"/>
    <cellStyle name="Sortie 4 78 4 3" xfId="32654"/>
    <cellStyle name="Sortie 4 78 5" xfId="18225"/>
    <cellStyle name="Sortie 4 78 6" xfId="25928"/>
    <cellStyle name="Sortie 4 79" xfId="4591"/>
    <cellStyle name="Sortie 4 79 2" xfId="6835"/>
    <cellStyle name="Sortie 4 79 2 2" xfId="13561"/>
    <cellStyle name="Sortie 4 79 2 2 2" xfId="16573"/>
    <cellStyle name="Sortie 4 79 2 2 3" xfId="34897"/>
    <cellStyle name="Sortie 4 79 2 3" xfId="17845"/>
    <cellStyle name="Sortie 4 79 2 4" xfId="28171"/>
    <cellStyle name="Sortie 4 79 3" xfId="9075"/>
    <cellStyle name="Sortie 4 79 3 2" xfId="15801"/>
    <cellStyle name="Sortie 4 79 3 2 2" xfId="16804"/>
    <cellStyle name="Sortie 4 79 3 2 3" xfId="37137"/>
    <cellStyle name="Sortie 4 79 3 3" xfId="20830"/>
    <cellStyle name="Sortie 4 79 3 4" xfId="30411"/>
    <cellStyle name="Sortie 4 79 4" xfId="11319"/>
    <cellStyle name="Sortie 4 79 4 2" xfId="17320"/>
    <cellStyle name="Sortie 4 79 4 3" xfId="32655"/>
    <cellStyle name="Sortie 4 79 5" xfId="21571"/>
    <cellStyle name="Sortie 4 79 6" xfId="25929"/>
    <cellStyle name="Sortie 4 8" xfId="4592"/>
    <cellStyle name="Sortie 4 8 2" xfId="6836"/>
    <cellStyle name="Sortie 4 8 2 2" xfId="13562"/>
    <cellStyle name="Sortie 4 8 2 2 2" xfId="16292"/>
    <cellStyle name="Sortie 4 8 2 2 3" xfId="34898"/>
    <cellStyle name="Sortie 4 8 2 3" xfId="21199"/>
    <cellStyle name="Sortie 4 8 2 4" xfId="28172"/>
    <cellStyle name="Sortie 4 8 3" xfId="9076"/>
    <cellStyle name="Sortie 4 8 3 2" xfId="15802"/>
    <cellStyle name="Sortie 4 8 3 2 2" xfId="17191"/>
    <cellStyle name="Sortie 4 8 3 2 3" xfId="37138"/>
    <cellStyle name="Sortie 4 8 3 3" xfId="23062"/>
    <cellStyle name="Sortie 4 8 3 4" xfId="30412"/>
    <cellStyle name="Sortie 4 8 4" xfId="11320"/>
    <cellStyle name="Sortie 4 8 4 2" xfId="16601"/>
    <cellStyle name="Sortie 4 8 4 3" xfId="32656"/>
    <cellStyle name="Sortie 4 8 5" xfId="23801"/>
    <cellStyle name="Sortie 4 8 6" xfId="25930"/>
    <cellStyle name="Sortie 4 80" xfId="4593"/>
    <cellStyle name="Sortie 4 80 2" xfId="6837"/>
    <cellStyle name="Sortie 4 80 2 2" xfId="13563"/>
    <cellStyle name="Sortie 4 80 2 2 2" xfId="16869"/>
    <cellStyle name="Sortie 4 80 2 2 3" xfId="34899"/>
    <cellStyle name="Sortie 4 80 2 3" xfId="23428"/>
    <cellStyle name="Sortie 4 80 2 4" xfId="28173"/>
    <cellStyle name="Sortie 4 80 3" xfId="9077"/>
    <cellStyle name="Sortie 4 80 3 2" xfId="15803"/>
    <cellStyle name="Sortie 4 80 3 2 2" xfId="16524"/>
    <cellStyle name="Sortie 4 80 3 2 3" xfId="37139"/>
    <cellStyle name="Sortie 4 80 3 3" xfId="19715"/>
    <cellStyle name="Sortie 4 80 3 4" xfId="30413"/>
    <cellStyle name="Sortie 4 80 4" xfId="11321"/>
    <cellStyle name="Sortie 4 80 4 2" xfId="17127"/>
    <cellStyle name="Sortie 4 80 4 3" xfId="32657"/>
    <cellStyle name="Sortie 4 80 5" xfId="20454"/>
    <cellStyle name="Sortie 4 80 6" xfId="25931"/>
    <cellStyle name="Sortie 4 81" xfId="4594"/>
    <cellStyle name="Sortie 4 81 2" xfId="6838"/>
    <cellStyle name="Sortie 4 81 2 2" xfId="13564"/>
    <cellStyle name="Sortie 4 81 2 2 2" xfId="17256"/>
    <cellStyle name="Sortie 4 81 2 2 3" xfId="34900"/>
    <cellStyle name="Sortie 4 81 2 3" xfId="20081"/>
    <cellStyle name="Sortie 4 81 2 4" xfId="28174"/>
    <cellStyle name="Sortie 4 81 3" xfId="9078"/>
    <cellStyle name="Sortie 4 81 3 2" xfId="15804"/>
    <cellStyle name="Sortie 4 81 3 2 2" xfId="16998"/>
    <cellStyle name="Sortie 4 81 3 2 3" xfId="37140"/>
    <cellStyle name="Sortie 4 81 3 3" xfId="21944"/>
    <cellStyle name="Sortie 4 81 3 4" xfId="30414"/>
    <cellStyle name="Sortie 4 81 4" xfId="11322"/>
    <cellStyle name="Sortie 4 81 4 2" xfId="16772"/>
    <cellStyle name="Sortie 4 81 4 3" xfId="32658"/>
    <cellStyle name="Sortie 4 81 5" xfId="22685"/>
    <cellStyle name="Sortie 4 81 6" xfId="25932"/>
    <cellStyle name="Sortie 4 82" xfId="4595"/>
    <cellStyle name="Sortie 4 82 2" xfId="6839"/>
    <cellStyle name="Sortie 4 82 2 2" xfId="13565"/>
    <cellStyle name="Sortie 4 82 2 2 2" xfId="16402"/>
    <cellStyle name="Sortie 4 82 2 2 3" xfId="34901"/>
    <cellStyle name="Sortie 4 82 2 3" xfId="22313"/>
    <cellStyle name="Sortie 4 82 2 4" xfId="28175"/>
    <cellStyle name="Sortie 4 82 3" xfId="9079"/>
    <cellStyle name="Sortie 4 82 3 2" xfId="15805"/>
    <cellStyle name="Sortie 4 82 3 2 2" xfId="16373"/>
    <cellStyle name="Sortie 4 82 3 2 3" xfId="37141"/>
    <cellStyle name="Sortie 4 82 3 3" xfId="18598"/>
    <cellStyle name="Sortie 4 82 3 4" xfId="30415"/>
    <cellStyle name="Sortie 4 82 4" xfId="11323"/>
    <cellStyle name="Sortie 4 82 4 2" xfId="16684"/>
    <cellStyle name="Sortie 4 82 4 3" xfId="32659"/>
    <cellStyle name="Sortie 4 82 5" xfId="19340"/>
    <cellStyle name="Sortie 4 82 6" xfId="25933"/>
    <cellStyle name="Sortie 4 83" xfId="4596"/>
    <cellStyle name="Sortie 4 83 2" xfId="6840"/>
    <cellStyle name="Sortie 4 83 2 2" xfId="13566"/>
    <cellStyle name="Sortie 4 83 2 2 2" xfId="17063"/>
    <cellStyle name="Sortie 4 83 2 2 3" xfId="34902"/>
    <cellStyle name="Sortie 4 83 2 3" xfId="18967"/>
    <cellStyle name="Sortie 4 83 2 4" xfId="28176"/>
    <cellStyle name="Sortie 4 83 3" xfId="9080"/>
    <cellStyle name="Sortie 4 83 3 2" xfId="15806"/>
    <cellStyle name="Sortie 4 83 3 2 2" xfId="16416"/>
    <cellStyle name="Sortie 4 83 3 2 3" xfId="37142"/>
    <cellStyle name="Sortie 4 83 3 3" xfId="17451"/>
    <cellStyle name="Sortie 4 83 3 4" xfId="30416"/>
    <cellStyle name="Sortie 4 83 4" xfId="11324"/>
    <cellStyle name="Sortie 4 83 4 2" xfId="16930"/>
    <cellStyle name="Sortie 4 83 4 3" xfId="32660"/>
    <cellStyle name="Sortie 4 83 5" xfId="18224"/>
    <cellStyle name="Sortie 4 83 6" xfId="25934"/>
    <cellStyle name="Sortie 4 84" xfId="4597"/>
    <cellStyle name="Sortie 4 84 2" xfId="6841"/>
    <cellStyle name="Sortie 4 84 2 2" xfId="13567"/>
    <cellStyle name="Sortie 4 84 2 2 2" xfId="16510"/>
    <cellStyle name="Sortie 4 84 2 2 3" xfId="34903"/>
    <cellStyle name="Sortie 4 84 2 3" xfId="17844"/>
    <cellStyle name="Sortie 4 84 2 4" xfId="28177"/>
    <cellStyle name="Sortie 4 84 3" xfId="9081"/>
    <cellStyle name="Sortie 4 84 3 2" xfId="15807"/>
    <cellStyle name="Sortie 4 84 3 2 2" xfId="16803"/>
    <cellStyle name="Sortie 4 84 3 2 3" xfId="37143"/>
    <cellStyle name="Sortie 4 84 3 3" xfId="20829"/>
    <cellStyle name="Sortie 4 84 3 4" xfId="30417"/>
    <cellStyle name="Sortie 4 84 4" xfId="11325"/>
    <cellStyle name="Sortie 4 84 4 2" xfId="17317"/>
    <cellStyle name="Sortie 4 84 4 3" xfId="32661"/>
    <cellStyle name="Sortie 4 84 5" xfId="21570"/>
    <cellStyle name="Sortie 4 84 6" xfId="25935"/>
    <cellStyle name="Sortie 4 85" xfId="4598"/>
    <cellStyle name="Sortie 4 85 2" xfId="6842"/>
    <cellStyle name="Sortie 4 85 2 2" xfId="13568"/>
    <cellStyle name="Sortie 4 85 2 2 2" xfId="16616"/>
    <cellStyle name="Sortie 4 85 2 2 3" xfId="34904"/>
    <cellStyle name="Sortie 4 85 2 3" xfId="21198"/>
    <cellStyle name="Sortie 4 85 2 4" xfId="28178"/>
    <cellStyle name="Sortie 4 85 3" xfId="9082"/>
    <cellStyle name="Sortie 4 85 3 2" xfId="15808"/>
    <cellStyle name="Sortie 4 85 3 2 2" xfId="17190"/>
    <cellStyle name="Sortie 4 85 3 2 3" xfId="37144"/>
    <cellStyle name="Sortie 4 85 3 3" xfId="23061"/>
    <cellStyle name="Sortie 4 85 3 4" xfId="30418"/>
    <cellStyle name="Sortie 4 85 4" xfId="11326"/>
    <cellStyle name="Sortie 4 85 4 2" xfId="16341"/>
    <cellStyle name="Sortie 4 85 4 3" xfId="32662"/>
    <cellStyle name="Sortie 4 85 5" xfId="23800"/>
    <cellStyle name="Sortie 4 85 6" xfId="25936"/>
    <cellStyle name="Sortie 4 86" xfId="4599"/>
    <cellStyle name="Sortie 4 86 2" xfId="6843"/>
    <cellStyle name="Sortie 4 86 2 2" xfId="13569"/>
    <cellStyle name="Sortie 4 86 2 2 2" xfId="16868"/>
    <cellStyle name="Sortie 4 86 2 2 3" xfId="34905"/>
    <cellStyle name="Sortie 4 86 2 3" xfId="23427"/>
    <cellStyle name="Sortie 4 86 2 4" xfId="28179"/>
    <cellStyle name="Sortie 4 86 3" xfId="9083"/>
    <cellStyle name="Sortie 4 86 3 2" xfId="15809"/>
    <cellStyle name="Sortie 4 86 3 2 2" xfId="16649"/>
    <cellStyle name="Sortie 4 86 3 2 3" xfId="37145"/>
    <cellStyle name="Sortie 4 86 3 3" xfId="19714"/>
    <cellStyle name="Sortie 4 86 3 4" xfId="30419"/>
    <cellStyle name="Sortie 4 86 4" xfId="11327"/>
    <cellStyle name="Sortie 4 86 4 2" xfId="17124"/>
    <cellStyle name="Sortie 4 86 4 3" xfId="32663"/>
    <cellStyle name="Sortie 4 86 5" xfId="20453"/>
    <cellStyle name="Sortie 4 86 6" xfId="25937"/>
    <cellStyle name="Sortie 4 87" xfId="4600"/>
    <cellStyle name="Sortie 4 87 2" xfId="6844"/>
    <cellStyle name="Sortie 4 87 2 2" xfId="13570"/>
    <cellStyle name="Sortie 4 87 2 2 2" xfId="17255"/>
    <cellStyle name="Sortie 4 87 2 2 3" xfId="34906"/>
    <cellStyle name="Sortie 4 87 2 3" xfId="20080"/>
    <cellStyle name="Sortie 4 87 2 4" xfId="28180"/>
    <cellStyle name="Sortie 4 87 3" xfId="9084"/>
    <cellStyle name="Sortie 4 87 3 2" xfId="15810"/>
    <cellStyle name="Sortie 4 87 3 2 2" xfId="16997"/>
    <cellStyle name="Sortie 4 87 3 2 3" xfId="37146"/>
    <cellStyle name="Sortie 4 87 3 3" xfId="21943"/>
    <cellStyle name="Sortie 4 87 3 4" xfId="30420"/>
    <cellStyle name="Sortie 4 87 4" xfId="11328"/>
    <cellStyle name="Sortie 4 87 4 2" xfId="16517"/>
    <cellStyle name="Sortie 4 87 4 3" xfId="32664"/>
    <cellStyle name="Sortie 4 87 5" xfId="22684"/>
    <cellStyle name="Sortie 4 87 6" xfId="25938"/>
    <cellStyle name="Sortie 4 88" xfId="4601"/>
    <cellStyle name="Sortie 4 88 2" xfId="6845"/>
    <cellStyle name="Sortie 4 88 2 2" xfId="13571"/>
    <cellStyle name="Sortie 4 88 2 2 2" xfId="16720"/>
    <cellStyle name="Sortie 4 88 2 2 3" xfId="34907"/>
    <cellStyle name="Sortie 4 88 2 3" xfId="22312"/>
    <cellStyle name="Sortie 4 88 2 4" xfId="28181"/>
    <cellStyle name="Sortie 4 88 3" xfId="9085"/>
    <cellStyle name="Sortie 4 88 3 2" xfId="15811"/>
    <cellStyle name="Sortie 4 88 3 2 2" xfId="16757"/>
    <cellStyle name="Sortie 4 88 3 2 3" xfId="37147"/>
    <cellStyle name="Sortie 4 88 3 3" xfId="18597"/>
    <cellStyle name="Sortie 4 88 3 4" xfId="30421"/>
    <cellStyle name="Sortie 4 88 4" xfId="11329"/>
    <cellStyle name="Sortie 4 88 4 2" xfId="16933"/>
    <cellStyle name="Sortie 4 88 4 3" xfId="32665"/>
    <cellStyle name="Sortie 4 88 5" xfId="19339"/>
    <cellStyle name="Sortie 4 88 6" xfId="25939"/>
    <cellStyle name="Sortie 4 89" xfId="4602"/>
    <cellStyle name="Sortie 4 89 2" xfId="6846"/>
    <cellStyle name="Sortie 4 89 2 2" xfId="13572"/>
    <cellStyle name="Sortie 4 89 2 2 2" xfId="17062"/>
    <cellStyle name="Sortie 4 89 2 2 3" xfId="34908"/>
    <cellStyle name="Sortie 4 89 2 3" xfId="18966"/>
    <cellStyle name="Sortie 4 89 2 4" xfId="28182"/>
    <cellStyle name="Sortie 4 89 3" xfId="9086"/>
    <cellStyle name="Sortie 4 89 3 2" xfId="15812"/>
    <cellStyle name="Sortie 4 89 3 2 2" xfId="16734"/>
    <cellStyle name="Sortie 4 89 3 2 3" xfId="37148"/>
    <cellStyle name="Sortie 4 89 3 3" xfId="17450"/>
    <cellStyle name="Sortie 4 89 3 4" xfId="30422"/>
    <cellStyle name="Sortie 4 89 4" xfId="11330"/>
    <cellStyle name="Sortie 4 89 4 2" xfId="17319"/>
    <cellStyle name="Sortie 4 89 4 3" xfId="32666"/>
    <cellStyle name="Sortie 4 89 5" xfId="18223"/>
    <cellStyle name="Sortie 4 89 6" xfId="25940"/>
    <cellStyle name="Sortie 4 9" xfId="4603"/>
    <cellStyle name="Sortie 4 9 2" xfId="6847"/>
    <cellStyle name="Sortie 4 9 2 2" xfId="13573"/>
    <cellStyle name="Sortie 4 9 2 2 2" xfId="16637"/>
    <cellStyle name="Sortie 4 9 2 2 3" xfId="34909"/>
    <cellStyle name="Sortie 4 9 2 3" xfId="17843"/>
    <cellStyle name="Sortie 4 9 2 4" xfId="28183"/>
    <cellStyle name="Sortie 4 9 3" xfId="9087"/>
    <cellStyle name="Sortie 4 9 3 2" xfId="15813"/>
    <cellStyle name="Sortie 4 9 3 2 2" xfId="16802"/>
    <cellStyle name="Sortie 4 9 3 2 3" xfId="37149"/>
    <cellStyle name="Sortie 4 9 3 3" xfId="20828"/>
    <cellStyle name="Sortie 4 9 3 4" xfId="30423"/>
    <cellStyle name="Sortie 4 9 4" xfId="11331"/>
    <cellStyle name="Sortie 4 9 4 2" xfId="16342"/>
    <cellStyle name="Sortie 4 9 4 3" xfId="32667"/>
    <cellStyle name="Sortie 4 9 5" xfId="21569"/>
    <cellStyle name="Sortie 4 9 6" xfId="25941"/>
    <cellStyle name="Sortie 4 90" xfId="4604"/>
    <cellStyle name="Sortie 4 90 2" xfId="6848"/>
    <cellStyle name="Sortie 4 90 2 2" xfId="13574"/>
    <cellStyle name="Sortie 4 90 2 2 2" xfId="16549"/>
    <cellStyle name="Sortie 4 90 2 2 3" xfId="34910"/>
    <cellStyle name="Sortie 4 90 2 3" xfId="21197"/>
    <cellStyle name="Sortie 4 90 2 4" xfId="28184"/>
    <cellStyle name="Sortie 4 90 3" xfId="9088"/>
    <cellStyle name="Sortie 4 90 3 2" xfId="15814"/>
    <cellStyle name="Sortie 4 90 3 2 2" xfId="17189"/>
    <cellStyle name="Sortie 4 90 3 2 3" xfId="37150"/>
    <cellStyle name="Sortie 4 90 3 3" xfId="23060"/>
    <cellStyle name="Sortie 4 90 3 4" xfId="30424"/>
    <cellStyle name="Sortie 4 90 4" xfId="11332"/>
    <cellStyle name="Sortie 4 90 4 2" xfId="17126"/>
    <cellStyle name="Sortie 4 90 4 3" xfId="32668"/>
    <cellStyle name="Sortie 4 90 5" xfId="23799"/>
    <cellStyle name="Sortie 4 90 6" xfId="25942"/>
    <cellStyle name="Sortie 4 91" xfId="4605"/>
    <cellStyle name="Sortie 4 91 2" xfId="6849"/>
    <cellStyle name="Sortie 4 91 2 2" xfId="13575"/>
    <cellStyle name="Sortie 4 91 2 2 2" xfId="16867"/>
    <cellStyle name="Sortie 4 91 2 2 3" xfId="34911"/>
    <cellStyle name="Sortie 4 91 2 3" xfId="23426"/>
    <cellStyle name="Sortie 4 91 2 4" xfId="28185"/>
    <cellStyle name="Sortie 4 91 3" xfId="9089"/>
    <cellStyle name="Sortie 4 91 3 2" xfId="15815"/>
    <cellStyle name="Sortie 4 91 3 2 2" xfId="16395"/>
    <cellStyle name="Sortie 4 91 3 2 3" xfId="37151"/>
    <cellStyle name="Sortie 4 91 3 3" xfId="19713"/>
    <cellStyle name="Sortie 4 91 3 4" xfId="30425"/>
    <cellStyle name="Sortie 4 91 4" xfId="11333"/>
    <cellStyle name="Sortie 4 91 4 2" xfId="16518"/>
    <cellStyle name="Sortie 4 91 4 3" xfId="32669"/>
    <cellStyle name="Sortie 4 91 5" xfId="20452"/>
    <cellStyle name="Sortie 4 91 6" xfId="25943"/>
    <cellStyle name="Sortie 4 92" xfId="4606"/>
    <cellStyle name="Sortie 4 92 2" xfId="6850"/>
    <cellStyle name="Sortie 4 92 2 2" xfId="13576"/>
    <cellStyle name="Sortie 4 92 2 2 2" xfId="17254"/>
    <cellStyle name="Sortie 4 92 2 2 3" xfId="34912"/>
    <cellStyle name="Sortie 4 92 2 3" xfId="20079"/>
    <cellStyle name="Sortie 4 92 2 4" xfId="28186"/>
    <cellStyle name="Sortie 4 92 3" xfId="9090"/>
    <cellStyle name="Sortie 4 92 3 2" xfId="15816"/>
    <cellStyle name="Sortie 4 92 3 2 2" xfId="16996"/>
    <cellStyle name="Sortie 4 92 3 2 3" xfId="37152"/>
    <cellStyle name="Sortie 4 92 3 3" xfId="21942"/>
    <cellStyle name="Sortie 4 92 3 4" xfId="30426"/>
    <cellStyle name="Sortie 4 92 4" xfId="11334"/>
    <cellStyle name="Sortie 4 92 4 2" xfId="16430"/>
    <cellStyle name="Sortie 4 92 4 3" xfId="32670"/>
    <cellStyle name="Sortie 4 92 5" xfId="22683"/>
    <cellStyle name="Sortie 4 92 6" xfId="25944"/>
    <cellStyle name="Sortie 4 93" xfId="4607"/>
    <cellStyle name="Sortie 4 93 2" xfId="6851"/>
    <cellStyle name="Sortie 4 93 2 2" xfId="13577"/>
    <cellStyle name="Sortie 4 93 2 2 2" xfId="16270"/>
    <cellStyle name="Sortie 4 93 2 2 3" xfId="34913"/>
    <cellStyle name="Sortie 4 93 2 3" xfId="22311"/>
    <cellStyle name="Sortie 4 93 2 4" xfId="28187"/>
    <cellStyle name="Sortie 4 93 3" xfId="9091"/>
    <cellStyle name="Sortie 4 93 3 2" xfId="15817"/>
    <cellStyle name="Sortie 4 93 3 2 2" xfId="16564"/>
    <cellStyle name="Sortie 4 93 3 2 3" xfId="37153"/>
    <cellStyle name="Sortie 4 93 3 3" xfId="18596"/>
    <cellStyle name="Sortie 4 93 3 4" xfId="30427"/>
    <cellStyle name="Sortie 4 93 4" xfId="11335"/>
    <cellStyle name="Sortie 4 93 4 2" xfId="16932"/>
    <cellStyle name="Sortie 4 93 4 3" xfId="32671"/>
    <cellStyle name="Sortie 4 93 5" xfId="19338"/>
    <cellStyle name="Sortie 4 93 6" xfId="25945"/>
    <cellStyle name="Sortie 4 94" xfId="4608"/>
    <cellStyle name="Sortie 4 94 2" xfId="6852"/>
    <cellStyle name="Sortie 4 94 2 2" xfId="13578"/>
    <cellStyle name="Sortie 4 94 2 2 2" xfId="17061"/>
    <cellStyle name="Sortie 4 94 2 2 3" xfId="34914"/>
    <cellStyle name="Sortie 4 94 2 3" xfId="18965"/>
    <cellStyle name="Sortie 4 94 2 4" xfId="28188"/>
    <cellStyle name="Sortie 4 94 3" xfId="9092"/>
    <cellStyle name="Sortie 4 94 3 2" xfId="15818"/>
    <cellStyle name="Sortie 4 94 3 2 2" xfId="16482"/>
    <cellStyle name="Sortie 4 94 3 2 3" xfId="37154"/>
    <cellStyle name="Sortie 4 94 3 3" xfId="17449"/>
    <cellStyle name="Sortie 4 94 3 4" xfId="30428"/>
    <cellStyle name="Sortie 4 94 4" xfId="11336"/>
    <cellStyle name="Sortie 4 94 4 2" xfId="17318"/>
    <cellStyle name="Sortie 4 94 4 3" xfId="32672"/>
    <cellStyle name="Sortie 4 94 5" xfId="18222"/>
    <cellStyle name="Sortie 4 94 6" xfId="25946"/>
    <cellStyle name="Sortie 4 95" xfId="4609"/>
    <cellStyle name="Sortie 4 95 2" xfId="6853"/>
    <cellStyle name="Sortie 4 95 2 2" xfId="13579"/>
    <cellStyle name="Sortie 4 95 2 2 2" xfId="16380"/>
    <cellStyle name="Sortie 4 95 2 2 3" xfId="34915"/>
    <cellStyle name="Sortie 4 95 2 3" xfId="17842"/>
    <cellStyle name="Sortie 4 95 2 4" xfId="28189"/>
    <cellStyle name="Sortie 4 95 3" xfId="9093"/>
    <cellStyle name="Sortie 4 95 3 2" xfId="15819"/>
    <cellStyle name="Sortie 4 95 3 2 2" xfId="16801"/>
    <cellStyle name="Sortie 4 95 3 2 3" xfId="37155"/>
    <cellStyle name="Sortie 4 95 3 3" xfId="20827"/>
    <cellStyle name="Sortie 4 95 3 4" xfId="30429"/>
    <cellStyle name="Sortie 4 95 4" xfId="11337"/>
    <cellStyle name="Sortie 4 95 4 2" xfId="16474"/>
    <cellStyle name="Sortie 4 95 4 3" xfId="32673"/>
    <cellStyle name="Sortie 4 95 5" xfId="21568"/>
    <cellStyle name="Sortie 4 95 6" xfId="25947"/>
    <cellStyle name="Sortie 4 96" xfId="4610"/>
    <cellStyle name="Sortie 4 96 2" xfId="6854"/>
    <cellStyle name="Sortie 4 96 2 2" xfId="13580"/>
    <cellStyle name="Sortie 4 96 2 2 2" xfId="16677"/>
    <cellStyle name="Sortie 4 96 2 2 3" xfId="34916"/>
    <cellStyle name="Sortie 4 96 2 3" xfId="21196"/>
    <cellStyle name="Sortie 4 96 2 4" xfId="28190"/>
    <cellStyle name="Sortie 4 96 3" xfId="9094"/>
    <cellStyle name="Sortie 4 96 3 2" xfId="15820"/>
    <cellStyle name="Sortie 4 96 3 2 2" xfId="17188"/>
    <cellStyle name="Sortie 4 96 3 2 3" xfId="37156"/>
    <cellStyle name="Sortie 4 96 3 3" xfId="23059"/>
    <cellStyle name="Sortie 4 96 3 4" xfId="30430"/>
    <cellStyle name="Sortie 4 96 4" xfId="11338"/>
    <cellStyle name="Sortie 4 96 4 2" xfId="17125"/>
    <cellStyle name="Sortie 4 96 4 3" xfId="32674"/>
    <cellStyle name="Sortie 4 96 5" xfId="23798"/>
    <cellStyle name="Sortie 4 96 6" xfId="25948"/>
    <cellStyle name="Sortie 4 97" xfId="4611"/>
    <cellStyle name="Sortie 4 97 2" xfId="6855"/>
    <cellStyle name="Sortie 4 97 2 2" xfId="13581"/>
    <cellStyle name="Sortie 4 97 2 2 2" xfId="16866"/>
    <cellStyle name="Sortie 4 97 2 2 3" xfId="34917"/>
    <cellStyle name="Sortie 4 97 2 3" xfId="23425"/>
    <cellStyle name="Sortie 4 97 2 4" xfId="28191"/>
    <cellStyle name="Sortie 4 97 3" xfId="9095"/>
    <cellStyle name="Sortie 4 97 3 2" xfId="15821"/>
    <cellStyle name="Sortie 4 97 3 2 2" xfId="16325"/>
    <cellStyle name="Sortie 4 97 3 2 3" xfId="37157"/>
    <cellStyle name="Sortie 4 97 3 3" xfId="19712"/>
    <cellStyle name="Sortie 4 97 3 4" xfId="30431"/>
    <cellStyle name="Sortie 4 97 4" xfId="11339"/>
    <cellStyle name="Sortie 4 97 4 2" xfId="16450"/>
    <cellStyle name="Sortie 4 97 4 3" xfId="32675"/>
    <cellStyle name="Sortie 4 97 5" xfId="20451"/>
    <cellStyle name="Sortie 4 97 6" xfId="25949"/>
    <cellStyle name="Sortie 4 98" xfId="4612"/>
    <cellStyle name="Sortie 4 98 2" xfId="6856"/>
    <cellStyle name="Sortie 4 98 2 2" xfId="13582"/>
    <cellStyle name="Sortie 4 98 2 2 2" xfId="17253"/>
    <cellStyle name="Sortie 4 98 2 2 3" xfId="34918"/>
    <cellStyle name="Sortie 4 98 2 3" xfId="20078"/>
    <cellStyle name="Sortie 4 98 2 4" xfId="28192"/>
    <cellStyle name="Sortie 4 98 3" xfId="9096"/>
    <cellStyle name="Sortie 4 98 3 2" xfId="15822"/>
    <cellStyle name="Sortie 4 98 3 2 2" xfId="16995"/>
    <cellStyle name="Sortie 4 98 3 2 3" xfId="37158"/>
    <cellStyle name="Sortie 4 98 3 3" xfId="21941"/>
    <cellStyle name="Sortie 4 98 3 4" xfId="30432"/>
    <cellStyle name="Sortie 4 98 4" xfId="11340"/>
    <cellStyle name="Sortie 4 98 4 2" xfId="16748"/>
    <cellStyle name="Sortie 4 98 4 3" xfId="32676"/>
    <cellStyle name="Sortie 4 98 5" xfId="22682"/>
    <cellStyle name="Sortie 4 98 6" xfId="25950"/>
    <cellStyle name="Sortie 4 99" xfId="4613"/>
    <cellStyle name="Sortie 4 99 2" xfId="6857"/>
    <cellStyle name="Sortie 4 99 2 2" xfId="13583"/>
    <cellStyle name="Sortie 4 99 2 2 2" xfId="16787"/>
    <cellStyle name="Sortie 4 99 2 2 3" xfId="34919"/>
    <cellStyle name="Sortie 4 99 2 3" xfId="22310"/>
    <cellStyle name="Sortie 4 99 2 4" xfId="28193"/>
    <cellStyle name="Sortie 4 99 3" xfId="9097"/>
    <cellStyle name="Sortie 4 99 3 2" xfId="15823"/>
    <cellStyle name="Sortie 4 99 3 2 2" xfId="16372"/>
    <cellStyle name="Sortie 4 99 3 2 3" xfId="37159"/>
    <cellStyle name="Sortie 4 99 3 3" xfId="18595"/>
    <cellStyle name="Sortie 4 99 3 4" xfId="30433"/>
    <cellStyle name="Sortie 4 99 4" xfId="11341"/>
    <cellStyle name="Sortie 4 99 4 2" xfId="16931"/>
    <cellStyle name="Sortie 4 99 4 3" xfId="32677"/>
    <cellStyle name="Sortie 4 99 5" xfId="19337"/>
    <cellStyle name="Sortie 4 99 6" xfId="25951"/>
    <cellStyle name="Sortie 5" xfId="2696"/>
    <cellStyle name="Standard_DC-Non Defects" xfId="2697"/>
    <cellStyle name="Texte explicatif 2" xfId="2698"/>
    <cellStyle name="Texte explicatif 2 2" xfId="2699"/>
    <cellStyle name="Texte explicatif 2 3" xfId="4614"/>
    <cellStyle name="Texte explicatif 3" xfId="2700"/>
    <cellStyle name="Texte explicatif 4" xfId="2701"/>
    <cellStyle name="Texte explicatif 5" xfId="2702"/>
    <cellStyle name="Texto de Aviso" xfId="2703"/>
    <cellStyle name="Texto Explicativo" xfId="2704"/>
    <cellStyle name="Titre 2" xfId="2705"/>
    <cellStyle name="Titre 2 2" xfId="2706"/>
    <cellStyle name="Titre 2 3" xfId="4615"/>
    <cellStyle name="Titre 3" xfId="2707"/>
    <cellStyle name="Titre 4" xfId="2708"/>
    <cellStyle name="Titre 5" xfId="2709"/>
    <cellStyle name="Titre 1 2" xfId="2710"/>
    <cellStyle name="Titre 1 2 2" xfId="2711"/>
    <cellStyle name="Titre 1 2 3" xfId="4616"/>
    <cellStyle name="Titre 1 3" xfId="2712"/>
    <cellStyle name="Titre 1 4" xfId="2713"/>
    <cellStyle name="Titre 1 5" xfId="2714"/>
    <cellStyle name="Titre 2 2" xfId="2715"/>
    <cellStyle name="Titre 2 2 2" xfId="2716"/>
    <cellStyle name="Titre 2 2 3" xfId="4617"/>
    <cellStyle name="Titre 2 3" xfId="2717"/>
    <cellStyle name="Titre 2 4" xfId="2718"/>
    <cellStyle name="Titre 2 5" xfId="2719"/>
    <cellStyle name="Titre 3 2" xfId="2720"/>
    <cellStyle name="Titre 3 2 2" xfId="2721"/>
    <cellStyle name="Titre 3 2 3" xfId="4618"/>
    <cellStyle name="Titre 3 3" xfId="2722"/>
    <cellStyle name="Titre 3 4" xfId="2723"/>
    <cellStyle name="Titre 3 5" xfId="2724"/>
    <cellStyle name="Titre 4 2" xfId="2725"/>
    <cellStyle name="Titre 4 2 2" xfId="2726"/>
    <cellStyle name="Titre 4 2 3" xfId="4619"/>
    <cellStyle name="Titre 4 3" xfId="2727"/>
    <cellStyle name="Titre 4 4" xfId="2728"/>
    <cellStyle name="Titre 4 5" xfId="2729"/>
    <cellStyle name="Título" xfId="2730"/>
    <cellStyle name="Título 1" xfId="2731"/>
    <cellStyle name="Título 2" xfId="2732"/>
    <cellStyle name="Título 3" xfId="2733"/>
    <cellStyle name="Título 4" xfId="2734"/>
    <cellStyle name="Total 2" xfId="2736"/>
    <cellStyle name="Total 2 10" xfId="4620"/>
    <cellStyle name="Total 2 10 2" xfId="6859"/>
    <cellStyle name="Total 2 10 2 2" xfId="13585"/>
    <cellStyle name="Total 2 10 2 2 2" xfId="34921"/>
    <cellStyle name="Total 2 10 2 3" xfId="17841"/>
    <cellStyle name="Total 2 10 2 3 2" xfId="37955"/>
    <cellStyle name="Total 2 10 2 4" xfId="28195"/>
    <cellStyle name="Total 2 10 3" xfId="9099"/>
    <cellStyle name="Total 2 10 3 2" xfId="15825"/>
    <cellStyle name="Total 2 10 3 2 2" xfId="37161"/>
    <cellStyle name="Total 2 10 3 3" xfId="20826"/>
    <cellStyle name="Total 2 10 3 3 2" xfId="40424"/>
    <cellStyle name="Total 2 10 3 4" xfId="30435"/>
    <cellStyle name="Total 2 10 4" xfId="11343"/>
    <cellStyle name="Total 2 10 4 2" xfId="32679"/>
    <cellStyle name="Total 2 10 5" xfId="20450"/>
    <cellStyle name="Total 2 10 5 2" xfId="40112"/>
    <cellStyle name="Total 2 10 6" xfId="25953"/>
    <cellStyle name="Total 2 100" xfId="4621"/>
    <cellStyle name="Total 2 100 2" xfId="6860"/>
    <cellStyle name="Total 2 100 2 2" xfId="13586"/>
    <cellStyle name="Total 2 100 2 2 2" xfId="34922"/>
    <cellStyle name="Total 2 100 2 3" xfId="21195"/>
    <cellStyle name="Total 2 100 2 3 2" xfId="40729"/>
    <cellStyle name="Total 2 100 2 4" xfId="28196"/>
    <cellStyle name="Total 2 100 3" xfId="9100"/>
    <cellStyle name="Total 2 100 3 2" xfId="15826"/>
    <cellStyle name="Total 2 100 3 2 2" xfId="37162"/>
    <cellStyle name="Total 2 100 3 3" xfId="23058"/>
    <cellStyle name="Total 2 100 3 3 2" xfId="42270"/>
    <cellStyle name="Total 2 100 3 4" xfId="30436"/>
    <cellStyle name="Total 2 100 4" xfId="11344"/>
    <cellStyle name="Total 2 100 4 2" xfId="32680"/>
    <cellStyle name="Total 2 100 5" xfId="22681"/>
    <cellStyle name="Total 2 100 5 2" xfId="41957"/>
    <cellStyle name="Total 2 100 6" xfId="25954"/>
    <cellStyle name="Total 2 101" xfId="4622"/>
    <cellStyle name="Total 2 101 2" xfId="6861"/>
    <cellStyle name="Total 2 101 2 2" xfId="13587"/>
    <cellStyle name="Total 2 101 2 2 2" xfId="34923"/>
    <cellStyle name="Total 2 101 2 3" xfId="23424"/>
    <cellStyle name="Total 2 101 2 3 2" xfId="42572"/>
    <cellStyle name="Total 2 101 2 4" xfId="28197"/>
    <cellStyle name="Total 2 101 3" xfId="9101"/>
    <cellStyle name="Total 2 101 3 2" xfId="15827"/>
    <cellStyle name="Total 2 101 3 2 2" xfId="37163"/>
    <cellStyle name="Total 2 101 3 3" xfId="19711"/>
    <cellStyle name="Total 2 101 3 3 2" xfId="39501"/>
    <cellStyle name="Total 2 101 3 4" xfId="30437"/>
    <cellStyle name="Total 2 101 4" xfId="11345"/>
    <cellStyle name="Total 2 101 4 2" xfId="32681"/>
    <cellStyle name="Total 2 101 5" xfId="19336"/>
    <cellStyle name="Total 2 101 5 2" xfId="39191"/>
    <cellStyle name="Total 2 101 6" xfId="25955"/>
    <cellStyle name="Total 2 102" xfId="4623"/>
    <cellStyle name="Total 2 102 2" xfId="6862"/>
    <cellStyle name="Total 2 102 2 2" xfId="13588"/>
    <cellStyle name="Total 2 102 2 2 2" xfId="34924"/>
    <cellStyle name="Total 2 102 2 3" xfId="20077"/>
    <cellStyle name="Total 2 102 2 3 2" xfId="39803"/>
    <cellStyle name="Total 2 102 2 4" xfId="28198"/>
    <cellStyle name="Total 2 102 3" xfId="9102"/>
    <cellStyle name="Total 2 102 3 2" xfId="15828"/>
    <cellStyle name="Total 2 102 3 2 2" xfId="37164"/>
    <cellStyle name="Total 2 102 3 3" xfId="21940"/>
    <cellStyle name="Total 2 102 3 3 2" xfId="41346"/>
    <cellStyle name="Total 2 102 3 4" xfId="30438"/>
    <cellStyle name="Total 2 102 4" xfId="11346"/>
    <cellStyle name="Total 2 102 4 2" xfId="32682"/>
    <cellStyle name="Total 2 102 5" xfId="18221"/>
    <cellStyle name="Total 2 102 5 2" xfId="38270"/>
    <cellStyle name="Total 2 102 6" xfId="25956"/>
    <cellStyle name="Total 2 103" xfId="4624"/>
    <cellStyle name="Total 2 103 2" xfId="6863"/>
    <cellStyle name="Total 2 103 2 2" xfId="13589"/>
    <cellStyle name="Total 2 103 2 2 2" xfId="34925"/>
    <cellStyle name="Total 2 103 2 3" xfId="22309"/>
    <cellStyle name="Total 2 103 2 3 2" xfId="41650"/>
    <cellStyle name="Total 2 103 2 4" xfId="28199"/>
    <cellStyle name="Total 2 103 3" xfId="9103"/>
    <cellStyle name="Total 2 103 3 2" xfId="15829"/>
    <cellStyle name="Total 2 103 3 2 2" xfId="37165"/>
    <cellStyle name="Total 2 103 3 3" xfId="18594"/>
    <cellStyle name="Total 2 103 3 3 2" xfId="38578"/>
    <cellStyle name="Total 2 103 3 4" xfId="30439"/>
    <cellStyle name="Total 2 103 4" xfId="11347"/>
    <cellStyle name="Total 2 103 4 2" xfId="32683"/>
    <cellStyle name="Total 2 103 5" xfId="21567"/>
    <cellStyle name="Total 2 103 5 2" xfId="41037"/>
    <cellStyle name="Total 2 103 6" xfId="25957"/>
    <cellStyle name="Total 2 104" xfId="4625"/>
    <cellStyle name="Total 2 104 2" xfId="6864"/>
    <cellStyle name="Total 2 104 2 2" xfId="13590"/>
    <cellStyle name="Total 2 104 2 2 2" xfId="34926"/>
    <cellStyle name="Total 2 104 2 3" xfId="18963"/>
    <cellStyle name="Total 2 104 2 3 2" xfId="38882"/>
    <cellStyle name="Total 2 104 2 4" xfId="28200"/>
    <cellStyle name="Total 2 104 3" xfId="9104"/>
    <cellStyle name="Total 2 104 3 2" xfId="15830"/>
    <cellStyle name="Total 2 104 3 2 2" xfId="37166"/>
    <cellStyle name="Total 2 104 3 3" xfId="17447"/>
    <cellStyle name="Total 2 104 3 3 2" xfId="37625"/>
    <cellStyle name="Total 2 104 3 4" xfId="30440"/>
    <cellStyle name="Total 2 104 4" xfId="11348"/>
    <cellStyle name="Total 2 104 4 2" xfId="32684"/>
    <cellStyle name="Total 2 104 5" xfId="23796"/>
    <cellStyle name="Total 2 104 5 2" xfId="42880"/>
    <cellStyle name="Total 2 104 6" xfId="25958"/>
    <cellStyle name="Total 2 105" xfId="4626"/>
    <cellStyle name="Total 2 105 2" xfId="6865"/>
    <cellStyle name="Total 2 105 2 2" xfId="13591"/>
    <cellStyle name="Total 2 105 2 2 2" xfId="34927"/>
    <cellStyle name="Total 2 105 2 3" xfId="17840"/>
    <cellStyle name="Total 2 105 2 3 2" xfId="37954"/>
    <cellStyle name="Total 2 105 2 4" xfId="28201"/>
    <cellStyle name="Total 2 105 3" xfId="9105"/>
    <cellStyle name="Total 2 105 3 2" xfId="15831"/>
    <cellStyle name="Total 2 105 3 2 2" xfId="37167"/>
    <cellStyle name="Total 2 105 3 3" xfId="20825"/>
    <cellStyle name="Total 2 105 3 3 2" xfId="40423"/>
    <cellStyle name="Total 2 105 3 4" xfId="30441"/>
    <cellStyle name="Total 2 105 4" xfId="11349"/>
    <cellStyle name="Total 2 105 4 2" xfId="32685"/>
    <cellStyle name="Total 2 105 5" xfId="20449"/>
    <cellStyle name="Total 2 105 5 2" xfId="40111"/>
    <cellStyle name="Total 2 105 6" xfId="25959"/>
    <cellStyle name="Total 2 106" xfId="4627"/>
    <cellStyle name="Total 2 106 2" xfId="6866"/>
    <cellStyle name="Total 2 106 2 2" xfId="13592"/>
    <cellStyle name="Total 2 106 2 2 2" xfId="34928"/>
    <cellStyle name="Total 2 106 2 3" xfId="21194"/>
    <cellStyle name="Total 2 106 2 3 2" xfId="40728"/>
    <cellStyle name="Total 2 106 2 4" xfId="28202"/>
    <cellStyle name="Total 2 106 3" xfId="9106"/>
    <cellStyle name="Total 2 106 3 2" xfId="15832"/>
    <cellStyle name="Total 2 106 3 2 2" xfId="37168"/>
    <cellStyle name="Total 2 106 3 3" xfId="23057"/>
    <cellStyle name="Total 2 106 3 3 2" xfId="42269"/>
    <cellStyle name="Total 2 106 3 4" xfId="30442"/>
    <cellStyle name="Total 2 106 4" xfId="11350"/>
    <cellStyle name="Total 2 106 4 2" xfId="32686"/>
    <cellStyle name="Total 2 106 5" xfId="22680"/>
    <cellStyle name="Total 2 106 5 2" xfId="41956"/>
    <cellStyle name="Total 2 106 6" xfId="25960"/>
    <cellStyle name="Total 2 107" xfId="4628"/>
    <cellStyle name="Total 2 107 2" xfId="6867"/>
    <cellStyle name="Total 2 107 2 2" xfId="13593"/>
    <cellStyle name="Total 2 107 2 2 2" xfId="34929"/>
    <cellStyle name="Total 2 107 2 3" xfId="23423"/>
    <cellStyle name="Total 2 107 2 3 2" xfId="42571"/>
    <cellStyle name="Total 2 107 2 4" xfId="28203"/>
    <cellStyle name="Total 2 107 3" xfId="9107"/>
    <cellStyle name="Total 2 107 3 2" xfId="15833"/>
    <cellStyle name="Total 2 107 3 2 2" xfId="37169"/>
    <cellStyle name="Total 2 107 3 3" xfId="19710"/>
    <cellStyle name="Total 2 107 3 3 2" xfId="39500"/>
    <cellStyle name="Total 2 107 3 4" xfId="30443"/>
    <cellStyle name="Total 2 107 4" xfId="11351"/>
    <cellStyle name="Total 2 107 4 2" xfId="32687"/>
    <cellStyle name="Total 2 107 5" xfId="19335"/>
    <cellStyle name="Total 2 107 5 2" xfId="39190"/>
    <cellStyle name="Total 2 107 6" xfId="25961"/>
    <cellStyle name="Total 2 108" xfId="4629"/>
    <cellStyle name="Total 2 108 2" xfId="6868"/>
    <cellStyle name="Total 2 108 2 2" xfId="13594"/>
    <cellStyle name="Total 2 108 2 2 2" xfId="34930"/>
    <cellStyle name="Total 2 108 2 3" xfId="20076"/>
    <cellStyle name="Total 2 108 2 3 2" xfId="39802"/>
    <cellStyle name="Total 2 108 2 4" xfId="28204"/>
    <cellStyle name="Total 2 108 3" xfId="9108"/>
    <cellStyle name="Total 2 108 3 2" xfId="15834"/>
    <cellStyle name="Total 2 108 3 2 2" xfId="37170"/>
    <cellStyle name="Total 2 108 3 3" xfId="21939"/>
    <cellStyle name="Total 2 108 3 3 2" xfId="41345"/>
    <cellStyle name="Total 2 108 3 4" xfId="30444"/>
    <cellStyle name="Total 2 108 4" xfId="11352"/>
    <cellStyle name="Total 2 108 4 2" xfId="32688"/>
    <cellStyle name="Total 2 108 5" xfId="18220"/>
    <cellStyle name="Total 2 108 5 2" xfId="38269"/>
    <cellStyle name="Total 2 108 6" xfId="25962"/>
    <cellStyle name="Total 2 109" xfId="4630"/>
    <cellStyle name="Total 2 109 2" xfId="6869"/>
    <cellStyle name="Total 2 109 2 2" xfId="13595"/>
    <cellStyle name="Total 2 109 2 2 2" xfId="34931"/>
    <cellStyle name="Total 2 109 2 3" xfId="22308"/>
    <cellStyle name="Total 2 109 2 3 2" xfId="41649"/>
    <cellStyle name="Total 2 109 2 4" xfId="28205"/>
    <cellStyle name="Total 2 109 3" xfId="9109"/>
    <cellStyle name="Total 2 109 3 2" xfId="15835"/>
    <cellStyle name="Total 2 109 3 2 2" xfId="37171"/>
    <cellStyle name="Total 2 109 3 3" xfId="18593"/>
    <cellStyle name="Total 2 109 3 3 2" xfId="38577"/>
    <cellStyle name="Total 2 109 3 4" xfId="30445"/>
    <cellStyle name="Total 2 109 4" xfId="11353"/>
    <cellStyle name="Total 2 109 4 2" xfId="32689"/>
    <cellStyle name="Total 2 109 5" xfId="21566"/>
    <cellStyle name="Total 2 109 5 2" xfId="41036"/>
    <cellStyle name="Total 2 109 6" xfId="25963"/>
    <cellStyle name="Total 2 11" xfId="4631"/>
    <cellStyle name="Total 2 11 2" xfId="6870"/>
    <cellStyle name="Total 2 11 2 2" xfId="13596"/>
    <cellStyle name="Total 2 11 2 2 2" xfId="34932"/>
    <cellStyle name="Total 2 11 2 3" xfId="18962"/>
    <cellStyle name="Total 2 11 2 3 2" xfId="38881"/>
    <cellStyle name="Total 2 11 2 4" xfId="28206"/>
    <cellStyle name="Total 2 11 3" xfId="9110"/>
    <cellStyle name="Total 2 11 3 2" xfId="15836"/>
    <cellStyle name="Total 2 11 3 2 2" xfId="37172"/>
    <cellStyle name="Total 2 11 3 3" xfId="17446"/>
    <cellStyle name="Total 2 11 3 3 2" xfId="37624"/>
    <cellStyle name="Total 2 11 3 4" xfId="30446"/>
    <cellStyle name="Total 2 11 4" xfId="11354"/>
    <cellStyle name="Total 2 11 4 2" xfId="32690"/>
    <cellStyle name="Total 2 11 5" xfId="23795"/>
    <cellStyle name="Total 2 11 5 2" xfId="42879"/>
    <cellStyle name="Total 2 11 6" xfId="25964"/>
    <cellStyle name="Total 2 110" xfId="4632"/>
    <cellStyle name="Total 2 110 2" xfId="6871"/>
    <cellStyle name="Total 2 110 2 2" xfId="13597"/>
    <cellStyle name="Total 2 110 2 2 2" xfId="34933"/>
    <cellStyle name="Total 2 110 2 3" xfId="17839"/>
    <cellStyle name="Total 2 110 2 3 2" xfId="37953"/>
    <cellStyle name="Total 2 110 2 4" xfId="28207"/>
    <cellStyle name="Total 2 110 3" xfId="9111"/>
    <cellStyle name="Total 2 110 3 2" xfId="15837"/>
    <cellStyle name="Total 2 110 3 2 2" xfId="37173"/>
    <cellStyle name="Total 2 110 3 3" xfId="20824"/>
    <cellStyle name="Total 2 110 3 3 2" xfId="40422"/>
    <cellStyle name="Total 2 110 3 4" xfId="30447"/>
    <cellStyle name="Total 2 110 4" xfId="11355"/>
    <cellStyle name="Total 2 110 4 2" xfId="32691"/>
    <cellStyle name="Total 2 110 5" xfId="20448"/>
    <cellStyle name="Total 2 110 5 2" xfId="40110"/>
    <cellStyle name="Total 2 110 6" xfId="25965"/>
    <cellStyle name="Total 2 111" xfId="4633"/>
    <cellStyle name="Total 2 111 2" xfId="6872"/>
    <cellStyle name="Total 2 111 2 2" xfId="13598"/>
    <cellStyle name="Total 2 111 2 2 2" xfId="34934"/>
    <cellStyle name="Total 2 111 2 3" xfId="21193"/>
    <cellStyle name="Total 2 111 2 3 2" xfId="40727"/>
    <cellStyle name="Total 2 111 2 4" xfId="28208"/>
    <cellStyle name="Total 2 111 3" xfId="9112"/>
    <cellStyle name="Total 2 111 3 2" xfId="15838"/>
    <cellStyle name="Total 2 111 3 2 2" xfId="37174"/>
    <cellStyle name="Total 2 111 3 3" xfId="23056"/>
    <cellStyle name="Total 2 111 3 3 2" xfId="42268"/>
    <cellStyle name="Total 2 111 3 4" xfId="30448"/>
    <cellStyle name="Total 2 111 4" xfId="11356"/>
    <cellStyle name="Total 2 111 4 2" xfId="32692"/>
    <cellStyle name="Total 2 111 5" xfId="22679"/>
    <cellStyle name="Total 2 111 5 2" xfId="41955"/>
    <cellStyle name="Total 2 111 6" xfId="25966"/>
    <cellStyle name="Total 2 112" xfId="4634"/>
    <cellStyle name="Total 2 112 2" xfId="6873"/>
    <cellStyle name="Total 2 112 2 2" xfId="13599"/>
    <cellStyle name="Total 2 112 2 2 2" xfId="34935"/>
    <cellStyle name="Total 2 112 2 3" xfId="23422"/>
    <cellStyle name="Total 2 112 2 3 2" xfId="42570"/>
    <cellStyle name="Total 2 112 2 4" xfId="28209"/>
    <cellStyle name="Total 2 112 3" xfId="9113"/>
    <cellStyle name="Total 2 112 3 2" xfId="15839"/>
    <cellStyle name="Total 2 112 3 2 2" xfId="37175"/>
    <cellStyle name="Total 2 112 3 3" xfId="19709"/>
    <cellStyle name="Total 2 112 3 3 2" xfId="39499"/>
    <cellStyle name="Total 2 112 3 4" xfId="30449"/>
    <cellStyle name="Total 2 112 4" xfId="11357"/>
    <cellStyle name="Total 2 112 4 2" xfId="32693"/>
    <cellStyle name="Total 2 112 5" xfId="19334"/>
    <cellStyle name="Total 2 112 5 2" xfId="39189"/>
    <cellStyle name="Total 2 112 6" xfId="25967"/>
    <cellStyle name="Total 2 113" xfId="4635"/>
    <cellStyle name="Total 2 113 2" xfId="6874"/>
    <cellStyle name="Total 2 113 2 2" xfId="13600"/>
    <cellStyle name="Total 2 113 2 2 2" xfId="34936"/>
    <cellStyle name="Total 2 113 2 3" xfId="20075"/>
    <cellStyle name="Total 2 113 2 3 2" xfId="39801"/>
    <cellStyle name="Total 2 113 2 4" xfId="28210"/>
    <cellStyle name="Total 2 113 3" xfId="9114"/>
    <cellStyle name="Total 2 113 3 2" xfId="15840"/>
    <cellStyle name="Total 2 113 3 2 2" xfId="37176"/>
    <cellStyle name="Total 2 113 3 3" xfId="21938"/>
    <cellStyle name="Total 2 113 3 3 2" xfId="41344"/>
    <cellStyle name="Total 2 113 3 4" xfId="30450"/>
    <cellStyle name="Total 2 113 4" xfId="11358"/>
    <cellStyle name="Total 2 113 4 2" xfId="32694"/>
    <cellStyle name="Total 2 113 5" xfId="18219"/>
    <cellStyle name="Total 2 113 5 2" xfId="38268"/>
    <cellStyle name="Total 2 113 6" xfId="25968"/>
    <cellStyle name="Total 2 114" xfId="4636"/>
    <cellStyle name="Total 2 114 2" xfId="6875"/>
    <cellStyle name="Total 2 114 2 2" xfId="13601"/>
    <cellStyle name="Total 2 114 2 2 2" xfId="34937"/>
    <cellStyle name="Total 2 114 2 3" xfId="22307"/>
    <cellStyle name="Total 2 114 2 3 2" xfId="41648"/>
    <cellStyle name="Total 2 114 2 4" xfId="28211"/>
    <cellStyle name="Total 2 114 3" xfId="9115"/>
    <cellStyle name="Total 2 114 3 2" xfId="15841"/>
    <cellStyle name="Total 2 114 3 2 2" xfId="37177"/>
    <cellStyle name="Total 2 114 3 3" xfId="18592"/>
    <cellStyle name="Total 2 114 3 3 2" xfId="38576"/>
    <cellStyle name="Total 2 114 3 4" xfId="30451"/>
    <cellStyle name="Total 2 114 4" xfId="11359"/>
    <cellStyle name="Total 2 114 4 2" xfId="32695"/>
    <cellStyle name="Total 2 114 5" xfId="21565"/>
    <cellStyle name="Total 2 114 5 2" xfId="41035"/>
    <cellStyle name="Total 2 114 6" xfId="25969"/>
    <cellStyle name="Total 2 115" xfId="4637"/>
    <cellStyle name="Total 2 115 2" xfId="6876"/>
    <cellStyle name="Total 2 115 2 2" xfId="13602"/>
    <cellStyle name="Total 2 115 2 2 2" xfId="34938"/>
    <cellStyle name="Total 2 115 2 3" xfId="18961"/>
    <cellStyle name="Total 2 115 2 3 2" xfId="38880"/>
    <cellStyle name="Total 2 115 2 4" xfId="28212"/>
    <cellStyle name="Total 2 115 3" xfId="9116"/>
    <cellStyle name="Total 2 115 3 2" xfId="15842"/>
    <cellStyle name="Total 2 115 3 2 2" xfId="37178"/>
    <cellStyle name="Total 2 115 3 3" xfId="17445"/>
    <cellStyle name="Total 2 115 3 3 2" xfId="37623"/>
    <cellStyle name="Total 2 115 3 4" xfId="30452"/>
    <cellStyle name="Total 2 115 4" xfId="11360"/>
    <cellStyle name="Total 2 115 4 2" xfId="32696"/>
    <cellStyle name="Total 2 115 5" xfId="23794"/>
    <cellStyle name="Total 2 115 5 2" xfId="42878"/>
    <cellStyle name="Total 2 115 6" xfId="25970"/>
    <cellStyle name="Total 2 116" xfId="4638"/>
    <cellStyle name="Total 2 116 2" xfId="6877"/>
    <cellStyle name="Total 2 116 2 2" xfId="13603"/>
    <cellStyle name="Total 2 116 2 2 2" xfId="34939"/>
    <cellStyle name="Total 2 116 2 3" xfId="17838"/>
    <cellStyle name="Total 2 116 2 3 2" xfId="37952"/>
    <cellStyle name="Total 2 116 2 4" xfId="28213"/>
    <cellStyle name="Total 2 116 3" xfId="9117"/>
    <cellStyle name="Total 2 116 3 2" xfId="15843"/>
    <cellStyle name="Total 2 116 3 2 2" xfId="37179"/>
    <cellStyle name="Total 2 116 3 3" xfId="20823"/>
    <cellStyle name="Total 2 116 3 3 2" xfId="40421"/>
    <cellStyle name="Total 2 116 3 4" xfId="30453"/>
    <cellStyle name="Total 2 116 4" xfId="11361"/>
    <cellStyle name="Total 2 116 4 2" xfId="32697"/>
    <cellStyle name="Total 2 116 5" xfId="20447"/>
    <cellStyle name="Total 2 116 5 2" xfId="40109"/>
    <cellStyle name="Total 2 116 6" xfId="25971"/>
    <cellStyle name="Total 2 117" xfId="4639"/>
    <cellStyle name="Total 2 117 2" xfId="6878"/>
    <cellStyle name="Total 2 117 2 2" xfId="13604"/>
    <cellStyle name="Total 2 117 2 2 2" xfId="34940"/>
    <cellStyle name="Total 2 117 2 3" xfId="21191"/>
    <cellStyle name="Total 2 117 2 3 2" xfId="40725"/>
    <cellStyle name="Total 2 117 2 4" xfId="28214"/>
    <cellStyle name="Total 2 117 3" xfId="9118"/>
    <cellStyle name="Total 2 117 3 2" xfId="15844"/>
    <cellStyle name="Total 2 117 3 2 2" xfId="37180"/>
    <cellStyle name="Total 2 117 3 3" xfId="23055"/>
    <cellStyle name="Total 2 117 3 3 2" xfId="42267"/>
    <cellStyle name="Total 2 117 3 4" xfId="30454"/>
    <cellStyle name="Total 2 117 4" xfId="11362"/>
    <cellStyle name="Total 2 117 4 2" xfId="32698"/>
    <cellStyle name="Total 2 117 5" xfId="22678"/>
    <cellStyle name="Total 2 117 5 2" xfId="41954"/>
    <cellStyle name="Total 2 117 6" xfId="25972"/>
    <cellStyle name="Total 2 118" xfId="4640"/>
    <cellStyle name="Total 2 118 2" xfId="6879"/>
    <cellStyle name="Total 2 118 2 2" xfId="13605"/>
    <cellStyle name="Total 2 118 2 2 2" xfId="34941"/>
    <cellStyle name="Total 2 118 2 3" xfId="23420"/>
    <cellStyle name="Total 2 118 2 3 2" xfId="42568"/>
    <cellStyle name="Total 2 118 2 4" xfId="28215"/>
    <cellStyle name="Total 2 118 3" xfId="9119"/>
    <cellStyle name="Total 2 118 3 2" xfId="15845"/>
    <cellStyle name="Total 2 118 3 2 2" xfId="37181"/>
    <cellStyle name="Total 2 118 3 3" xfId="19708"/>
    <cellStyle name="Total 2 118 3 3 2" xfId="39498"/>
    <cellStyle name="Total 2 118 3 4" xfId="30455"/>
    <cellStyle name="Total 2 118 4" xfId="11363"/>
    <cellStyle name="Total 2 118 4 2" xfId="32699"/>
    <cellStyle name="Total 2 118 5" xfId="19333"/>
    <cellStyle name="Total 2 118 5 2" xfId="39188"/>
    <cellStyle name="Total 2 118 6" xfId="25973"/>
    <cellStyle name="Total 2 119" xfId="4641"/>
    <cellStyle name="Total 2 119 2" xfId="6880"/>
    <cellStyle name="Total 2 119 2 2" xfId="13606"/>
    <cellStyle name="Total 2 119 2 2 2" xfId="34942"/>
    <cellStyle name="Total 2 119 2 3" xfId="20073"/>
    <cellStyle name="Total 2 119 2 3 2" xfId="39799"/>
    <cellStyle name="Total 2 119 2 4" xfId="28216"/>
    <cellStyle name="Total 2 119 3" xfId="9120"/>
    <cellStyle name="Total 2 119 3 2" xfId="15846"/>
    <cellStyle name="Total 2 119 3 2 2" xfId="37182"/>
    <cellStyle name="Total 2 119 3 3" xfId="21937"/>
    <cellStyle name="Total 2 119 3 3 2" xfId="41343"/>
    <cellStyle name="Total 2 119 3 4" xfId="30456"/>
    <cellStyle name="Total 2 119 4" xfId="11364"/>
    <cellStyle name="Total 2 119 4 2" xfId="32700"/>
    <cellStyle name="Total 2 119 5" xfId="18218"/>
    <cellStyle name="Total 2 119 5 2" xfId="38267"/>
    <cellStyle name="Total 2 119 6" xfId="25974"/>
    <cellStyle name="Total 2 12" xfId="4642"/>
    <cellStyle name="Total 2 12 2" xfId="6881"/>
    <cellStyle name="Total 2 12 2 2" xfId="13607"/>
    <cellStyle name="Total 2 12 2 2 2" xfId="34943"/>
    <cellStyle name="Total 2 12 2 3" xfId="22305"/>
    <cellStyle name="Total 2 12 2 3 2" xfId="41646"/>
    <cellStyle name="Total 2 12 2 4" xfId="28217"/>
    <cellStyle name="Total 2 12 3" xfId="9121"/>
    <cellStyle name="Total 2 12 3 2" xfId="15847"/>
    <cellStyle name="Total 2 12 3 2 2" xfId="37183"/>
    <cellStyle name="Total 2 12 3 3" xfId="18591"/>
    <cellStyle name="Total 2 12 3 3 2" xfId="38575"/>
    <cellStyle name="Total 2 12 3 4" xfId="30457"/>
    <cellStyle name="Total 2 12 4" xfId="11365"/>
    <cellStyle name="Total 2 12 4 2" xfId="32701"/>
    <cellStyle name="Total 2 12 5" xfId="21562"/>
    <cellStyle name="Total 2 12 5 2" xfId="41032"/>
    <cellStyle name="Total 2 12 6" xfId="25975"/>
    <cellStyle name="Total 2 120" xfId="4643"/>
    <cellStyle name="Total 2 120 2" xfId="6882"/>
    <cellStyle name="Total 2 120 2 2" xfId="13608"/>
    <cellStyle name="Total 2 120 2 2 2" xfId="34944"/>
    <cellStyle name="Total 2 120 2 3" xfId="18959"/>
    <cellStyle name="Total 2 120 2 3 2" xfId="38878"/>
    <cellStyle name="Total 2 120 2 4" xfId="28218"/>
    <cellStyle name="Total 2 120 3" xfId="9122"/>
    <cellStyle name="Total 2 120 3 2" xfId="15848"/>
    <cellStyle name="Total 2 120 3 2 2" xfId="37184"/>
    <cellStyle name="Total 2 120 3 3" xfId="17444"/>
    <cellStyle name="Total 2 120 3 3 2" xfId="37622"/>
    <cellStyle name="Total 2 120 3 4" xfId="30458"/>
    <cellStyle name="Total 2 120 4" xfId="11366"/>
    <cellStyle name="Total 2 120 4 2" xfId="32702"/>
    <cellStyle name="Total 2 120 5" xfId="23791"/>
    <cellStyle name="Total 2 120 5 2" xfId="42875"/>
    <cellStyle name="Total 2 120 6" xfId="25976"/>
    <cellStyle name="Total 2 121" xfId="4644"/>
    <cellStyle name="Total 2 121 2" xfId="6883"/>
    <cellStyle name="Total 2 121 2 2" xfId="13609"/>
    <cellStyle name="Total 2 121 2 2 2" xfId="34945"/>
    <cellStyle name="Total 2 121 2 3" xfId="21192"/>
    <cellStyle name="Total 2 121 2 3 2" xfId="40726"/>
    <cellStyle name="Total 2 121 2 4" xfId="28219"/>
    <cellStyle name="Total 2 121 3" xfId="9123"/>
    <cellStyle name="Total 2 121 3 2" xfId="15849"/>
    <cellStyle name="Total 2 121 3 2 2" xfId="37185"/>
    <cellStyle name="Total 2 121 3 3" xfId="20822"/>
    <cellStyle name="Total 2 121 3 3 2" xfId="40420"/>
    <cellStyle name="Total 2 121 3 4" xfId="30459"/>
    <cellStyle name="Total 2 121 4" xfId="11367"/>
    <cellStyle name="Total 2 121 4 2" xfId="32703"/>
    <cellStyle name="Total 2 121 5" xfId="20444"/>
    <cellStyle name="Total 2 121 5 2" xfId="40106"/>
    <cellStyle name="Total 2 121 6" xfId="25977"/>
    <cellStyle name="Total 2 122" xfId="4645"/>
    <cellStyle name="Total 2 122 2" xfId="6884"/>
    <cellStyle name="Total 2 122 2 2" xfId="13610"/>
    <cellStyle name="Total 2 122 2 2 2" xfId="34946"/>
    <cellStyle name="Total 2 122 2 3" xfId="23421"/>
    <cellStyle name="Total 2 122 2 3 2" xfId="42569"/>
    <cellStyle name="Total 2 122 2 4" xfId="28220"/>
    <cellStyle name="Total 2 122 3" xfId="9124"/>
    <cellStyle name="Total 2 122 3 2" xfId="15850"/>
    <cellStyle name="Total 2 122 3 2 2" xfId="37186"/>
    <cellStyle name="Total 2 122 3 3" xfId="23054"/>
    <cellStyle name="Total 2 122 3 3 2" xfId="42266"/>
    <cellStyle name="Total 2 122 3 4" xfId="30460"/>
    <cellStyle name="Total 2 122 4" xfId="11368"/>
    <cellStyle name="Total 2 122 4 2" xfId="32704"/>
    <cellStyle name="Total 2 122 5" xfId="22675"/>
    <cellStyle name="Total 2 122 5 2" xfId="41951"/>
    <cellStyle name="Total 2 122 6" xfId="25978"/>
    <cellStyle name="Total 2 123" xfId="6858"/>
    <cellStyle name="Total 2 123 2" xfId="13584"/>
    <cellStyle name="Total 2 123 2 2" xfId="34920"/>
    <cellStyle name="Total 2 123 3" xfId="18964"/>
    <cellStyle name="Total 2 123 3 2" xfId="38883"/>
    <cellStyle name="Total 2 123 4" xfId="28194"/>
    <cellStyle name="Total 2 124" xfId="9098"/>
    <cellStyle name="Total 2 124 2" xfId="15824"/>
    <cellStyle name="Total 2 124 2 2" xfId="37160"/>
    <cellStyle name="Total 2 124 3" xfId="17448"/>
    <cellStyle name="Total 2 124 3 2" xfId="37626"/>
    <cellStyle name="Total 2 124 4" xfId="30434"/>
    <cellStyle name="Total 2 125" xfId="11342"/>
    <cellStyle name="Total 2 125 2" xfId="32678"/>
    <cellStyle name="Total 2 126" xfId="23797"/>
    <cellStyle name="Total 2 126 2" xfId="42881"/>
    <cellStyle name="Total 2 127" xfId="25952"/>
    <cellStyle name="Total 2 13" xfId="4646"/>
    <cellStyle name="Total 2 13 2" xfId="6885"/>
    <cellStyle name="Total 2 13 2 2" xfId="13611"/>
    <cellStyle name="Total 2 13 2 2 2" xfId="34947"/>
    <cellStyle name="Total 2 13 2 3" xfId="20074"/>
    <cellStyle name="Total 2 13 2 3 2" xfId="39800"/>
    <cellStyle name="Total 2 13 2 4" xfId="28221"/>
    <cellStyle name="Total 2 13 3" xfId="9125"/>
    <cellStyle name="Total 2 13 3 2" xfId="15851"/>
    <cellStyle name="Total 2 13 3 2 2" xfId="37187"/>
    <cellStyle name="Total 2 13 3 3" xfId="19707"/>
    <cellStyle name="Total 2 13 3 3 2" xfId="39497"/>
    <cellStyle name="Total 2 13 3 4" xfId="30461"/>
    <cellStyle name="Total 2 13 4" xfId="11369"/>
    <cellStyle name="Total 2 13 4 2" xfId="32705"/>
    <cellStyle name="Total 2 13 5" xfId="19330"/>
    <cellStyle name="Total 2 13 5 2" xfId="39185"/>
    <cellStyle name="Total 2 13 6" xfId="25979"/>
    <cellStyle name="Total 2 14" xfId="4647"/>
    <cellStyle name="Total 2 14 2" xfId="6886"/>
    <cellStyle name="Total 2 14 2 2" xfId="13612"/>
    <cellStyle name="Total 2 14 2 2 2" xfId="34948"/>
    <cellStyle name="Total 2 14 2 3" xfId="22306"/>
    <cellStyle name="Total 2 14 2 3 2" xfId="41647"/>
    <cellStyle name="Total 2 14 2 4" xfId="28222"/>
    <cellStyle name="Total 2 14 3" xfId="9126"/>
    <cellStyle name="Total 2 14 3 2" xfId="15852"/>
    <cellStyle name="Total 2 14 3 2 2" xfId="37188"/>
    <cellStyle name="Total 2 14 3 3" xfId="21936"/>
    <cellStyle name="Total 2 14 3 3 2" xfId="41342"/>
    <cellStyle name="Total 2 14 3 4" xfId="30462"/>
    <cellStyle name="Total 2 14 4" xfId="11370"/>
    <cellStyle name="Total 2 14 4 2" xfId="32706"/>
    <cellStyle name="Total 2 14 5" xfId="21564"/>
    <cellStyle name="Total 2 14 5 2" xfId="41034"/>
    <cellStyle name="Total 2 14 6" xfId="25980"/>
    <cellStyle name="Total 2 15" xfId="4648"/>
    <cellStyle name="Total 2 15 2" xfId="6887"/>
    <cellStyle name="Total 2 15 2 2" xfId="13613"/>
    <cellStyle name="Total 2 15 2 2 2" xfId="34949"/>
    <cellStyle name="Total 2 15 2 3" xfId="18960"/>
    <cellStyle name="Total 2 15 2 3 2" xfId="38879"/>
    <cellStyle name="Total 2 15 2 4" xfId="28223"/>
    <cellStyle name="Total 2 15 3" xfId="9127"/>
    <cellStyle name="Total 2 15 3 2" xfId="15853"/>
    <cellStyle name="Total 2 15 3 2 2" xfId="37189"/>
    <cellStyle name="Total 2 15 3 3" xfId="18590"/>
    <cellStyle name="Total 2 15 3 3 2" xfId="38574"/>
    <cellStyle name="Total 2 15 3 4" xfId="30463"/>
    <cellStyle name="Total 2 15 4" xfId="11371"/>
    <cellStyle name="Total 2 15 4 2" xfId="32707"/>
    <cellStyle name="Total 2 15 5" xfId="23793"/>
    <cellStyle name="Total 2 15 5 2" xfId="42877"/>
    <cellStyle name="Total 2 15 6" xfId="25981"/>
    <cellStyle name="Total 2 16" xfId="4649"/>
    <cellStyle name="Total 2 16 2" xfId="6888"/>
    <cellStyle name="Total 2 16 2 2" xfId="13614"/>
    <cellStyle name="Total 2 16 2 2 2" xfId="34950"/>
    <cellStyle name="Total 2 16 2 3" xfId="17837"/>
    <cellStyle name="Total 2 16 2 3 2" xfId="37951"/>
    <cellStyle name="Total 2 16 2 4" xfId="28224"/>
    <cellStyle name="Total 2 16 3" xfId="9128"/>
    <cellStyle name="Total 2 16 3 2" xfId="15854"/>
    <cellStyle name="Total 2 16 3 2 2" xfId="37190"/>
    <cellStyle name="Total 2 16 3 3" xfId="17443"/>
    <cellStyle name="Total 2 16 3 3 2" xfId="37621"/>
    <cellStyle name="Total 2 16 3 4" xfId="30464"/>
    <cellStyle name="Total 2 16 4" xfId="11372"/>
    <cellStyle name="Total 2 16 4 2" xfId="32708"/>
    <cellStyle name="Total 2 16 5" xfId="20446"/>
    <cellStyle name="Total 2 16 5 2" xfId="40108"/>
    <cellStyle name="Total 2 16 6" xfId="25982"/>
    <cellStyle name="Total 2 17" xfId="4650"/>
    <cellStyle name="Total 2 17 2" xfId="6889"/>
    <cellStyle name="Total 2 17 2 2" xfId="13615"/>
    <cellStyle name="Total 2 17 2 2 2" xfId="34951"/>
    <cellStyle name="Total 2 17 2 3" xfId="17836"/>
    <cellStyle name="Total 2 17 2 3 2" xfId="37950"/>
    <cellStyle name="Total 2 17 2 4" xfId="28225"/>
    <cellStyle name="Total 2 17 3" xfId="9129"/>
    <cellStyle name="Total 2 17 3 2" xfId="15855"/>
    <cellStyle name="Total 2 17 3 2 2" xfId="37191"/>
    <cellStyle name="Total 2 17 3 3" xfId="20821"/>
    <cellStyle name="Total 2 17 3 3 2" xfId="40419"/>
    <cellStyle name="Total 2 17 3 4" xfId="30465"/>
    <cellStyle name="Total 2 17 4" xfId="11373"/>
    <cellStyle name="Total 2 17 4 2" xfId="32709"/>
    <cellStyle name="Total 2 17 5" xfId="22677"/>
    <cellStyle name="Total 2 17 5 2" xfId="41953"/>
    <cellStyle name="Total 2 17 6" xfId="25983"/>
    <cellStyle name="Total 2 18" xfId="4651"/>
    <cellStyle name="Total 2 18 2" xfId="6890"/>
    <cellStyle name="Total 2 18 2 2" xfId="13616"/>
    <cellStyle name="Total 2 18 2 2 2" xfId="34952"/>
    <cellStyle name="Total 2 18 2 3" xfId="21190"/>
    <cellStyle name="Total 2 18 2 3 2" xfId="40724"/>
    <cellStyle name="Total 2 18 2 4" xfId="28226"/>
    <cellStyle name="Total 2 18 3" xfId="9130"/>
    <cellStyle name="Total 2 18 3 2" xfId="15856"/>
    <cellStyle name="Total 2 18 3 2 2" xfId="37192"/>
    <cellStyle name="Total 2 18 3 3" xfId="23053"/>
    <cellStyle name="Total 2 18 3 3 2" xfId="42265"/>
    <cellStyle name="Total 2 18 3 4" xfId="30466"/>
    <cellStyle name="Total 2 18 4" xfId="11374"/>
    <cellStyle name="Total 2 18 4 2" xfId="32710"/>
    <cellStyle name="Total 2 18 5" xfId="19332"/>
    <cellStyle name="Total 2 18 5 2" xfId="39187"/>
    <cellStyle name="Total 2 18 6" xfId="25984"/>
    <cellStyle name="Total 2 19" xfId="4652"/>
    <cellStyle name="Total 2 19 2" xfId="6891"/>
    <cellStyle name="Total 2 19 2 2" xfId="13617"/>
    <cellStyle name="Total 2 19 2 2 2" xfId="34953"/>
    <cellStyle name="Total 2 19 2 3" xfId="23419"/>
    <cellStyle name="Total 2 19 2 3 2" xfId="42567"/>
    <cellStyle name="Total 2 19 2 4" xfId="28227"/>
    <cellStyle name="Total 2 19 3" xfId="9131"/>
    <cellStyle name="Total 2 19 3 2" xfId="15857"/>
    <cellStyle name="Total 2 19 3 2 2" xfId="37193"/>
    <cellStyle name="Total 2 19 3 3" xfId="19706"/>
    <cellStyle name="Total 2 19 3 3 2" xfId="39496"/>
    <cellStyle name="Total 2 19 3 4" xfId="30467"/>
    <cellStyle name="Total 2 19 4" xfId="11375"/>
    <cellStyle name="Total 2 19 4 2" xfId="32711"/>
    <cellStyle name="Total 2 19 5" xfId="18217"/>
    <cellStyle name="Total 2 19 5 2" xfId="38266"/>
    <cellStyle name="Total 2 19 6" xfId="25985"/>
    <cellStyle name="Total 2 2" xfId="2737"/>
    <cellStyle name="Total 2 2 2" xfId="4653"/>
    <cellStyle name="Total 2 2 2 2" xfId="6893"/>
    <cellStyle name="Total 2 2 2 2 2" xfId="13619"/>
    <cellStyle name="Total 2 2 2 2 2 2" xfId="34955"/>
    <cellStyle name="Total 2 2 2 2 3" xfId="22304"/>
    <cellStyle name="Total 2 2 2 2 3 2" xfId="41645"/>
    <cellStyle name="Total 2 2 2 2 4" xfId="28229"/>
    <cellStyle name="Total 2 2 2 3" xfId="9133"/>
    <cellStyle name="Total 2 2 2 3 2" xfId="15859"/>
    <cellStyle name="Total 2 2 2 3 2 2" xfId="37195"/>
    <cellStyle name="Total 2 2 2 3 3" xfId="18589"/>
    <cellStyle name="Total 2 2 2 3 3 2" xfId="38573"/>
    <cellStyle name="Total 2 2 2 3 4" xfId="30469"/>
    <cellStyle name="Total 2 2 2 4" xfId="11377"/>
    <cellStyle name="Total 2 2 2 4 2" xfId="32713"/>
    <cellStyle name="Total 2 2 2 5" xfId="23792"/>
    <cellStyle name="Total 2 2 2 5 2" xfId="42876"/>
    <cellStyle name="Total 2 2 2 6" xfId="25987"/>
    <cellStyle name="Total 2 2 3" xfId="4654"/>
    <cellStyle name="Total 2 2 3 2" xfId="6894"/>
    <cellStyle name="Total 2 2 3 2 2" xfId="13620"/>
    <cellStyle name="Total 2 2 3 2 2 2" xfId="34956"/>
    <cellStyle name="Total 2 2 3 2 3" xfId="18958"/>
    <cellStyle name="Total 2 2 3 2 3 2" xfId="38877"/>
    <cellStyle name="Total 2 2 3 2 4" xfId="28230"/>
    <cellStyle name="Total 2 2 3 3" xfId="9134"/>
    <cellStyle name="Total 2 2 3 3 2" xfId="15860"/>
    <cellStyle name="Total 2 2 3 3 2 2" xfId="37196"/>
    <cellStyle name="Total 2 2 3 3 3" xfId="17442"/>
    <cellStyle name="Total 2 2 3 3 3 2" xfId="37620"/>
    <cellStyle name="Total 2 2 3 3 4" xfId="30470"/>
    <cellStyle name="Total 2 2 3 4" xfId="11378"/>
    <cellStyle name="Total 2 2 3 4 2" xfId="32714"/>
    <cellStyle name="Total 2 2 3 5" xfId="20445"/>
    <cellStyle name="Total 2 2 3 5 2" xfId="40107"/>
    <cellStyle name="Total 2 2 3 6" xfId="25988"/>
    <cellStyle name="Total 2 2 4" xfId="6892"/>
    <cellStyle name="Total 2 2 4 2" xfId="13618"/>
    <cellStyle name="Total 2 2 4 2 2" xfId="34954"/>
    <cellStyle name="Total 2 2 4 3" xfId="20072"/>
    <cellStyle name="Total 2 2 4 3 2" xfId="39798"/>
    <cellStyle name="Total 2 2 4 4" xfId="28228"/>
    <cellStyle name="Total 2 2 5" xfId="9132"/>
    <cellStyle name="Total 2 2 5 2" xfId="15858"/>
    <cellStyle name="Total 2 2 5 2 2" xfId="37194"/>
    <cellStyle name="Total 2 2 5 3" xfId="21935"/>
    <cellStyle name="Total 2 2 5 3 2" xfId="41341"/>
    <cellStyle name="Total 2 2 5 4" xfId="30468"/>
    <cellStyle name="Total 2 2 6" xfId="11376"/>
    <cellStyle name="Total 2 2 6 2" xfId="32712"/>
    <cellStyle name="Total 2 2 7" xfId="21563"/>
    <cellStyle name="Total 2 2 7 2" xfId="41033"/>
    <cellStyle name="Total 2 2 8" xfId="25986"/>
    <cellStyle name="Total 2 20" xfId="4655"/>
    <cellStyle name="Total 2 20 2" xfId="6895"/>
    <cellStyle name="Total 2 20 2 2" xfId="13621"/>
    <cellStyle name="Total 2 20 2 2 2" xfId="34957"/>
    <cellStyle name="Total 2 20 2 3" xfId="17835"/>
    <cellStyle name="Total 2 20 2 3 2" xfId="37949"/>
    <cellStyle name="Total 2 20 2 4" xfId="28231"/>
    <cellStyle name="Total 2 20 3" xfId="9135"/>
    <cellStyle name="Total 2 20 3 2" xfId="15861"/>
    <cellStyle name="Total 2 20 3 2 2" xfId="37197"/>
    <cellStyle name="Total 2 20 3 3" xfId="20820"/>
    <cellStyle name="Total 2 20 3 3 2" xfId="40418"/>
    <cellStyle name="Total 2 20 3 4" xfId="30471"/>
    <cellStyle name="Total 2 20 4" xfId="11379"/>
    <cellStyle name="Total 2 20 4 2" xfId="32715"/>
    <cellStyle name="Total 2 20 5" xfId="22676"/>
    <cellStyle name="Total 2 20 5 2" xfId="41952"/>
    <cellStyle name="Total 2 20 6" xfId="25989"/>
    <cellStyle name="Total 2 21" xfId="4656"/>
    <cellStyle name="Total 2 21 2" xfId="6896"/>
    <cellStyle name="Total 2 21 2 2" xfId="13622"/>
    <cellStyle name="Total 2 21 2 2 2" xfId="34958"/>
    <cellStyle name="Total 2 21 2 3" xfId="21189"/>
    <cellStyle name="Total 2 21 2 3 2" xfId="40723"/>
    <cellStyle name="Total 2 21 2 4" xfId="28232"/>
    <cellStyle name="Total 2 21 3" xfId="9136"/>
    <cellStyle name="Total 2 21 3 2" xfId="15862"/>
    <cellStyle name="Total 2 21 3 2 2" xfId="37198"/>
    <cellStyle name="Total 2 21 3 3" xfId="23052"/>
    <cellStyle name="Total 2 21 3 3 2" xfId="42264"/>
    <cellStyle name="Total 2 21 3 4" xfId="30472"/>
    <cellStyle name="Total 2 21 4" xfId="11380"/>
    <cellStyle name="Total 2 21 4 2" xfId="32716"/>
    <cellStyle name="Total 2 21 5" xfId="19331"/>
    <cellStyle name="Total 2 21 5 2" xfId="39186"/>
    <cellStyle name="Total 2 21 6" xfId="25990"/>
    <cellStyle name="Total 2 22" xfId="4657"/>
    <cellStyle name="Total 2 22 2" xfId="6897"/>
    <cellStyle name="Total 2 22 2 2" xfId="13623"/>
    <cellStyle name="Total 2 22 2 2 2" xfId="34959"/>
    <cellStyle name="Total 2 22 2 3" xfId="23418"/>
    <cellStyle name="Total 2 22 2 3 2" xfId="42566"/>
    <cellStyle name="Total 2 22 2 4" xfId="28233"/>
    <cellStyle name="Total 2 22 3" xfId="9137"/>
    <cellStyle name="Total 2 22 3 2" xfId="15863"/>
    <cellStyle name="Total 2 22 3 2 2" xfId="37199"/>
    <cellStyle name="Total 2 22 3 3" xfId="19705"/>
    <cellStyle name="Total 2 22 3 3 2" xfId="39495"/>
    <cellStyle name="Total 2 22 3 4" xfId="30473"/>
    <cellStyle name="Total 2 22 4" xfId="11381"/>
    <cellStyle name="Total 2 22 4 2" xfId="32717"/>
    <cellStyle name="Total 2 22 5" xfId="18216"/>
    <cellStyle name="Total 2 22 5 2" xfId="38265"/>
    <cellStyle name="Total 2 22 6" xfId="25991"/>
    <cellStyle name="Total 2 23" xfId="4658"/>
    <cellStyle name="Total 2 23 2" xfId="6898"/>
    <cellStyle name="Total 2 23 2 2" xfId="13624"/>
    <cellStyle name="Total 2 23 2 2 2" xfId="34960"/>
    <cellStyle name="Total 2 23 2 3" xfId="20071"/>
    <cellStyle name="Total 2 23 2 3 2" xfId="39797"/>
    <cellStyle name="Total 2 23 2 4" xfId="28234"/>
    <cellStyle name="Total 2 23 3" xfId="9138"/>
    <cellStyle name="Total 2 23 3 2" xfId="15864"/>
    <cellStyle name="Total 2 23 3 2 2" xfId="37200"/>
    <cellStyle name="Total 2 23 3 3" xfId="21934"/>
    <cellStyle name="Total 2 23 3 3 2" xfId="41340"/>
    <cellStyle name="Total 2 23 3 4" xfId="30474"/>
    <cellStyle name="Total 2 23 4" xfId="11382"/>
    <cellStyle name="Total 2 23 4 2" xfId="32718"/>
    <cellStyle name="Total 2 23 5" xfId="18215"/>
    <cellStyle name="Total 2 23 5 2" xfId="38264"/>
    <cellStyle name="Total 2 23 6" xfId="25992"/>
    <cellStyle name="Total 2 24" xfId="4659"/>
    <cellStyle name="Total 2 24 2" xfId="6899"/>
    <cellStyle name="Total 2 24 2 2" xfId="13625"/>
    <cellStyle name="Total 2 24 2 2 2" xfId="34961"/>
    <cellStyle name="Total 2 24 2 3" xfId="22303"/>
    <cellStyle name="Total 2 24 2 3 2" xfId="41644"/>
    <cellStyle name="Total 2 24 2 4" xfId="28235"/>
    <cellStyle name="Total 2 24 3" xfId="9139"/>
    <cellStyle name="Total 2 24 3 2" xfId="15865"/>
    <cellStyle name="Total 2 24 3 2 2" xfId="37201"/>
    <cellStyle name="Total 2 24 3 3" xfId="18588"/>
    <cellStyle name="Total 2 24 3 3 2" xfId="38572"/>
    <cellStyle name="Total 2 24 3 4" xfId="30475"/>
    <cellStyle name="Total 2 24 4" xfId="11383"/>
    <cellStyle name="Total 2 24 4 2" xfId="32719"/>
    <cellStyle name="Total 2 24 5" xfId="21561"/>
    <cellStyle name="Total 2 24 5 2" xfId="41031"/>
    <cellStyle name="Total 2 24 6" xfId="25993"/>
    <cellStyle name="Total 2 25" xfId="4660"/>
    <cellStyle name="Total 2 25 2" xfId="6900"/>
    <cellStyle name="Total 2 25 2 2" xfId="13626"/>
    <cellStyle name="Total 2 25 2 2 2" xfId="34962"/>
    <cellStyle name="Total 2 25 2 3" xfId="18957"/>
    <cellStyle name="Total 2 25 2 3 2" xfId="38876"/>
    <cellStyle name="Total 2 25 2 4" xfId="28236"/>
    <cellStyle name="Total 2 25 3" xfId="9140"/>
    <cellStyle name="Total 2 25 3 2" xfId="15866"/>
    <cellStyle name="Total 2 25 3 2 2" xfId="37202"/>
    <cellStyle name="Total 2 25 3 3" xfId="17441"/>
    <cellStyle name="Total 2 25 3 3 2" xfId="37619"/>
    <cellStyle name="Total 2 25 3 4" xfId="30476"/>
    <cellStyle name="Total 2 25 4" xfId="11384"/>
    <cellStyle name="Total 2 25 4 2" xfId="32720"/>
    <cellStyle name="Total 2 25 5" xfId="23790"/>
    <cellStyle name="Total 2 25 5 2" xfId="42874"/>
    <cellStyle name="Total 2 25 6" xfId="25994"/>
    <cellStyle name="Total 2 26" xfId="4661"/>
    <cellStyle name="Total 2 26 2" xfId="6901"/>
    <cellStyle name="Total 2 26 2 2" xfId="13627"/>
    <cellStyle name="Total 2 26 2 2 2" xfId="34963"/>
    <cellStyle name="Total 2 26 2 3" xfId="17834"/>
    <cellStyle name="Total 2 26 2 3 2" xfId="37948"/>
    <cellStyle name="Total 2 26 2 4" xfId="28237"/>
    <cellStyle name="Total 2 26 3" xfId="9141"/>
    <cellStyle name="Total 2 26 3 2" xfId="15867"/>
    <cellStyle name="Total 2 26 3 2 2" xfId="37203"/>
    <cellStyle name="Total 2 26 3 3" xfId="20819"/>
    <cellStyle name="Total 2 26 3 3 2" xfId="40417"/>
    <cellStyle name="Total 2 26 3 4" xfId="30477"/>
    <cellStyle name="Total 2 26 4" xfId="11385"/>
    <cellStyle name="Total 2 26 4 2" xfId="32721"/>
    <cellStyle name="Total 2 26 5" xfId="20443"/>
    <cellStyle name="Total 2 26 5 2" xfId="40105"/>
    <cellStyle name="Total 2 26 6" xfId="25995"/>
    <cellStyle name="Total 2 27" xfId="4662"/>
    <cellStyle name="Total 2 27 2" xfId="6902"/>
    <cellStyle name="Total 2 27 2 2" xfId="13628"/>
    <cellStyle name="Total 2 27 2 2 2" xfId="34964"/>
    <cellStyle name="Total 2 27 2 3" xfId="21188"/>
    <cellStyle name="Total 2 27 2 3 2" xfId="40722"/>
    <cellStyle name="Total 2 27 2 4" xfId="28238"/>
    <cellStyle name="Total 2 27 3" xfId="9142"/>
    <cellStyle name="Total 2 27 3 2" xfId="15868"/>
    <cellStyle name="Total 2 27 3 2 2" xfId="37204"/>
    <cellStyle name="Total 2 27 3 3" xfId="23051"/>
    <cellStyle name="Total 2 27 3 3 2" xfId="42263"/>
    <cellStyle name="Total 2 27 3 4" xfId="30478"/>
    <cellStyle name="Total 2 27 4" xfId="11386"/>
    <cellStyle name="Total 2 27 4 2" xfId="32722"/>
    <cellStyle name="Total 2 27 5" xfId="22674"/>
    <cellStyle name="Total 2 27 5 2" xfId="41950"/>
    <cellStyle name="Total 2 27 6" xfId="25996"/>
    <cellStyle name="Total 2 28" xfId="4663"/>
    <cellStyle name="Total 2 28 2" xfId="6903"/>
    <cellStyle name="Total 2 28 2 2" xfId="13629"/>
    <cellStyle name="Total 2 28 2 2 2" xfId="34965"/>
    <cellStyle name="Total 2 28 2 3" xfId="23417"/>
    <cellStyle name="Total 2 28 2 3 2" xfId="42565"/>
    <cellStyle name="Total 2 28 2 4" xfId="28239"/>
    <cellStyle name="Total 2 28 3" xfId="9143"/>
    <cellStyle name="Total 2 28 3 2" xfId="15869"/>
    <cellStyle name="Total 2 28 3 2 2" xfId="37205"/>
    <cellStyle name="Total 2 28 3 3" xfId="19704"/>
    <cellStyle name="Total 2 28 3 3 2" xfId="39494"/>
    <cellStyle name="Total 2 28 3 4" xfId="30479"/>
    <cellStyle name="Total 2 28 4" xfId="11387"/>
    <cellStyle name="Total 2 28 4 2" xfId="32723"/>
    <cellStyle name="Total 2 28 5" xfId="19329"/>
    <cellStyle name="Total 2 28 5 2" xfId="39184"/>
    <cellStyle name="Total 2 28 6" xfId="25997"/>
    <cellStyle name="Total 2 29" xfId="4664"/>
    <cellStyle name="Total 2 29 2" xfId="6904"/>
    <cellStyle name="Total 2 29 2 2" xfId="13630"/>
    <cellStyle name="Total 2 29 2 2 2" xfId="34966"/>
    <cellStyle name="Total 2 29 2 3" xfId="20070"/>
    <cellStyle name="Total 2 29 2 3 2" xfId="39796"/>
    <cellStyle name="Total 2 29 2 4" xfId="28240"/>
    <cellStyle name="Total 2 29 3" xfId="9144"/>
    <cellStyle name="Total 2 29 3 2" xfId="15870"/>
    <cellStyle name="Total 2 29 3 2 2" xfId="37206"/>
    <cellStyle name="Total 2 29 3 3" xfId="21933"/>
    <cellStyle name="Total 2 29 3 3 2" xfId="41339"/>
    <cellStyle name="Total 2 29 3 4" xfId="30480"/>
    <cellStyle name="Total 2 29 4" xfId="11388"/>
    <cellStyle name="Total 2 29 4 2" xfId="32724"/>
    <cellStyle name="Total 2 29 5" xfId="18214"/>
    <cellStyle name="Total 2 29 5 2" xfId="38263"/>
    <cellStyle name="Total 2 29 6" xfId="25998"/>
    <cellStyle name="Total 2 3" xfId="2738"/>
    <cellStyle name="Total 2 3 2" xfId="4665"/>
    <cellStyle name="Total 2 3 2 2" xfId="6906"/>
    <cellStyle name="Total 2 3 2 2 2" xfId="13632"/>
    <cellStyle name="Total 2 3 2 2 2 2" xfId="34968"/>
    <cellStyle name="Total 2 3 2 2 3" xfId="18956"/>
    <cellStyle name="Total 2 3 2 2 3 2" xfId="38875"/>
    <cellStyle name="Total 2 3 2 2 4" xfId="28242"/>
    <cellStyle name="Total 2 3 2 3" xfId="9146"/>
    <cellStyle name="Total 2 3 2 3 2" xfId="15872"/>
    <cellStyle name="Total 2 3 2 3 2 2" xfId="37208"/>
    <cellStyle name="Total 2 3 2 3 3" xfId="17440"/>
    <cellStyle name="Total 2 3 2 3 3 2" xfId="37618"/>
    <cellStyle name="Total 2 3 2 3 4" xfId="30482"/>
    <cellStyle name="Total 2 3 2 4" xfId="11390"/>
    <cellStyle name="Total 2 3 2 4 2" xfId="32726"/>
    <cellStyle name="Total 2 3 2 5" xfId="23789"/>
    <cellStyle name="Total 2 3 2 5 2" xfId="42873"/>
    <cellStyle name="Total 2 3 2 6" xfId="26000"/>
    <cellStyle name="Total 2 3 3" xfId="4666"/>
    <cellStyle name="Total 2 3 3 2" xfId="6907"/>
    <cellStyle name="Total 2 3 3 2 2" xfId="13633"/>
    <cellStyle name="Total 2 3 3 2 2 2" xfId="34969"/>
    <cellStyle name="Total 2 3 3 2 3" xfId="17833"/>
    <cellStyle name="Total 2 3 3 2 3 2" xfId="37947"/>
    <cellStyle name="Total 2 3 3 2 4" xfId="28243"/>
    <cellStyle name="Total 2 3 3 3" xfId="9147"/>
    <cellStyle name="Total 2 3 3 3 2" xfId="15873"/>
    <cellStyle name="Total 2 3 3 3 2 2" xfId="37209"/>
    <cellStyle name="Total 2 3 3 3 3" xfId="20818"/>
    <cellStyle name="Total 2 3 3 3 3 2" xfId="40416"/>
    <cellStyle name="Total 2 3 3 3 4" xfId="30483"/>
    <cellStyle name="Total 2 3 3 4" xfId="11391"/>
    <cellStyle name="Total 2 3 3 4 2" xfId="32727"/>
    <cellStyle name="Total 2 3 3 5" xfId="20442"/>
    <cellStyle name="Total 2 3 3 5 2" xfId="40104"/>
    <cellStyle name="Total 2 3 3 6" xfId="26001"/>
    <cellStyle name="Total 2 3 4" xfId="6905"/>
    <cellStyle name="Total 2 3 4 2" xfId="13631"/>
    <cellStyle name="Total 2 3 4 2 2" xfId="34967"/>
    <cellStyle name="Total 2 3 4 3" xfId="22302"/>
    <cellStyle name="Total 2 3 4 3 2" xfId="41643"/>
    <cellStyle name="Total 2 3 4 4" xfId="28241"/>
    <cellStyle name="Total 2 3 5" xfId="9145"/>
    <cellStyle name="Total 2 3 5 2" xfId="15871"/>
    <cellStyle name="Total 2 3 5 2 2" xfId="37207"/>
    <cellStyle name="Total 2 3 5 3" xfId="18587"/>
    <cellStyle name="Total 2 3 5 3 2" xfId="38571"/>
    <cellStyle name="Total 2 3 5 4" xfId="30481"/>
    <cellStyle name="Total 2 3 6" xfId="11389"/>
    <cellStyle name="Total 2 3 6 2" xfId="32725"/>
    <cellStyle name="Total 2 3 7" xfId="21560"/>
    <cellStyle name="Total 2 3 7 2" xfId="41030"/>
    <cellStyle name="Total 2 3 8" xfId="25999"/>
    <cellStyle name="Total 2 30" xfId="4667"/>
    <cellStyle name="Total 2 30 2" xfId="6908"/>
    <cellStyle name="Total 2 30 2 2" xfId="13634"/>
    <cellStyle name="Total 2 30 2 2 2" xfId="34970"/>
    <cellStyle name="Total 2 30 2 3" xfId="21187"/>
    <cellStyle name="Total 2 30 2 3 2" xfId="40721"/>
    <cellStyle name="Total 2 30 2 4" xfId="28244"/>
    <cellStyle name="Total 2 30 3" xfId="9148"/>
    <cellStyle name="Total 2 30 3 2" xfId="15874"/>
    <cellStyle name="Total 2 30 3 2 2" xfId="37210"/>
    <cellStyle name="Total 2 30 3 3" xfId="23050"/>
    <cellStyle name="Total 2 30 3 3 2" xfId="42262"/>
    <cellStyle name="Total 2 30 3 4" xfId="30484"/>
    <cellStyle name="Total 2 30 4" xfId="11392"/>
    <cellStyle name="Total 2 30 4 2" xfId="32728"/>
    <cellStyle name="Total 2 30 5" xfId="22673"/>
    <cellStyle name="Total 2 30 5 2" xfId="41949"/>
    <cellStyle name="Total 2 30 6" xfId="26002"/>
    <cellStyle name="Total 2 31" xfId="4668"/>
    <cellStyle name="Total 2 31 2" xfId="6909"/>
    <cellStyle name="Total 2 31 2 2" xfId="13635"/>
    <cellStyle name="Total 2 31 2 2 2" xfId="34971"/>
    <cellStyle name="Total 2 31 2 3" xfId="23416"/>
    <cellStyle name="Total 2 31 2 3 2" xfId="42564"/>
    <cellStyle name="Total 2 31 2 4" xfId="28245"/>
    <cellStyle name="Total 2 31 3" xfId="9149"/>
    <cellStyle name="Total 2 31 3 2" xfId="15875"/>
    <cellStyle name="Total 2 31 3 2 2" xfId="37211"/>
    <cellStyle name="Total 2 31 3 3" xfId="19703"/>
    <cellStyle name="Total 2 31 3 3 2" xfId="39493"/>
    <cellStyle name="Total 2 31 3 4" xfId="30485"/>
    <cellStyle name="Total 2 31 4" xfId="11393"/>
    <cellStyle name="Total 2 31 4 2" xfId="32729"/>
    <cellStyle name="Total 2 31 5" xfId="19328"/>
    <cellStyle name="Total 2 31 5 2" xfId="39183"/>
    <cellStyle name="Total 2 31 6" xfId="26003"/>
    <cellStyle name="Total 2 32" xfId="4669"/>
    <cellStyle name="Total 2 32 2" xfId="6910"/>
    <cellStyle name="Total 2 32 2 2" xfId="13636"/>
    <cellStyle name="Total 2 32 2 2 2" xfId="34972"/>
    <cellStyle name="Total 2 32 2 3" xfId="20069"/>
    <cellStyle name="Total 2 32 2 3 2" xfId="39795"/>
    <cellStyle name="Total 2 32 2 4" xfId="28246"/>
    <cellStyle name="Total 2 32 3" xfId="9150"/>
    <cellStyle name="Total 2 32 3 2" xfId="15876"/>
    <cellStyle name="Total 2 32 3 2 2" xfId="37212"/>
    <cellStyle name="Total 2 32 3 3" xfId="21932"/>
    <cellStyle name="Total 2 32 3 3 2" xfId="41338"/>
    <cellStyle name="Total 2 32 3 4" xfId="30486"/>
    <cellStyle name="Total 2 32 4" xfId="11394"/>
    <cellStyle name="Total 2 32 4 2" xfId="32730"/>
    <cellStyle name="Total 2 32 5" xfId="18213"/>
    <cellStyle name="Total 2 32 5 2" xfId="38262"/>
    <cellStyle name="Total 2 32 6" xfId="26004"/>
    <cellStyle name="Total 2 33" xfId="4670"/>
    <cellStyle name="Total 2 33 2" xfId="6911"/>
    <cellStyle name="Total 2 33 2 2" xfId="13637"/>
    <cellStyle name="Total 2 33 2 2 2" xfId="34973"/>
    <cellStyle name="Total 2 33 2 3" xfId="22301"/>
    <cellStyle name="Total 2 33 2 3 2" xfId="41642"/>
    <cellStyle name="Total 2 33 2 4" xfId="28247"/>
    <cellStyle name="Total 2 33 3" xfId="9151"/>
    <cellStyle name="Total 2 33 3 2" xfId="15877"/>
    <cellStyle name="Total 2 33 3 2 2" xfId="37213"/>
    <cellStyle name="Total 2 33 3 3" xfId="18586"/>
    <cellStyle name="Total 2 33 3 3 2" xfId="38570"/>
    <cellStyle name="Total 2 33 3 4" xfId="30487"/>
    <cellStyle name="Total 2 33 4" xfId="11395"/>
    <cellStyle name="Total 2 33 4 2" xfId="32731"/>
    <cellStyle name="Total 2 33 5" xfId="21559"/>
    <cellStyle name="Total 2 33 5 2" xfId="41029"/>
    <cellStyle name="Total 2 33 6" xfId="26005"/>
    <cellStyle name="Total 2 34" xfId="4671"/>
    <cellStyle name="Total 2 34 2" xfId="6912"/>
    <cellStyle name="Total 2 34 2 2" xfId="13638"/>
    <cellStyle name="Total 2 34 2 2 2" xfId="34974"/>
    <cellStyle name="Total 2 34 2 3" xfId="18955"/>
    <cellStyle name="Total 2 34 2 3 2" xfId="38874"/>
    <cellStyle name="Total 2 34 2 4" xfId="28248"/>
    <cellStyle name="Total 2 34 3" xfId="9152"/>
    <cellStyle name="Total 2 34 3 2" xfId="15878"/>
    <cellStyle name="Total 2 34 3 2 2" xfId="37214"/>
    <cellStyle name="Total 2 34 3 3" xfId="17439"/>
    <cellStyle name="Total 2 34 3 3 2" xfId="37617"/>
    <cellStyle name="Total 2 34 3 4" xfId="30488"/>
    <cellStyle name="Total 2 34 4" xfId="11396"/>
    <cellStyle name="Total 2 34 4 2" xfId="32732"/>
    <cellStyle name="Total 2 34 5" xfId="23788"/>
    <cellStyle name="Total 2 34 5 2" xfId="42872"/>
    <cellStyle name="Total 2 34 6" xfId="26006"/>
    <cellStyle name="Total 2 35" xfId="4672"/>
    <cellStyle name="Total 2 35 2" xfId="6913"/>
    <cellStyle name="Total 2 35 2 2" xfId="13639"/>
    <cellStyle name="Total 2 35 2 2 2" xfId="34975"/>
    <cellStyle name="Total 2 35 2 3" xfId="17832"/>
    <cellStyle name="Total 2 35 2 3 2" xfId="37946"/>
    <cellStyle name="Total 2 35 2 4" xfId="28249"/>
    <cellStyle name="Total 2 35 3" xfId="9153"/>
    <cellStyle name="Total 2 35 3 2" xfId="15879"/>
    <cellStyle name="Total 2 35 3 2 2" xfId="37215"/>
    <cellStyle name="Total 2 35 3 3" xfId="20817"/>
    <cellStyle name="Total 2 35 3 3 2" xfId="40415"/>
    <cellStyle name="Total 2 35 3 4" xfId="30489"/>
    <cellStyle name="Total 2 35 4" xfId="11397"/>
    <cellStyle name="Total 2 35 4 2" xfId="32733"/>
    <cellStyle name="Total 2 35 5" xfId="20441"/>
    <cellStyle name="Total 2 35 5 2" xfId="40103"/>
    <cellStyle name="Total 2 35 6" xfId="26007"/>
    <cellStyle name="Total 2 36" xfId="4673"/>
    <cellStyle name="Total 2 36 2" xfId="6914"/>
    <cellStyle name="Total 2 36 2 2" xfId="13640"/>
    <cellStyle name="Total 2 36 2 2 2" xfId="34976"/>
    <cellStyle name="Total 2 36 2 3" xfId="21186"/>
    <cellStyle name="Total 2 36 2 3 2" xfId="40720"/>
    <cellStyle name="Total 2 36 2 4" xfId="28250"/>
    <cellStyle name="Total 2 36 3" xfId="9154"/>
    <cellStyle name="Total 2 36 3 2" xfId="15880"/>
    <cellStyle name="Total 2 36 3 2 2" xfId="37216"/>
    <cellStyle name="Total 2 36 3 3" xfId="23049"/>
    <cellStyle name="Total 2 36 3 3 2" xfId="42261"/>
    <cellStyle name="Total 2 36 3 4" xfId="30490"/>
    <cellStyle name="Total 2 36 4" xfId="11398"/>
    <cellStyle name="Total 2 36 4 2" xfId="32734"/>
    <cellStyle name="Total 2 36 5" xfId="22672"/>
    <cellStyle name="Total 2 36 5 2" xfId="41948"/>
    <cellStyle name="Total 2 36 6" xfId="26008"/>
    <cellStyle name="Total 2 37" xfId="4674"/>
    <cellStyle name="Total 2 37 2" xfId="6915"/>
    <cellStyle name="Total 2 37 2 2" xfId="13641"/>
    <cellStyle name="Total 2 37 2 2 2" xfId="34977"/>
    <cellStyle name="Total 2 37 2 3" xfId="23415"/>
    <cellStyle name="Total 2 37 2 3 2" xfId="42563"/>
    <cellStyle name="Total 2 37 2 4" xfId="28251"/>
    <cellStyle name="Total 2 37 3" xfId="9155"/>
    <cellStyle name="Total 2 37 3 2" xfId="15881"/>
    <cellStyle name="Total 2 37 3 2 2" xfId="37217"/>
    <cellStyle name="Total 2 37 3 3" xfId="19702"/>
    <cellStyle name="Total 2 37 3 3 2" xfId="39492"/>
    <cellStyle name="Total 2 37 3 4" xfId="30491"/>
    <cellStyle name="Total 2 37 4" xfId="11399"/>
    <cellStyle name="Total 2 37 4 2" xfId="32735"/>
    <cellStyle name="Total 2 37 5" xfId="19327"/>
    <cellStyle name="Total 2 37 5 2" xfId="39182"/>
    <cellStyle name="Total 2 37 6" xfId="26009"/>
    <cellStyle name="Total 2 38" xfId="4675"/>
    <cellStyle name="Total 2 38 2" xfId="6916"/>
    <cellStyle name="Total 2 38 2 2" xfId="13642"/>
    <cellStyle name="Total 2 38 2 2 2" xfId="34978"/>
    <cellStyle name="Total 2 38 2 3" xfId="20068"/>
    <cellStyle name="Total 2 38 2 3 2" xfId="39794"/>
    <cellStyle name="Total 2 38 2 4" xfId="28252"/>
    <cellStyle name="Total 2 38 3" xfId="9156"/>
    <cellStyle name="Total 2 38 3 2" xfId="15882"/>
    <cellStyle name="Total 2 38 3 2 2" xfId="37218"/>
    <cellStyle name="Total 2 38 3 3" xfId="21931"/>
    <cellStyle name="Total 2 38 3 3 2" xfId="41337"/>
    <cellStyle name="Total 2 38 3 4" xfId="30492"/>
    <cellStyle name="Total 2 38 4" xfId="11400"/>
    <cellStyle name="Total 2 38 4 2" xfId="32736"/>
    <cellStyle name="Total 2 38 5" xfId="18212"/>
    <cellStyle name="Total 2 38 5 2" xfId="38261"/>
    <cellStyle name="Total 2 38 6" xfId="26010"/>
    <cellStyle name="Total 2 39" xfId="4676"/>
    <cellStyle name="Total 2 39 2" xfId="6917"/>
    <cellStyle name="Total 2 39 2 2" xfId="13643"/>
    <cellStyle name="Total 2 39 2 2 2" xfId="34979"/>
    <cellStyle name="Total 2 39 2 3" xfId="22300"/>
    <cellStyle name="Total 2 39 2 3 2" xfId="41641"/>
    <cellStyle name="Total 2 39 2 4" xfId="28253"/>
    <cellStyle name="Total 2 39 3" xfId="9157"/>
    <cellStyle name="Total 2 39 3 2" xfId="15883"/>
    <cellStyle name="Total 2 39 3 2 2" xfId="37219"/>
    <cellStyle name="Total 2 39 3 3" xfId="18585"/>
    <cellStyle name="Total 2 39 3 3 2" xfId="38569"/>
    <cellStyle name="Total 2 39 3 4" xfId="30493"/>
    <cellStyle name="Total 2 39 4" xfId="11401"/>
    <cellStyle name="Total 2 39 4 2" xfId="32737"/>
    <cellStyle name="Total 2 39 5" xfId="21558"/>
    <cellStyle name="Total 2 39 5 2" xfId="41028"/>
    <cellStyle name="Total 2 39 6" xfId="26011"/>
    <cellStyle name="Total 2 4" xfId="2739"/>
    <cellStyle name="Total 2 4 2" xfId="4678"/>
    <cellStyle name="Total 2 4 2 2" xfId="6919"/>
    <cellStyle name="Total 2 4 2 2 2" xfId="13645"/>
    <cellStyle name="Total 2 4 2 2 2 2" xfId="34981"/>
    <cellStyle name="Total 2 4 2 2 3" xfId="17831"/>
    <cellStyle name="Total 2 4 2 2 3 2" xfId="37945"/>
    <cellStyle name="Total 2 4 2 2 4" xfId="28255"/>
    <cellStyle name="Total 2 4 2 3" xfId="9159"/>
    <cellStyle name="Total 2 4 2 3 2" xfId="15885"/>
    <cellStyle name="Total 2 4 2 3 2 2" xfId="37221"/>
    <cellStyle name="Total 2 4 2 3 3" xfId="20816"/>
    <cellStyle name="Total 2 4 2 3 3 2" xfId="40414"/>
    <cellStyle name="Total 2 4 2 3 4" xfId="30495"/>
    <cellStyle name="Total 2 4 2 4" xfId="11403"/>
    <cellStyle name="Total 2 4 2 4 2" xfId="32739"/>
    <cellStyle name="Total 2 4 2 5" xfId="20440"/>
    <cellStyle name="Total 2 4 2 5 2" xfId="40102"/>
    <cellStyle name="Total 2 4 2 6" xfId="26013"/>
    <cellStyle name="Total 2 4 3" xfId="4679"/>
    <cellStyle name="Total 2 4 3 2" xfId="6920"/>
    <cellStyle name="Total 2 4 3 2 2" xfId="13646"/>
    <cellStyle name="Total 2 4 3 2 2 2" xfId="34982"/>
    <cellStyle name="Total 2 4 3 2 3" xfId="21185"/>
    <cellStyle name="Total 2 4 3 2 3 2" xfId="40719"/>
    <cellStyle name="Total 2 4 3 2 4" xfId="28256"/>
    <cellStyle name="Total 2 4 3 3" xfId="9160"/>
    <cellStyle name="Total 2 4 3 3 2" xfId="15886"/>
    <cellStyle name="Total 2 4 3 3 2 2" xfId="37222"/>
    <cellStyle name="Total 2 4 3 3 3" xfId="23048"/>
    <cellStyle name="Total 2 4 3 3 3 2" xfId="42260"/>
    <cellStyle name="Total 2 4 3 3 4" xfId="30496"/>
    <cellStyle name="Total 2 4 3 4" xfId="11404"/>
    <cellStyle name="Total 2 4 3 4 2" xfId="32740"/>
    <cellStyle name="Total 2 4 3 5" xfId="22671"/>
    <cellStyle name="Total 2 4 3 5 2" xfId="41947"/>
    <cellStyle name="Total 2 4 3 6" xfId="26014"/>
    <cellStyle name="Total 2 4 4" xfId="6918"/>
    <cellStyle name="Total 2 4 4 2" xfId="13644"/>
    <cellStyle name="Total 2 4 4 2 2" xfId="34980"/>
    <cellStyle name="Total 2 4 4 3" xfId="18954"/>
    <cellStyle name="Total 2 4 4 3 2" xfId="38873"/>
    <cellStyle name="Total 2 4 4 4" xfId="28254"/>
    <cellStyle name="Total 2 4 5" xfId="9158"/>
    <cellStyle name="Total 2 4 5 2" xfId="15884"/>
    <cellStyle name="Total 2 4 5 2 2" xfId="37220"/>
    <cellStyle name="Total 2 4 5 3" xfId="17438"/>
    <cellStyle name="Total 2 4 5 3 2" xfId="37616"/>
    <cellStyle name="Total 2 4 5 4" xfId="30494"/>
    <cellStyle name="Total 2 4 6" xfId="11402"/>
    <cellStyle name="Total 2 4 6 2" xfId="32738"/>
    <cellStyle name="Total 2 4 7" xfId="23787"/>
    <cellStyle name="Total 2 4 7 2" xfId="42871"/>
    <cellStyle name="Total 2 4 8" xfId="26012"/>
    <cellStyle name="Total 2 4 9" xfId="4677"/>
    <cellStyle name="Total 2 40" xfId="4680"/>
    <cellStyle name="Total 2 40 2" xfId="6921"/>
    <cellStyle name="Total 2 40 2 2" xfId="13647"/>
    <cellStyle name="Total 2 40 2 2 2" xfId="34983"/>
    <cellStyle name="Total 2 40 2 3" xfId="23414"/>
    <cellStyle name="Total 2 40 2 3 2" xfId="42562"/>
    <cellStyle name="Total 2 40 2 4" xfId="28257"/>
    <cellStyle name="Total 2 40 3" xfId="9161"/>
    <cellStyle name="Total 2 40 3 2" xfId="15887"/>
    <cellStyle name="Total 2 40 3 2 2" xfId="37223"/>
    <cellStyle name="Total 2 40 3 3" xfId="19701"/>
    <cellStyle name="Total 2 40 3 3 2" xfId="39491"/>
    <cellStyle name="Total 2 40 3 4" xfId="30497"/>
    <cellStyle name="Total 2 40 4" xfId="11405"/>
    <cellStyle name="Total 2 40 4 2" xfId="32741"/>
    <cellStyle name="Total 2 40 5" xfId="19326"/>
    <cellStyle name="Total 2 40 5 2" xfId="39181"/>
    <cellStyle name="Total 2 40 6" xfId="26015"/>
    <cellStyle name="Total 2 41" xfId="4681"/>
    <cellStyle name="Total 2 41 2" xfId="6922"/>
    <cellStyle name="Total 2 41 2 2" xfId="13648"/>
    <cellStyle name="Total 2 41 2 2 2" xfId="34984"/>
    <cellStyle name="Total 2 41 2 3" xfId="20067"/>
    <cellStyle name="Total 2 41 2 3 2" xfId="39793"/>
    <cellStyle name="Total 2 41 2 4" xfId="28258"/>
    <cellStyle name="Total 2 41 3" xfId="9162"/>
    <cellStyle name="Total 2 41 3 2" xfId="15888"/>
    <cellStyle name="Total 2 41 3 2 2" xfId="37224"/>
    <cellStyle name="Total 2 41 3 3" xfId="21930"/>
    <cellStyle name="Total 2 41 3 3 2" xfId="41336"/>
    <cellStyle name="Total 2 41 3 4" xfId="30498"/>
    <cellStyle name="Total 2 41 4" xfId="11406"/>
    <cellStyle name="Total 2 41 4 2" xfId="32742"/>
    <cellStyle name="Total 2 41 5" xfId="18211"/>
    <cellStyle name="Total 2 41 5 2" xfId="38260"/>
    <cellStyle name="Total 2 41 6" xfId="26016"/>
    <cellStyle name="Total 2 42" xfId="4682"/>
    <cellStyle name="Total 2 42 2" xfId="6923"/>
    <cellStyle name="Total 2 42 2 2" xfId="13649"/>
    <cellStyle name="Total 2 42 2 2 2" xfId="34985"/>
    <cellStyle name="Total 2 42 2 3" xfId="22299"/>
    <cellStyle name="Total 2 42 2 3 2" xfId="41640"/>
    <cellStyle name="Total 2 42 2 4" xfId="28259"/>
    <cellStyle name="Total 2 42 3" xfId="9163"/>
    <cellStyle name="Total 2 42 3 2" xfId="15889"/>
    <cellStyle name="Total 2 42 3 2 2" xfId="37225"/>
    <cellStyle name="Total 2 42 3 3" xfId="18584"/>
    <cellStyle name="Total 2 42 3 3 2" xfId="38568"/>
    <cellStyle name="Total 2 42 3 4" xfId="30499"/>
    <cellStyle name="Total 2 42 4" xfId="11407"/>
    <cellStyle name="Total 2 42 4 2" xfId="32743"/>
    <cellStyle name="Total 2 42 5" xfId="21557"/>
    <cellStyle name="Total 2 42 5 2" xfId="41027"/>
    <cellStyle name="Total 2 42 6" xfId="26017"/>
    <cellStyle name="Total 2 43" xfId="4683"/>
    <cellStyle name="Total 2 43 2" xfId="6924"/>
    <cellStyle name="Total 2 43 2 2" xfId="13650"/>
    <cellStyle name="Total 2 43 2 2 2" xfId="34986"/>
    <cellStyle name="Total 2 43 2 3" xfId="18953"/>
    <cellStyle name="Total 2 43 2 3 2" xfId="38872"/>
    <cellStyle name="Total 2 43 2 4" xfId="28260"/>
    <cellStyle name="Total 2 43 3" xfId="9164"/>
    <cellStyle name="Total 2 43 3 2" xfId="15890"/>
    <cellStyle name="Total 2 43 3 2 2" xfId="37226"/>
    <cellStyle name="Total 2 43 3 3" xfId="17437"/>
    <cellStyle name="Total 2 43 3 3 2" xfId="37615"/>
    <cellStyle name="Total 2 43 3 4" xfId="30500"/>
    <cellStyle name="Total 2 43 4" xfId="11408"/>
    <cellStyle name="Total 2 43 4 2" xfId="32744"/>
    <cellStyle name="Total 2 43 5" xfId="23786"/>
    <cellStyle name="Total 2 43 5 2" xfId="42870"/>
    <cellStyle name="Total 2 43 6" xfId="26018"/>
    <cellStyle name="Total 2 44" xfId="4684"/>
    <cellStyle name="Total 2 44 2" xfId="6925"/>
    <cellStyle name="Total 2 44 2 2" xfId="13651"/>
    <cellStyle name="Total 2 44 2 2 2" xfId="34987"/>
    <cellStyle name="Total 2 44 2 3" xfId="17830"/>
    <cellStyle name="Total 2 44 2 3 2" xfId="37944"/>
    <cellStyle name="Total 2 44 2 4" xfId="28261"/>
    <cellStyle name="Total 2 44 3" xfId="9165"/>
    <cellStyle name="Total 2 44 3 2" xfId="15891"/>
    <cellStyle name="Total 2 44 3 2 2" xfId="37227"/>
    <cellStyle name="Total 2 44 3 3" xfId="20815"/>
    <cellStyle name="Total 2 44 3 3 2" xfId="40413"/>
    <cellStyle name="Total 2 44 3 4" xfId="30501"/>
    <cellStyle name="Total 2 44 4" xfId="11409"/>
    <cellStyle name="Total 2 44 4 2" xfId="32745"/>
    <cellStyle name="Total 2 44 5" xfId="20439"/>
    <cellStyle name="Total 2 44 5 2" xfId="40101"/>
    <cellStyle name="Total 2 44 6" xfId="26019"/>
    <cellStyle name="Total 2 45" xfId="4685"/>
    <cellStyle name="Total 2 45 2" xfId="6926"/>
    <cellStyle name="Total 2 45 2 2" xfId="13652"/>
    <cellStyle name="Total 2 45 2 2 2" xfId="34988"/>
    <cellStyle name="Total 2 45 2 3" xfId="21184"/>
    <cellStyle name="Total 2 45 2 3 2" xfId="40718"/>
    <cellStyle name="Total 2 45 2 4" xfId="28262"/>
    <cellStyle name="Total 2 45 3" xfId="9166"/>
    <cellStyle name="Total 2 45 3 2" xfId="15892"/>
    <cellStyle name="Total 2 45 3 2 2" xfId="37228"/>
    <cellStyle name="Total 2 45 3 3" xfId="23047"/>
    <cellStyle name="Total 2 45 3 3 2" xfId="42259"/>
    <cellStyle name="Total 2 45 3 4" xfId="30502"/>
    <cellStyle name="Total 2 45 4" xfId="11410"/>
    <cellStyle name="Total 2 45 4 2" xfId="32746"/>
    <cellStyle name="Total 2 45 5" xfId="22670"/>
    <cellStyle name="Total 2 45 5 2" xfId="41946"/>
    <cellStyle name="Total 2 45 6" xfId="26020"/>
    <cellStyle name="Total 2 46" xfId="4686"/>
    <cellStyle name="Total 2 46 2" xfId="6927"/>
    <cellStyle name="Total 2 46 2 2" xfId="13653"/>
    <cellStyle name="Total 2 46 2 2 2" xfId="34989"/>
    <cellStyle name="Total 2 46 2 3" xfId="23413"/>
    <cellStyle name="Total 2 46 2 3 2" xfId="42561"/>
    <cellStyle name="Total 2 46 2 4" xfId="28263"/>
    <cellStyle name="Total 2 46 3" xfId="9167"/>
    <cellStyle name="Total 2 46 3 2" xfId="15893"/>
    <cellStyle name="Total 2 46 3 2 2" xfId="37229"/>
    <cellStyle name="Total 2 46 3 3" xfId="19700"/>
    <cellStyle name="Total 2 46 3 3 2" xfId="39490"/>
    <cellStyle name="Total 2 46 3 4" xfId="30503"/>
    <cellStyle name="Total 2 46 4" xfId="11411"/>
    <cellStyle name="Total 2 46 4 2" xfId="32747"/>
    <cellStyle name="Total 2 46 5" xfId="19325"/>
    <cellStyle name="Total 2 46 5 2" xfId="39180"/>
    <cellStyle name="Total 2 46 6" xfId="26021"/>
    <cellStyle name="Total 2 47" xfId="4687"/>
    <cellStyle name="Total 2 47 2" xfId="6928"/>
    <cellStyle name="Total 2 47 2 2" xfId="13654"/>
    <cellStyle name="Total 2 47 2 2 2" xfId="34990"/>
    <cellStyle name="Total 2 47 2 3" xfId="20066"/>
    <cellStyle name="Total 2 47 2 3 2" xfId="39792"/>
    <cellStyle name="Total 2 47 2 4" xfId="28264"/>
    <cellStyle name="Total 2 47 3" xfId="9168"/>
    <cellStyle name="Total 2 47 3 2" xfId="15894"/>
    <cellStyle name="Total 2 47 3 2 2" xfId="37230"/>
    <cellStyle name="Total 2 47 3 3" xfId="21929"/>
    <cellStyle name="Total 2 47 3 3 2" xfId="41335"/>
    <cellStyle name="Total 2 47 3 4" xfId="30504"/>
    <cellStyle name="Total 2 47 4" xfId="11412"/>
    <cellStyle name="Total 2 47 4 2" xfId="32748"/>
    <cellStyle name="Total 2 47 5" xfId="18210"/>
    <cellStyle name="Total 2 47 5 2" xfId="38259"/>
    <cellStyle name="Total 2 47 6" xfId="26022"/>
    <cellStyle name="Total 2 48" xfId="4688"/>
    <cellStyle name="Total 2 48 2" xfId="6929"/>
    <cellStyle name="Total 2 48 2 2" xfId="13655"/>
    <cellStyle name="Total 2 48 2 2 2" xfId="34991"/>
    <cellStyle name="Total 2 48 2 3" xfId="22298"/>
    <cellStyle name="Total 2 48 2 3 2" xfId="41639"/>
    <cellStyle name="Total 2 48 2 4" xfId="28265"/>
    <cellStyle name="Total 2 48 3" xfId="9169"/>
    <cellStyle name="Total 2 48 3 2" xfId="15895"/>
    <cellStyle name="Total 2 48 3 2 2" xfId="37231"/>
    <cellStyle name="Total 2 48 3 3" xfId="18583"/>
    <cellStyle name="Total 2 48 3 3 2" xfId="38567"/>
    <cellStyle name="Total 2 48 3 4" xfId="30505"/>
    <cellStyle name="Total 2 48 4" xfId="11413"/>
    <cellStyle name="Total 2 48 4 2" xfId="32749"/>
    <cellStyle name="Total 2 48 5" xfId="21556"/>
    <cellStyle name="Total 2 48 5 2" xfId="41026"/>
    <cellStyle name="Total 2 48 6" xfId="26023"/>
    <cellStyle name="Total 2 49" xfId="4689"/>
    <cellStyle name="Total 2 49 2" xfId="6930"/>
    <cellStyle name="Total 2 49 2 2" xfId="13656"/>
    <cellStyle name="Total 2 49 2 2 2" xfId="34992"/>
    <cellStyle name="Total 2 49 2 3" xfId="18952"/>
    <cellStyle name="Total 2 49 2 3 2" xfId="38871"/>
    <cellStyle name="Total 2 49 2 4" xfId="28266"/>
    <cellStyle name="Total 2 49 3" xfId="9170"/>
    <cellStyle name="Total 2 49 3 2" xfId="15896"/>
    <cellStyle name="Total 2 49 3 2 2" xfId="37232"/>
    <cellStyle name="Total 2 49 3 3" xfId="17436"/>
    <cellStyle name="Total 2 49 3 3 2" xfId="37614"/>
    <cellStyle name="Total 2 49 3 4" xfId="30506"/>
    <cellStyle name="Total 2 49 4" xfId="11414"/>
    <cellStyle name="Total 2 49 4 2" xfId="32750"/>
    <cellStyle name="Total 2 49 5" xfId="23785"/>
    <cellStyle name="Total 2 49 5 2" xfId="42869"/>
    <cellStyle name="Total 2 49 6" xfId="26024"/>
    <cellStyle name="Total 2 5" xfId="4690"/>
    <cellStyle name="Total 2 5 2" xfId="4691"/>
    <cellStyle name="Total 2 5 2 2" xfId="6932"/>
    <cellStyle name="Total 2 5 2 2 2" xfId="13658"/>
    <cellStyle name="Total 2 5 2 2 2 2" xfId="34994"/>
    <cellStyle name="Total 2 5 2 2 3" xfId="21183"/>
    <cellStyle name="Total 2 5 2 2 3 2" xfId="40717"/>
    <cellStyle name="Total 2 5 2 2 4" xfId="28268"/>
    <cellStyle name="Total 2 5 2 3" xfId="9172"/>
    <cellStyle name="Total 2 5 2 3 2" xfId="15898"/>
    <cellStyle name="Total 2 5 2 3 2 2" xfId="37234"/>
    <cellStyle name="Total 2 5 2 3 3" xfId="23046"/>
    <cellStyle name="Total 2 5 2 3 3 2" xfId="42258"/>
    <cellStyle name="Total 2 5 2 3 4" xfId="30508"/>
    <cellStyle name="Total 2 5 2 4" xfId="11416"/>
    <cellStyle name="Total 2 5 2 4 2" xfId="32752"/>
    <cellStyle name="Total 2 5 2 5" xfId="22669"/>
    <cellStyle name="Total 2 5 2 5 2" xfId="41945"/>
    <cellStyle name="Total 2 5 2 6" xfId="26026"/>
    <cellStyle name="Total 2 5 3" xfId="4692"/>
    <cellStyle name="Total 2 5 3 2" xfId="6933"/>
    <cellStyle name="Total 2 5 3 2 2" xfId="13659"/>
    <cellStyle name="Total 2 5 3 2 2 2" xfId="34995"/>
    <cellStyle name="Total 2 5 3 2 3" xfId="23412"/>
    <cellStyle name="Total 2 5 3 2 3 2" xfId="42560"/>
    <cellStyle name="Total 2 5 3 2 4" xfId="28269"/>
    <cellStyle name="Total 2 5 3 3" xfId="9173"/>
    <cellStyle name="Total 2 5 3 3 2" xfId="15899"/>
    <cellStyle name="Total 2 5 3 3 2 2" xfId="37235"/>
    <cellStyle name="Total 2 5 3 3 3" xfId="19699"/>
    <cellStyle name="Total 2 5 3 3 3 2" xfId="39489"/>
    <cellStyle name="Total 2 5 3 3 4" xfId="30509"/>
    <cellStyle name="Total 2 5 3 4" xfId="11417"/>
    <cellStyle name="Total 2 5 3 4 2" xfId="32753"/>
    <cellStyle name="Total 2 5 3 5" xfId="19324"/>
    <cellStyle name="Total 2 5 3 5 2" xfId="39179"/>
    <cellStyle name="Total 2 5 3 6" xfId="26027"/>
    <cellStyle name="Total 2 5 4" xfId="6931"/>
    <cellStyle name="Total 2 5 4 2" xfId="13657"/>
    <cellStyle name="Total 2 5 4 2 2" xfId="34993"/>
    <cellStyle name="Total 2 5 4 3" xfId="17829"/>
    <cellStyle name="Total 2 5 4 3 2" xfId="37943"/>
    <cellStyle name="Total 2 5 4 4" xfId="28267"/>
    <cellStyle name="Total 2 5 5" xfId="9171"/>
    <cellStyle name="Total 2 5 5 2" xfId="15897"/>
    <cellStyle name="Total 2 5 5 2 2" xfId="37233"/>
    <cellStyle name="Total 2 5 5 3" xfId="20814"/>
    <cellStyle name="Total 2 5 5 3 2" xfId="40412"/>
    <cellStyle name="Total 2 5 5 4" xfId="30507"/>
    <cellStyle name="Total 2 5 6" xfId="11415"/>
    <cellStyle name="Total 2 5 6 2" xfId="32751"/>
    <cellStyle name="Total 2 5 7" xfId="20438"/>
    <cellStyle name="Total 2 5 7 2" xfId="40100"/>
    <cellStyle name="Total 2 5 8" xfId="26025"/>
    <cellStyle name="Total 2 50" xfId="4693"/>
    <cellStyle name="Total 2 50 2" xfId="6934"/>
    <cellStyle name="Total 2 50 2 2" xfId="13660"/>
    <cellStyle name="Total 2 50 2 2 2" xfId="34996"/>
    <cellStyle name="Total 2 50 2 3" xfId="20065"/>
    <cellStyle name="Total 2 50 2 3 2" xfId="39791"/>
    <cellStyle name="Total 2 50 2 4" xfId="28270"/>
    <cellStyle name="Total 2 50 3" xfId="9174"/>
    <cellStyle name="Total 2 50 3 2" xfId="15900"/>
    <cellStyle name="Total 2 50 3 2 2" xfId="37236"/>
    <cellStyle name="Total 2 50 3 3" xfId="21928"/>
    <cellStyle name="Total 2 50 3 3 2" xfId="41334"/>
    <cellStyle name="Total 2 50 3 4" xfId="30510"/>
    <cellStyle name="Total 2 50 4" xfId="11418"/>
    <cellStyle name="Total 2 50 4 2" xfId="32754"/>
    <cellStyle name="Total 2 50 5" xfId="18209"/>
    <cellStyle name="Total 2 50 5 2" xfId="38258"/>
    <cellStyle name="Total 2 50 6" xfId="26028"/>
    <cellStyle name="Total 2 51" xfId="4694"/>
    <cellStyle name="Total 2 51 2" xfId="6935"/>
    <cellStyle name="Total 2 51 2 2" xfId="13661"/>
    <cellStyle name="Total 2 51 2 2 2" xfId="34997"/>
    <cellStyle name="Total 2 51 2 3" xfId="22297"/>
    <cellStyle name="Total 2 51 2 3 2" xfId="41638"/>
    <cellStyle name="Total 2 51 2 4" xfId="28271"/>
    <cellStyle name="Total 2 51 3" xfId="9175"/>
    <cellStyle name="Total 2 51 3 2" xfId="15901"/>
    <cellStyle name="Total 2 51 3 2 2" xfId="37237"/>
    <cellStyle name="Total 2 51 3 3" xfId="18582"/>
    <cellStyle name="Total 2 51 3 3 2" xfId="38566"/>
    <cellStyle name="Total 2 51 3 4" xfId="30511"/>
    <cellStyle name="Total 2 51 4" xfId="11419"/>
    <cellStyle name="Total 2 51 4 2" xfId="32755"/>
    <cellStyle name="Total 2 51 5" xfId="21555"/>
    <cellStyle name="Total 2 51 5 2" xfId="41025"/>
    <cellStyle name="Total 2 51 6" xfId="26029"/>
    <cellStyle name="Total 2 52" xfId="4695"/>
    <cellStyle name="Total 2 52 2" xfId="6936"/>
    <cellStyle name="Total 2 52 2 2" xfId="13662"/>
    <cellStyle name="Total 2 52 2 2 2" xfId="34998"/>
    <cellStyle name="Total 2 52 2 3" xfId="18951"/>
    <cellStyle name="Total 2 52 2 3 2" xfId="38870"/>
    <cellStyle name="Total 2 52 2 4" xfId="28272"/>
    <cellStyle name="Total 2 52 3" xfId="9176"/>
    <cellStyle name="Total 2 52 3 2" xfId="15902"/>
    <cellStyle name="Total 2 52 3 2 2" xfId="37238"/>
    <cellStyle name="Total 2 52 3 3" xfId="17435"/>
    <cellStyle name="Total 2 52 3 3 2" xfId="37613"/>
    <cellStyle name="Total 2 52 3 4" xfId="30512"/>
    <cellStyle name="Total 2 52 4" xfId="11420"/>
    <cellStyle name="Total 2 52 4 2" xfId="32756"/>
    <cellStyle name="Total 2 52 5" xfId="23784"/>
    <cellStyle name="Total 2 52 5 2" xfId="42868"/>
    <cellStyle name="Total 2 52 6" xfId="26030"/>
    <cellStyle name="Total 2 53" xfId="4696"/>
    <cellStyle name="Total 2 53 2" xfId="6937"/>
    <cellStyle name="Total 2 53 2 2" xfId="13663"/>
    <cellStyle name="Total 2 53 2 2 2" xfId="34999"/>
    <cellStyle name="Total 2 53 2 3" xfId="17828"/>
    <cellStyle name="Total 2 53 2 3 2" xfId="37942"/>
    <cellStyle name="Total 2 53 2 4" xfId="28273"/>
    <cellStyle name="Total 2 53 3" xfId="9177"/>
    <cellStyle name="Total 2 53 3 2" xfId="15903"/>
    <cellStyle name="Total 2 53 3 2 2" xfId="37239"/>
    <cellStyle name="Total 2 53 3 3" xfId="20813"/>
    <cellStyle name="Total 2 53 3 3 2" xfId="40411"/>
    <cellStyle name="Total 2 53 3 4" xfId="30513"/>
    <cellStyle name="Total 2 53 4" xfId="11421"/>
    <cellStyle name="Total 2 53 4 2" xfId="32757"/>
    <cellStyle name="Total 2 53 5" xfId="20437"/>
    <cellStyle name="Total 2 53 5 2" xfId="40099"/>
    <cellStyle name="Total 2 53 6" xfId="26031"/>
    <cellStyle name="Total 2 54" xfId="4697"/>
    <cellStyle name="Total 2 54 2" xfId="6938"/>
    <cellStyle name="Total 2 54 2 2" xfId="13664"/>
    <cellStyle name="Total 2 54 2 2 2" xfId="35000"/>
    <cellStyle name="Total 2 54 2 3" xfId="21182"/>
    <cellStyle name="Total 2 54 2 3 2" xfId="40716"/>
    <cellStyle name="Total 2 54 2 4" xfId="28274"/>
    <cellStyle name="Total 2 54 3" xfId="9178"/>
    <cellStyle name="Total 2 54 3 2" xfId="15904"/>
    <cellStyle name="Total 2 54 3 2 2" xfId="37240"/>
    <cellStyle name="Total 2 54 3 3" xfId="23045"/>
    <cellStyle name="Total 2 54 3 3 2" xfId="42257"/>
    <cellStyle name="Total 2 54 3 4" xfId="30514"/>
    <cellStyle name="Total 2 54 4" xfId="11422"/>
    <cellStyle name="Total 2 54 4 2" xfId="32758"/>
    <cellStyle name="Total 2 54 5" xfId="22668"/>
    <cellStyle name="Total 2 54 5 2" xfId="41944"/>
    <cellStyle name="Total 2 54 6" xfId="26032"/>
    <cellStyle name="Total 2 55" xfId="4698"/>
    <cellStyle name="Total 2 55 2" xfId="6939"/>
    <cellStyle name="Total 2 55 2 2" xfId="13665"/>
    <cellStyle name="Total 2 55 2 2 2" xfId="35001"/>
    <cellStyle name="Total 2 55 2 3" xfId="23411"/>
    <cellStyle name="Total 2 55 2 3 2" xfId="42559"/>
    <cellStyle name="Total 2 55 2 4" xfId="28275"/>
    <cellStyle name="Total 2 55 3" xfId="9179"/>
    <cellStyle name="Total 2 55 3 2" xfId="15905"/>
    <cellStyle name="Total 2 55 3 2 2" xfId="37241"/>
    <cellStyle name="Total 2 55 3 3" xfId="19698"/>
    <cellStyle name="Total 2 55 3 3 2" xfId="39488"/>
    <cellStyle name="Total 2 55 3 4" xfId="30515"/>
    <cellStyle name="Total 2 55 4" xfId="11423"/>
    <cellStyle name="Total 2 55 4 2" xfId="32759"/>
    <cellStyle name="Total 2 55 5" xfId="19323"/>
    <cellStyle name="Total 2 55 5 2" xfId="39178"/>
    <cellStyle name="Total 2 55 6" xfId="26033"/>
    <cellStyle name="Total 2 56" xfId="4699"/>
    <cellStyle name="Total 2 56 2" xfId="6940"/>
    <cellStyle name="Total 2 56 2 2" xfId="13666"/>
    <cellStyle name="Total 2 56 2 2 2" xfId="35002"/>
    <cellStyle name="Total 2 56 2 3" xfId="20064"/>
    <cellStyle name="Total 2 56 2 3 2" xfId="39790"/>
    <cellStyle name="Total 2 56 2 4" xfId="28276"/>
    <cellStyle name="Total 2 56 3" xfId="9180"/>
    <cellStyle name="Total 2 56 3 2" xfId="15906"/>
    <cellStyle name="Total 2 56 3 2 2" xfId="37242"/>
    <cellStyle name="Total 2 56 3 3" xfId="21927"/>
    <cellStyle name="Total 2 56 3 3 2" xfId="41333"/>
    <cellStyle name="Total 2 56 3 4" xfId="30516"/>
    <cellStyle name="Total 2 56 4" xfId="11424"/>
    <cellStyle name="Total 2 56 4 2" xfId="32760"/>
    <cellStyle name="Total 2 56 5" xfId="18208"/>
    <cellStyle name="Total 2 56 5 2" xfId="38257"/>
    <cellStyle name="Total 2 56 6" xfId="26034"/>
    <cellStyle name="Total 2 57" xfId="4700"/>
    <cellStyle name="Total 2 57 2" xfId="6941"/>
    <cellStyle name="Total 2 57 2 2" xfId="13667"/>
    <cellStyle name="Total 2 57 2 2 2" xfId="35003"/>
    <cellStyle name="Total 2 57 2 3" xfId="22296"/>
    <cellStyle name="Total 2 57 2 3 2" xfId="41637"/>
    <cellStyle name="Total 2 57 2 4" xfId="28277"/>
    <cellStyle name="Total 2 57 3" xfId="9181"/>
    <cellStyle name="Total 2 57 3 2" xfId="15907"/>
    <cellStyle name="Total 2 57 3 2 2" xfId="37243"/>
    <cellStyle name="Total 2 57 3 3" xfId="18581"/>
    <cellStyle name="Total 2 57 3 3 2" xfId="38565"/>
    <cellStyle name="Total 2 57 3 4" xfId="30517"/>
    <cellStyle name="Total 2 57 4" xfId="11425"/>
    <cellStyle name="Total 2 57 4 2" xfId="32761"/>
    <cellStyle name="Total 2 57 5" xfId="21554"/>
    <cellStyle name="Total 2 57 5 2" xfId="41024"/>
    <cellStyle name="Total 2 57 6" xfId="26035"/>
    <cellStyle name="Total 2 58" xfId="4701"/>
    <cellStyle name="Total 2 58 2" xfId="6942"/>
    <cellStyle name="Total 2 58 2 2" xfId="13668"/>
    <cellStyle name="Total 2 58 2 2 2" xfId="35004"/>
    <cellStyle name="Total 2 58 2 3" xfId="18950"/>
    <cellStyle name="Total 2 58 2 3 2" xfId="38869"/>
    <cellStyle name="Total 2 58 2 4" xfId="28278"/>
    <cellStyle name="Total 2 58 3" xfId="9182"/>
    <cellStyle name="Total 2 58 3 2" xfId="15908"/>
    <cellStyle name="Total 2 58 3 2 2" xfId="37244"/>
    <cellStyle name="Total 2 58 3 3" xfId="17434"/>
    <cellStyle name="Total 2 58 3 3 2" xfId="37612"/>
    <cellStyle name="Total 2 58 3 4" xfId="30518"/>
    <cellStyle name="Total 2 58 4" xfId="11426"/>
    <cellStyle name="Total 2 58 4 2" xfId="32762"/>
    <cellStyle name="Total 2 58 5" xfId="23783"/>
    <cellStyle name="Total 2 58 5 2" xfId="42867"/>
    <cellStyle name="Total 2 58 6" xfId="26036"/>
    <cellStyle name="Total 2 59" xfId="4702"/>
    <cellStyle name="Total 2 59 2" xfId="6943"/>
    <cellStyle name="Total 2 59 2 2" xfId="13669"/>
    <cellStyle name="Total 2 59 2 2 2" xfId="35005"/>
    <cellStyle name="Total 2 59 2 3" xfId="17827"/>
    <cellStyle name="Total 2 59 2 3 2" xfId="37941"/>
    <cellStyle name="Total 2 59 2 4" xfId="28279"/>
    <cellStyle name="Total 2 59 3" xfId="9183"/>
    <cellStyle name="Total 2 59 3 2" xfId="15909"/>
    <cellStyle name="Total 2 59 3 2 2" xfId="37245"/>
    <cellStyle name="Total 2 59 3 3" xfId="20812"/>
    <cellStyle name="Total 2 59 3 3 2" xfId="40410"/>
    <cellStyle name="Total 2 59 3 4" xfId="30519"/>
    <cellStyle name="Total 2 59 4" xfId="11427"/>
    <cellStyle name="Total 2 59 4 2" xfId="32763"/>
    <cellStyle name="Total 2 59 5" xfId="20436"/>
    <cellStyle name="Total 2 59 5 2" xfId="40098"/>
    <cellStyle name="Total 2 59 6" xfId="26037"/>
    <cellStyle name="Total 2 6" xfId="4703"/>
    <cellStyle name="Total 2 6 2" xfId="4704"/>
    <cellStyle name="Total 2 6 2 2" xfId="6945"/>
    <cellStyle name="Total 2 6 2 2 2" xfId="13671"/>
    <cellStyle name="Total 2 6 2 2 2 2" xfId="35007"/>
    <cellStyle name="Total 2 6 2 2 3" xfId="23410"/>
    <cellStyle name="Total 2 6 2 2 3 2" xfId="42558"/>
    <cellStyle name="Total 2 6 2 2 4" xfId="28281"/>
    <cellStyle name="Total 2 6 2 3" xfId="9185"/>
    <cellStyle name="Total 2 6 2 3 2" xfId="15911"/>
    <cellStyle name="Total 2 6 2 3 2 2" xfId="37247"/>
    <cellStyle name="Total 2 6 2 3 3" xfId="19697"/>
    <cellStyle name="Total 2 6 2 3 3 2" xfId="39487"/>
    <cellStyle name="Total 2 6 2 3 4" xfId="30521"/>
    <cellStyle name="Total 2 6 2 4" xfId="11429"/>
    <cellStyle name="Total 2 6 2 4 2" xfId="32765"/>
    <cellStyle name="Total 2 6 2 5" xfId="19322"/>
    <cellStyle name="Total 2 6 2 5 2" xfId="39177"/>
    <cellStyle name="Total 2 6 2 6" xfId="26039"/>
    <cellStyle name="Total 2 6 3" xfId="6944"/>
    <cellStyle name="Total 2 6 3 2" xfId="13670"/>
    <cellStyle name="Total 2 6 3 2 2" xfId="35006"/>
    <cellStyle name="Total 2 6 3 3" xfId="21181"/>
    <cellStyle name="Total 2 6 3 3 2" xfId="40715"/>
    <cellStyle name="Total 2 6 3 4" xfId="28280"/>
    <cellStyle name="Total 2 6 4" xfId="9184"/>
    <cellStyle name="Total 2 6 4 2" xfId="15910"/>
    <cellStyle name="Total 2 6 4 2 2" xfId="37246"/>
    <cellStyle name="Total 2 6 4 3" xfId="23044"/>
    <cellStyle name="Total 2 6 4 3 2" xfId="42256"/>
    <cellStyle name="Total 2 6 4 4" xfId="30520"/>
    <cellStyle name="Total 2 6 5" xfId="11428"/>
    <cellStyle name="Total 2 6 5 2" xfId="32764"/>
    <cellStyle name="Total 2 6 6" xfId="22667"/>
    <cellStyle name="Total 2 6 6 2" xfId="41943"/>
    <cellStyle name="Total 2 6 7" xfId="26038"/>
    <cellStyle name="Total 2 60" xfId="4705"/>
    <cellStyle name="Total 2 60 2" xfId="6946"/>
    <cellStyle name="Total 2 60 2 2" xfId="13672"/>
    <cellStyle name="Total 2 60 2 2 2" xfId="35008"/>
    <cellStyle name="Total 2 60 2 3" xfId="20063"/>
    <cellStyle name="Total 2 60 2 3 2" xfId="39789"/>
    <cellStyle name="Total 2 60 2 4" xfId="28282"/>
    <cellStyle name="Total 2 60 3" xfId="9186"/>
    <cellStyle name="Total 2 60 3 2" xfId="15912"/>
    <cellStyle name="Total 2 60 3 2 2" xfId="37248"/>
    <cellStyle name="Total 2 60 3 3" xfId="21926"/>
    <cellStyle name="Total 2 60 3 3 2" xfId="41332"/>
    <cellStyle name="Total 2 60 3 4" xfId="30522"/>
    <cellStyle name="Total 2 60 4" xfId="11430"/>
    <cellStyle name="Total 2 60 4 2" xfId="32766"/>
    <cellStyle name="Total 2 60 5" xfId="18207"/>
    <cellStyle name="Total 2 60 5 2" xfId="38256"/>
    <cellStyle name="Total 2 60 6" xfId="26040"/>
    <cellStyle name="Total 2 61" xfId="4706"/>
    <cellStyle name="Total 2 61 2" xfId="6947"/>
    <cellStyle name="Total 2 61 2 2" xfId="13673"/>
    <cellStyle name="Total 2 61 2 2 2" xfId="35009"/>
    <cellStyle name="Total 2 61 2 3" xfId="22295"/>
    <cellStyle name="Total 2 61 2 3 2" xfId="41636"/>
    <cellStyle name="Total 2 61 2 4" xfId="28283"/>
    <cellStyle name="Total 2 61 3" xfId="9187"/>
    <cellStyle name="Total 2 61 3 2" xfId="15913"/>
    <cellStyle name="Total 2 61 3 2 2" xfId="37249"/>
    <cellStyle name="Total 2 61 3 3" xfId="18580"/>
    <cellStyle name="Total 2 61 3 3 2" xfId="38564"/>
    <cellStyle name="Total 2 61 3 4" xfId="30523"/>
    <cellStyle name="Total 2 61 4" xfId="11431"/>
    <cellStyle name="Total 2 61 4 2" xfId="32767"/>
    <cellStyle name="Total 2 61 5" xfId="21553"/>
    <cellStyle name="Total 2 61 5 2" xfId="41023"/>
    <cellStyle name="Total 2 61 6" xfId="26041"/>
    <cellStyle name="Total 2 62" xfId="4707"/>
    <cellStyle name="Total 2 62 2" xfId="6948"/>
    <cellStyle name="Total 2 62 2 2" xfId="13674"/>
    <cellStyle name="Total 2 62 2 2 2" xfId="35010"/>
    <cellStyle name="Total 2 62 2 3" xfId="18949"/>
    <cellStyle name="Total 2 62 2 3 2" xfId="38868"/>
    <cellStyle name="Total 2 62 2 4" xfId="28284"/>
    <cellStyle name="Total 2 62 3" xfId="9188"/>
    <cellStyle name="Total 2 62 3 2" xfId="15914"/>
    <cellStyle name="Total 2 62 3 2 2" xfId="37250"/>
    <cellStyle name="Total 2 62 3 3" xfId="17433"/>
    <cellStyle name="Total 2 62 3 3 2" xfId="37611"/>
    <cellStyle name="Total 2 62 3 4" xfId="30524"/>
    <cellStyle name="Total 2 62 4" xfId="11432"/>
    <cellStyle name="Total 2 62 4 2" xfId="32768"/>
    <cellStyle name="Total 2 62 5" xfId="23782"/>
    <cellStyle name="Total 2 62 5 2" xfId="42866"/>
    <cellStyle name="Total 2 62 6" xfId="26042"/>
    <cellStyle name="Total 2 63" xfId="4708"/>
    <cellStyle name="Total 2 63 2" xfId="6949"/>
    <cellStyle name="Total 2 63 2 2" xfId="13675"/>
    <cellStyle name="Total 2 63 2 2 2" xfId="35011"/>
    <cellStyle name="Total 2 63 2 3" xfId="17826"/>
    <cellStyle name="Total 2 63 2 3 2" xfId="37940"/>
    <cellStyle name="Total 2 63 2 4" xfId="28285"/>
    <cellStyle name="Total 2 63 3" xfId="9189"/>
    <cellStyle name="Total 2 63 3 2" xfId="15915"/>
    <cellStyle name="Total 2 63 3 2 2" xfId="37251"/>
    <cellStyle name="Total 2 63 3 3" xfId="20811"/>
    <cellStyle name="Total 2 63 3 3 2" xfId="40409"/>
    <cellStyle name="Total 2 63 3 4" xfId="30525"/>
    <cellStyle name="Total 2 63 4" xfId="11433"/>
    <cellStyle name="Total 2 63 4 2" xfId="32769"/>
    <cellStyle name="Total 2 63 5" xfId="20435"/>
    <cellStyle name="Total 2 63 5 2" xfId="40097"/>
    <cellStyle name="Total 2 63 6" xfId="26043"/>
    <cellStyle name="Total 2 64" xfId="4709"/>
    <cellStyle name="Total 2 64 2" xfId="6950"/>
    <cellStyle name="Total 2 64 2 2" xfId="13676"/>
    <cellStyle name="Total 2 64 2 2 2" xfId="35012"/>
    <cellStyle name="Total 2 64 2 3" xfId="21178"/>
    <cellStyle name="Total 2 64 2 3 2" xfId="40712"/>
    <cellStyle name="Total 2 64 2 4" xfId="28286"/>
    <cellStyle name="Total 2 64 3" xfId="9190"/>
    <cellStyle name="Total 2 64 3 2" xfId="15916"/>
    <cellStyle name="Total 2 64 3 2 2" xfId="37252"/>
    <cellStyle name="Total 2 64 3 3" xfId="23043"/>
    <cellStyle name="Total 2 64 3 3 2" xfId="42255"/>
    <cellStyle name="Total 2 64 3 4" xfId="30526"/>
    <cellStyle name="Total 2 64 4" xfId="11434"/>
    <cellStyle name="Total 2 64 4 2" xfId="32770"/>
    <cellStyle name="Total 2 64 5" xfId="22666"/>
    <cellStyle name="Total 2 64 5 2" xfId="41942"/>
    <cellStyle name="Total 2 64 6" xfId="26044"/>
    <cellStyle name="Total 2 65" xfId="4710"/>
    <cellStyle name="Total 2 65 2" xfId="6951"/>
    <cellStyle name="Total 2 65 2 2" xfId="13677"/>
    <cellStyle name="Total 2 65 2 2 2" xfId="35013"/>
    <cellStyle name="Total 2 65 2 3" xfId="23407"/>
    <cellStyle name="Total 2 65 2 3 2" xfId="42555"/>
    <cellStyle name="Total 2 65 2 4" xfId="28287"/>
    <cellStyle name="Total 2 65 3" xfId="9191"/>
    <cellStyle name="Total 2 65 3 2" xfId="15917"/>
    <cellStyle name="Total 2 65 3 2 2" xfId="37253"/>
    <cellStyle name="Total 2 65 3 3" xfId="19696"/>
    <cellStyle name="Total 2 65 3 3 2" xfId="39486"/>
    <cellStyle name="Total 2 65 3 4" xfId="30527"/>
    <cellStyle name="Total 2 65 4" xfId="11435"/>
    <cellStyle name="Total 2 65 4 2" xfId="32771"/>
    <cellStyle name="Total 2 65 5" xfId="19321"/>
    <cellStyle name="Total 2 65 5 2" xfId="39176"/>
    <cellStyle name="Total 2 65 6" xfId="26045"/>
    <cellStyle name="Total 2 66" xfId="4711"/>
    <cellStyle name="Total 2 66 2" xfId="6952"/>
    <cellStyle name="Total 2 66 2 2" xfId="13678"/>
    <cellStyle name="Total 2 66 2 2 2" xfId="35014"/>
    <cellStyle name="Total 2 66 2 3" xfId="20060"/>
    <cellStyle name="Total 2 66 2 3 2" xfId="39786"/>
    <cellStyle name="Total 2 66 2 4" xfId="28288"/>
    <cellStyle name="Total 2 66 3" xfId="9192"/>
    <cellStyle name="Total 2 66 3 2" xfId="15918"/>
    <cellStyle name="Total 2 66 3 2 2" xfId="37254"/>
    <cellStyle name="Total 2 66 3 3" xfId="21925"/>
    <cellStyle name="Total 2 66 3 3 2" xfId="41331"/>
    <cellStyle name="Total 2 66 3 4" xfId="30528"/>
    <cellStyle name="Total 2 66 4" xfId="11436"/>
    <cellStyle name="Total 2 66 4 2" xfId="32772"/>
    <cellStyle name="Total 2 66 5" xfId="18206"/>
    <cellStyle name="Total 2 66 5 2" xfId="38255"/>
    <cellStyle name="Total 2 66 6" xfId="26046"/>
    <cellStyle name="Total 2 67" xfId="4712"/>
    <cellStyle name="Total 2 67 2" xfId="6953"/>
    <cellStyle name="Total 2 67 2 2" xfId="13679"/>
    <cellStyle name="Total 2 67 2 2 2" xfId="35015"/>
    <cellStyle name="Total 2 67 2 3" xfId="22292"/>
    <cellStyle name="Total 2 67 2 3 2" xfId="41633"/>
    <cellStyle name="Total 2 67 2 4" xfId="28289"/>
    <cellStyle name="Total 2 67 3" xfId="9193"/>
    <cellStyle name="Total 2 67 3 2" xfId="15919"/>
    <cellStyle name="Total 2 67 3 2 2" xfId="37255"/>
    <cellStyle name="Total 2 67 3 3" xfId="18579"/>
    <cellStyle name="Total 2 67 3 3 2" xfId="38563"/>
    <cellStyle name="Total 2 67 3 4" xfId="30529"/>
    <cellStyle name="Total 2 67 4" xfId="11437"/>
    <cellStyle name="Total 2 67 4 2" xfId="32773"/>
    <cellStyle name="Total 2 67 5" xfId="21552"/>
    <cellStyle name="Total 2 67 5 2" xfId="41022"/>
    <cellStyle name="Total 2 67 6" xfId="26047"/>
    <cellStyle name="Total 2 68" xfId="4713"/>
    <cellStyle name="Total 2 68 2" xfId="6954"/>
    <cellStyle name="Total 2 68 2 2" xfId="13680"/>
    <cellStyle name="Total 2 68 2 2 2" xfId="35016"/>
    <cellStyle name="Total 2 68 2 3" xfId="18946"/>
    <cellStyle name="Total 2 68 2 3 2" xfId="38865"/>
    <cellStyle name="Total 2 68 2 4" xfId="28290"/>
    <cellStyle name="Total 2 68 3" xfId="9194"/>
    <cellStyle name="Total 2 68 3 2" xfId="15920"/>
    <cellStyle name="Total 2 68 3 2 2" xfId="37256"/>
    <cellStyle name="Total 2 68 3 3" xfId="17432"/>
    <cellStyle name="Total 2 68 3 3 2" xfId="37610"/>
    <cellStyle name="Total 2 68 3 4" xfId="30530"/>
    <cellStyle name="Total 2 68 4" xfId="11438"/>
    <cellStyle name="Total 2 68 4 2" xfId="32774"/>
    <cellStyle name="Total 2 68 5" xfId="23781"/>
    <cellStyle name="Total 2 68 5 2" xfId="42865"/>
    <cellStyle name="Total 2 68 6" xfId="26048"/>
    <cellStyle name="Total 2 69" xfId="4714"/>
    <cellStyle name="Total 2 69 2" xfId="6955"/>
    <cellStyle name="Total 2 69 2 2" xfId="13681"/>
    <cellStyle name="Total 2 69 2 2 2" xfId="35017"/>
    <cellStyle name="Total 2 69 2 3" xfId="21180"/>
    <cellStyle name="Total 2 69 2 3 2" xfId="40714"/>
    <cellStyle name="Total 2 69 2 4" xfId="28291"/>
    <cellStyle name="Total 2 69 3" xfId="9195"/>
    <cellStyle name="Total 2 69 3 2" xfId="15921"/>
    <cellStyle name="Total 2 69 3 2 2" xfId="37257"/>
    <cellStyle name="Total 2 69 3 3" xfId="20810"/>
    <cellStyle name="Total 2 69 3 3 2" xfId="40408"/>
    <cellStyle name="Total 2 69 3 4" xfId="30531"/>
    <cellStyle name="Total 2 69 4" xfId="11439"/>
    <cellStyle name="Total 2 69 4 2" xfId="32775"/>
    <cellStyle name="Total 2 69 5" xfId="20434"/>
    <cellStyle name="Total 2 69 5 2" xfId="40096"/>
    <cellStyle name="Total 2 69 6" xfId="26049"/>
    <cellStyle name="Total 2 7" xfId="4715"/>
    <cellStyle name="Total 2 7 2" xfId="6956"/>
    <cellStyle name="Total 2 7 2 2" xfId="13682"/>
    <cellStyle name="Total 2 7 2 2 2" xfId="35018"/>
    <cellStyle name="Total 2 7 2 3" xfId="23409"/>
    <cellStyle name="Total 2 7 2 3 2" xfId="42557"/>
    <cellStyle name="Total 2 7 2 4" xfId="28292"/>
    <cellStyle name="Total 2 7 3" xfId="9196"/>
    <cellStyle name="Total 2 7 3 2" xfId="15922"/>
    <cellStyle name="Total 2 7 3 2 2" xfId="37258"/>
    <cellStyle name="Total 2 7 3 3" xfId="23042"/>
    <cellStyle name="Total 2 7 3 3 2" xfId="42254"/>
    <cellStyle name="Total 2 7 3 4" xfId="30532"/>
    <cellStyle name="Total 2 7 4" xfId="11440"/>
    <cellStyle name="Total 2 7 4 2" xfId="32776"/>
    <cellStyle name="Total 2 7 5" xfId="22665"/>
    <cellStyle name="Total 2 7 5 2" xfId="41941"/>
    <cellStyle name="Total 2 7 6" xfId="26050"/>
    <cellStyle name="Total 2 70" xfId="4716"/>
    <cellStyle name="Total 2 70 2" xfId="6957"/>
    <cellStyle name="Total 2 70 2 2" xfId="13683"/>
    <cellStyle name="Total 2 70 2 2 2" xfId="35019"/>
    <cellStyle name="Total 2 70 2 3" xfId="20062"/>
    <cellStyle name="Total 2 70 2 3 2" xfId="39788"/>
    <cellStyle name="Total 2 70 2 4" xfId="28293"/>
    <cellStyle name="Total 2 70 3" xfId="9197"/>
    <cellStyle name="Total 2 70 3 2" xfId="15923"/>
    <cellStyle name="Total 2 70 3 2 2" xfId="37259"/>
    <cellStyle name="Total 2 70 3 3" xfId="19695"/>
    <cellStyle name="Total 2 70 3 3 2" xfId="39485"/>
    <cellStyle name="Total 2 70 3 4" xfId="30533"/>
    <cellStyle name="Total 2 70 4" xfId="11441"/>
    <cellStyle name="Total 2 70 4 2" xfId="32777"/>
    <cellStyle name="Total 2 70 5" xfId="19320"/>
    <cellStyle name="Total 2 70 5 2" xfId="39175"/>
    <cellStyle name="Total 2 70 6" xfId="26051"/>
    <cellStyle name="Total 2 71" xfId="4717"/>
    <cellStyle name="Total 2 71 2" xfId="6958"/>
    <cellStyle name="Total 2 71 2 2" xfId="13684"/>
    <cellStyle name="Total 2 71 2 2 2" xfId="35020"/>
    <cellStyle name="Total 2 71 2 3" xfId="22294"/>
    <cellStyle name="Total 2 71 2 3 2" xfId="41635"/>
    <cellStyle name="Total 2 71 2 4" xfId="28294"/>
    <cellStyle name="Total 2 71 3" xfId="9198"/>
    <cellStyle name="Total 2 71 3 2" xfId="15924"/>
    <cellStyle name="Total 2 71 3 2 2" xfId="37260"/>
    <cellStyle name="Total 2 71 3 3" xfId="21924"/>
    <cellStyle name="Total 2 71 3 3 2" xfId="41330"/>
    <cellStyle name="Total 2 71 3 4" xfId="30534"/>
    <cellStyle name="Total 2 71 4" xfId="11442"/>
    <cellStyle name="Total 2 71 4 2" xfId="32778"/>
    <cellStyle name="Total 2 71 5" xfId="18205"/>
    <cellStyle name="Total 2 71 5 2" xfId="38254"/>
    <cellStyle name="Total 2 71 6" xfId="26052"/>
    <cellStyle name="Total 2 72" xfId="4718"/>
    <cellStyle name="Total 2 72 2" xfId="6959"/>
    <cellStyle name="Total 2 72 2 2" xfId="13685"/>
    <cellStyle name="Total 2 72 2 2 2" xfId="35021"/>
    <cellStyle name="Total 2 72 2 3" xfId="18948"/>
    <cellStyle name="Total 2 72 2 3 2" xfId="38867"/>
    <cellStyle name="Total 2 72 2 4" xfId="28295"/>
    <cellStyle name="Total 2 72 3" xfId="9199"/>
    <cellStyle name="Total 2 72 3 2" xfId="15925"/>
    <cellStyle name="Total 2 72 3 2 2" xfId="37261"/>
    <cellStyle name="Total 2 72 3 3" xfId="18578"/>
    <cellStyle name="Total 2 72 3 3 2" xfId="38562"/>
    <cellStyle name="Total 2 72 3 4" xfId="30535"/>
    <cellStyle name="Total 2 72 4" xfId="11443"/>
    <cellStyle name="Total 2 72 4 2" xfId="32779"/>
    <cellStyle name="Total 2 72 5" xfId="21549"/>
    <cellStyle name="Total 2 72 5 2" xfId="41019"/>
    <cellStyle name="Total 2 72 6" xfId="26053"/>
    <cellStyle name="Total 2 73" xfId="4719"/>
    <cellStyle name="Total 2 73 2" xfId="6960"/>
    <cellStyle name="Total 2 73 2 2" xfId="13686"/>
    <cellStyle name="Total 2 73 2 2 2" xfId="35022"/>
    <cellStyle name="Total 2 73 2 3" xfId="17825"/>
    <cellStyle name="Total 2 73 2 3 2" xfId="37939"/>
    <cellStyle name="Total 2 73 2 4" xfId="28296"/>
    <cellStyle name="Total 2 73 3" xfId="9200"/>
    <cellStyle name="Total 2 73 3 2" xfId="15926"/>
    <cellStyle name="Total 2 73 3 2 2" xfId="37262"/>
    <cellStyle name="Total 2 73 3 3" xfId="17431"/>
    <cellStyle name="Total 2 73 3 3 2" xfId="37609"/>
    <cellStyle name="Total 2 73 3 4" xfId="30536"/>
    <cellStyle name="Total 2 73 4" xfId="11444"/>
    <cellStyle name="Total 2 73 4 2" xfId="32780"/>
    <cellStyle name="Total 2 73 5" xfId="23778"/>
    <cellStyle name="Total 2 73 5 2" xfId="42862"/>
    <cellStyle name="Total 2 73 6" xfId="26054"/>
    <cellStyle name="Total 2 74" xfId="4720"/>
    <cellStyle name="Total 2 74 2" xfId="6961"/>
    <cellStyle name="Total 2 74 2 2" xfId="13687"/>
    <cellStyle name="Total 2 74 2 2 2" xfId="35023"/>
    <cellStyle name="Total 2 74 2 3" xfId="21179"/>
    <cellStyle name="Total 2 74 2 3 2" xfId="40713"/>
    <cellStyle name="Total 2 74 2 4" xfId="28297"/>
    <cellStyle name="Total 2 74 3" xfId="9201"/>
    <cellStyle name="Total 2 74 3 2" xfId="15927"/>
    <cellStyle name="Total 2 74 3 2 2" xfId="37263"/>
    <cellStyle name="Total 2 74 3 3" xfId="20809"/>
    <cellStyle name="Total 2 74 3 3 2" xfId="40407"/>
    <cellStyle name="Total 2 74 3 4" xfId="30537"/>
    <cellStyle name="Total 2 74 4" xfId="11445"/>
    <cellStyle name="Total 2 74 4 2" xfId="32781"/>
    <cellStyle name="Total 2 74 5" xfId="20431"/>
    <cellStyle name="Total 2 74 5 2" xfId="40093"/>
    <cellStyle name="Total 2 74 6" xfId="26055"/>
    <cellStyle name="Total 2 75" xfId="4721"/>
    <cellStyle name="Total 2 75 2" xfId="6962"/>
    <cellStyle name="Total 2 75 2 2" xfId="13688"/>
    <cellStyle name="Total 2 75 2 2 2" xfId="35024"/>
    <cellStyle name="Total 2 75 2 3" xfId="23408"/>
    <cellStyle name="Total 2 75 2 3 2" xfId="42556"/>
    <cellStyle name="Total 2 75 2 4" xfId="28298"/>
    <cellStyle name="Total 2 75 3" xfId="9202"/>
    <cellStyle name="Total 2 75 3 2" xfId="15928"/>
    <cellStyle name="Total 2 75 3 2 2" xfId="37264"/>
    <cellStyle name="Total 2 75 3 3" xfId="23041"/>
    <cellStyle name="Total 2 75 3 3 2" xfId="42253"/>
    <cellStyle name="Total 2 75 3 4" xfId="30538"/>
    <cellStyle name="Total 2 75 4" xfId="11446"/>
    <cellStyle name="Total 2 75 4 2" xfId="32782"/>
    <cellStyle name="Total 2 75 5" xfId="22662"/>
    <cellStyle name="Total 2 75 5 2" xfId="41938"/>
    <cellStyle name="Total 2 75 6" xfId="26056"/>
    <cellStyle name="Total 2 76" xfId="4722"/>
    <cellStyle name="Total 2 76 2" xfId="6963"/>
    <cellStyle name="Total 2 76 2 2" xfId="13689"/>
    <cellStyle name="Total 2 76 2 2 2" xfId="35025"/>
    <cellStyle name="Total 2 76 2 3" xfId="20061"/>
    <cellStyle name="Total 2 76 2 3 2" xfId="39787"/>
    <cellStyle name="Total 2 76 2 4" xfId="28299"/>
    <cellStyle name="Total 2 76 3" xfId="9203"/>
    <cellStyle name="Total 2 76 3 2" xfId="15929"/>
    <cellStyle name="Total 2 76 3 2 2" xfId="37265"/>
    <cellStyle name="Total 2 76 3 3" xfId="19694"/>
    <cellStyle name="Total 2 76 3 3 2" xfId="39484"/>
    <cellStyle name="Total 2 76 3 4" xfId="30539"/>
    <cellStyle name="Total 2 76 4" xfId="11447"/>
    <cellStyle name="Total 2 76 4 2" xfId="32783"/>
    <cellStyle name="Total 2 76 5" xfId="19317"/>
    <cellStyle name="Total 2 76 5 2" xfId="39172"/>
    <cellStyle name="Total 2 76 6" xfId="26057"/>
    <cellStyle name="Total 2 77" xfId="4723"/>
    <cellStyle name="Total 2 77 2" xfId="6964"/>
    <cellStyle name="Total 2 77 2 2" xfId="13690"/>
    <cellStyle name="Total 2 77 2 2 2" xfId="35026"/>
    <cellStyle name="Total 2 77 2 3" xfId="22293"/>
    <cellStyle name="Total 2 77 2 3 2" xfId="41634"/>
    <cellStyle name="Total 2 77 2 4" xfId="28300"/>
    <cellStyle name="Total 2 77 3" xfId="9204"/>
    <cellStyle name="Total 2 77 3 2" xfId="15930"/>
    <cellStyle name="Total 2 77 3 2 2" xfId="37266"/>
    <cellStyle name="Total 2 77 3 3" xfId="21923"/>
    <cellStyle name="Total 2 77 3 3 2" xfId="41329"/>
    <cellStyle name="Total 2 77 3 4" xfId="30540"/>
    <cellStyle name="Total 2 77 4" xfId="11448"/>
    <cellStyle name="Total 2 77 4 2" xfId="32784"/>
    <cellStyle name="Total 2 77 5" xfId="21551"/>
    <cellStyle name="Total 2 77 5 2" xfId="41021"/>
    <cellStyle name="Total 2 77 6" xfId="26058"/>
    <cellStyle name="Total 2 78" xfId="4724"/>
    <cellStyle name="Total 2 78 2" xfId="6965"/>
    <cellStyle name="Total 2 78 2 2" xfId="13691"/>
    <cellStyle name="Total 2 78 2 2 2" xfId="35027"/>
    <cellStyle name="Total 2 78 2 3" xfId="18947"/>
    <cellStyle name="Total 2 78 2 3 2" xfId="38866"/>
    <cellStyle name="Total 2 78 2 4" xfId="28301"/>
    <cellStyle name="Total 2 78 3" xfId="9205"/>
    <cellStyle name="Total 2 78 3 2" xfId="15931"/>
    <cellStyle name="Total 2 78 3 2 2" xfId="37267"/>
    <cellStyle name="Total 2 78 3 3" xfId="18577"/>
    <cellStyle name="Total 2 78 3 3 2" xfId="38561"/>
    <cellStyle name="Total 2 78 3 4" xfId="30541"/>
    <cellStyle name="Total 2 78 4" xfId="11449"/>
    <cellStyle name="Total 2 78 4 2" xfId="32785"/>
    <cellStyle name="Total 2 78 5" xfId="23780"/>
    <cellStyle name="Total 2 78 5 2" xfId="42864"/>
    <cellStyle name="Total 2 78 6" xfId="26059"/>
    <cellStyle name="Total 2 79" xfId="4725"/>
    <cellStyle name="Total 2 79 2" xfId="6966"/>
    <cellStyle name="Total 2 79 2 2" xfId="13692"/>
    <cellStyle name="Total 2 79 2 2 2" xfId="35028"/>
    <cellStyle name="Total 2 79 2 3" xfId="17824"/>
    <cellStyle name="Total 2 79 2 3 2" xfId="37938"/>
    <cellStyle name="Total 2 79 2 4" xfId="28302"/>
    <cellStyle name="Total 2 79 3" xfId="9206"/>
    <cellStyle name="Total 2 79 3 2" xfId="15932"/>
    <cellStyle name="Total 2 79 3 2 2" xfId="37268"/>
    <cellStyle name="Total 2 79 3 3" xfId="17430"/>
    <cellStyle name="Total 2 79 3 3 2" xfId="37608"/>
    <cellStyle name="Total 2 79 3 4" xfId="30542"/>
    <cellStyle name="Total 2 79 4" xfId="11450"/>
    <cellStyle name="Total 2 79 4 2" xfId="32786"/>
    <cellStyle name="Total 2 79 5" xfId="20433"/>
    <cellStyle name="Total 2 79 5 2" xfId="40095"/>
    <cellStyle name="Total 2 79 6" xfId="26060"/>
    <cellStyle name="Total 2 8" xfId="4726"/>
    <cellStyle name="Total 2 8 2" xfId="6967"/>
    <cellStyle name="Total 2 8 2 2" xfId="13693"/>
    <cellStyle name="Total 2 8 2 2 2" xfId="35029"/>
    <cellStyle name="Total 2 8 2 3" xfId="17823"/>
    <cellStyle name="Total 2 8 2 3 2" xfId="37937"/>
    <cellStyle name="Total 2 8 2 4" xfId="28303"/>
    <cellStyle name="Total 2 8 3" xfId="9207"/>
    <cellStyle name="Total 2 8 3 2" xfId="15933"/>
    <cellStyle name="Total 2 8 3 2 2" xfId="37269"/>
    <cellStyle name="Total 2 8 3 3" xfId="20808"/>
    <cellStyle name="Total 2 8 3 3 2" xfId="40406"/>
    <cellStyle name="Total 2 8 3 4" xfId="30543"/>
    <cellStyle name="Total 2 8 4" xfId="11451"/>
    <cellStyle name="Total 2 8 4 2" xfId="32787"/>
    <cellStyle name="Total 2 8 5" xfId="22664"/>
    <cellStyle name="Total 2 8 5 2" xfId="41940"/>
    <cellStyle name="Total 2 8 6" xfId="26061"/>
    <cellStyle name="Total 2 80" xfId="4727"/>
    <cellStyle name="Total 2 80 2" xfId="6968"/>
    <cellStyle name="Total 2 80 2 2" xfId="13694"/>
    <cellStyle name="Total 2 80 2 2 2" xfId="35030"/>
    <cellStyle name="Total 2 80 2 3" xfId="21177"/>
    <cellStyle name="Total 2 80 2 3 2" xfId="40711"/>
    <cellStyle name="Total 2 80 2 4" xfId="28304"/>
    <cellStyle name="Total 2 80 3" xfId="9208"/>
    <cellStyle name="Total 2 80 3 2" xfId="15934"/>
    <cellStyle name="Total 2 80 3 2 2" xfId="37270"/>
    <cellStyle name="Total 2 80 3 3" xfId="23040"/>
    <cellStyle name="Total 2 80 3 3 2" xfId="42252"/>
    <cellStyle name="Total 2 80 3 4" xfId="30544"/>
    <cellStyle name="Total 2 80 4" xfId="11452"/>
    <cellStyle name="Total 2 80 4 2" xfId="32788"/>
    <cellStyle name="Total 2 80 5" xfId="19319"/>
    <cellStyle name="Total 2 80 5 2" xfId="39174"/>
    <cellStyle name="Total 2 80 6" xfId="26062"/>
    <cellStyle name="Total 2 81" xfId="4728"/>
    <cellStyle name="Total 2 81 2" xfId="6969"/>
    <cellStyle name="Total 2 81 2 2" xfId="13695"/>
    <cellStyle name="Total 2 81 2 2 2" xfId="35031"/>
    <cellStyle name="Total 2 81 2 3" xfId="23406"/>
    <cellStyle name="Total 2 81 2 3 2" xfId="42554"/>
    <cellStyle name="Total 2 81 2 4" xfId="28305"/>
    <cellStyle name="Total 2 81 3" xfId="9209"/>
    <cellStyle name="Total 2 81 3 2" xfId="15935"/>
    <cellStyle name="Total 2 81 3 2 2" xfId="37271"/>
    <cellStyle name="Total 2 81 3 3" xfId="19693"/>
    <cellStyle name="Total 2 81 3 3 2" xfId="39483"/>
    <cellStyle name="Total 2 81 3 4" xfId="30545"/>
    <cellStyle name="Total 2 81 4" xfId="11453"/>
    <cellStyle name="Total 2 81 4 2" xfId="32789"/>
    <cellStyle name="Total 2 81 5" xfId="18204"/>
    <cellStyle name="Total 2 81 5 2" xfId="38253"/>
    <cellStyle name="Total 2 81 6" xfId="26063"/>
    <cellStyle name="Total 2 82" xfId="4729"/>
    <cellStyle name="Total 2 82 2" xfId="6970"/>
    <cellStyle name="Total 2 82 2 2" xfId="13696"/>
    <cellStyle name="Total 2 82 2 2 2" xfId="35032"/>
    <cellStyle name="Total 2 82 2 3" xfId="20059"/>
    <cellStyle name="Total 2 82 2 3 2" xfId="39785"/>
    <cellStyle name="Total 2 82 2 4" xfId="28306"/>
    <cellStyle name="Total 2 82 3" xfId="9210"/>
    <cellStyle name="Total 2 82 3 2" xfId="15936"/>
    <cellStyle name="Total 2 82 3 2 2" xfId="37272"/>
    <cellStyle name="Total 2 82 3 3" xfId="21922"/>
    <cellStyle name="Total 2 82 3 3 2" xfId="41328"/>
    <cellStyle name="Total 2 82 3 4" xfId="30546"/>
    <cellStyle name="Total 2 82 4" xfId="11454"/>
    <cellStyle name="Total 2 82 4 2" xfId="32790"/>
    <cellStyle name="Total 2 82 5" xfId="21550"/>
    <cellStyle name="Total 2 82 5 2" xfId="41020"/>
    <cellStyle name="Total 2 82 6" xfId="26064"/>
    <cellStyle name="Total 2 83" xfId="4730"/>
    <cellStyle name="Total 2 83 2" xfId="6971"/>
    <cellStyle name="Total 2 83 2 2" xfId="13697"/>
    <cellStyle name="Total 2 83 2 2 2" xfId="35033"/>
    <cellStyle name="Total 2 83 2 3" xfId="22291"/>
    <cellStyle name="Total 2 83 2 3 2" xfId="41632"/>
    <cellStyle name="Total 2 83 2 4" xfId="28307"/>
    <cellStyle name="Total 2 83 3" xfId="9211"/>
    <cellStyle name="Total 2 83 3 2" xfId="15937"/>
    <cellStyle name="Total 2 83 3 2 2" xfId="37273"/>
    <cellStyle name="Total 2 83 3 3" xfId="18576"/>
    <cellStyle name="Total 2 83 3 3 2" xfId="38560"/>
    <cellStyle name="Total 2 83 3 4" xfId="30547"/>
    <cellStyle name="Total 2 83 4" xfId="11455"/>
    <cellStyle name="Total 2 83 4 2" xfId="32791"/>
    <cellStyle name="Total 2 83 5" xfId="23779"/>
    <cellStyle name="Total 2 83 5 2" xfId="42863"/>
    <cellStyle name="Total 2 83 6" xfId="26065"/>
    <cellStyle name="Total 2 84" xfId="4731"/>
    <cellStyle name="Total 2 84 2" xfId="6972"/>
    <cellStyle name="Total 2 84 2 2" xfId="13698"/>
    <cellStyle name="Total 2 84 2 2 2" xfId="35034"/>
    <cellStyle name="Total 2 84 2 3" xfId="18945"/>
    <cellStyle name="Total 2 84 2 3 2" xfId="38864"/>
    <cellStyle name="Total 2 84 2 4" xfId="28308"/>
    <cellStyle name="Total 2 84 3" xfId="9212"/>
    <cellStyle name="Total 2 84 3 2" xfId="15938"/>
    <cellStyle name="Total 2 84 3 2 2" xfId="37274"/>
    <cellStyle name="Total 2 84 3 3" xfId="17429"/>
    <cellStyle name="Total 2 84 3 3 2" xfId="37607"/>
    <cellStyle name="Total 2 84 3 4" xfId="30548"/>
    <cellStyle name="Total 2 84 4" xfId="11456"/>
    <cellStyle name="Total 2 84 4 2" xfId="32792"/>
    <cellStyle name="Total 2 84 5" xfId="20432"/>
    <cellStyle name="Total 2 84 5 2" xfId="40094"/>
    <cellStyle name="Total 2 84 6" xfId="26066"/>
    <cellStyle name="Total 2 85" xfId="4732"/>
    <cellStyle name="Total 2 85 2" xfId="6973"/>
    <cellStyle name="Total 2 85 2 2" xfId="13699"/>
    <cellStyle name="Total 2 85 2 2 2" xfId="35035"/>
    <cellStyle name="Total 2 85 2 3" xfId="17822"/>
    <cellStyle name="Total 2 85 2 3 2" xfId="37936"/>
    <cellStyle name="Total 2 85 2 4" xfId="28309"/>
    <cellStyle name="Total 2 85 3" xfId="9213"/>
    <cellStyle name="Total 2 85 3 2" xfId="15939"/>
    <cellStyle name="Total 2 85 3 2 2" xfId="37275"/>
    <cellStyle name="Total 2 85 3 3" xfId="20807"/>
    <cellStyle name="Total 2 85 3 3 2" xfId="40405"/>
    <cellStyle name="Total 2 85 3 4" xfId="30549"/>
    <cellStyle name="Total 2 85 4" xfId="11457"/>
    <cellStyle name="Total 2 85 4 2" xfId="32793"/>
    <cellStyle name="Total 2 85 5" xfId="22663"/>
    <cellStyle name="Total 2 85 5 2" xfId="41939"/>
    <cellStyle name="Total 2 85 6" xfId="26067"/>
    <cellStyle name="Total 2 86" xfId="4733"/>
    <cellStyle name="Total 2 86 2" xfId="6974"/>
    <cellStyle name="Total 2 86 2 2" xfId="13700"/>
    <cellStyle name="Total 2 86 2 2 2" xfId="35036"/>
    <cellStyle name="Total 2 86 2 3" xfId="21176"/>
    <cellStyle name="Total 2 86 2 3 2" xfId="40710"/>
    <cellStyle name="Total 2 86 2 4" xfId="28310"/>
    <cellStyle name="Total 2 86 3" xfId="9214"/>
    <cellStyle name="Total 2 86 3 2" xfId="15940"/>
    <cellStyle name="Total 2 86 3 2 2" xfId="37276"/>
    <cellStyle name="Total 2 86 3 3" xfId="23039"/>
    <cellStyle name="Total 2 86 3 3 2" xfId="42251"/>
    <cellStyle name="Total 2 86 3 4" xfId="30550"/>
    <cellStyle name="Total 2 86 4" xfId="11458"/>
    <cellStyle name="Total 2 86 4 2" xfId="32794"/>
    <cellStyle name="Total 2 86 5" xfId="19318"/>
    <cellStyle name="Total 2 86 5 2" xfId="39173"/>
    <cellStyle name="Total 2 86 6" xfId="26068"/>
    <cellStyle name="Total 2 87" xfId="4734"/>
    <cellStyle name="Total 2 87 2" xfId="6975"/>
    <cellStyle name="Total 2 87 2 2" xfId="13701"/>
    <cellStyle name="Total 2 87 2 2 2" xfId="35037"/>
    <cellStyle name="Total 2 87 2 3" xfId="23405"/>
    <cellStyle name="Total 2 87 2 3 2" xfId="42553"/>
    <cellStyle name="Total 2 87 2 4" xfId="28311"/>
    <cellStyle name="Total 2 87 3" xfId="9215"/>
    <cellStyle name="Total 2 87 3 2" xfId="15941"/>
    <cellStyle name="Total 2 87 3 2 2" xfId="37277"/>
    <cellStyle name="Total 2 87 3 3" xfId="19692"/>
    <cellStyle name="Total 2 87 3 3 2" xfId="39482"/>
    <cellStyle name="Total 2 87 3 4" xfId="30551"/>
    <cellStyle name="Total 2 87 4" xfId="11459"/>
    <cellStyle name="Total 2 87 4 2" xfId="32795"/>
    <cellStyle name="Total 2 87 5" xfId="18203"/>
    <cellStyle name="Total 2 87 5 2" xfId="38252"/>
    <cellStyle name="Total 2 87 6" xfId="26069"/>
    <cellStyle name="Total 2 88" xfId="4735"/>
    <cellStyle name="Total 2 88 2" xfId="6976"/>
    <cellStyle name="Total 2 88 2 2" xfId="13702"/>
    <cellStyle name="Total 2 88 2 2 2" xfId="35038"/>
    <cellStyle name="Total 2 88 2 3" xfId="20058"/>
    <cellStyle name="Total 2 88 2 3 2" xfId="39784"/>
    <cellStyle name="Total 2 88 2 4" xfId="28312"/>
    <cellStyle name="Total 2 88 3" xfId="9216"/>
    <cellStyle name="Total 2 88 3 2" xfId="15942"/>
    <cellStyle name="Total 2 88 3 2 2" xfId="37278"/>
    <cellStyle name="Total 2 88 3 3" xfId="21921"/>
    <cellStyle name="Total 2 88 3 3 2" xfId="41327"/>
    <cellStyle name="Total 2 88 3 4" xfId="30552"/>
    <cellStyle name="Total 2 88 4" xfId="11460"/>
    <cellStyle name="Total 2 88 4 2" xfId="32796"/>
    <cellStyle name="Total 2 88 5" xfId="18202"/>
    <cellStyle name="Total 2 88 5 2" xfId="38251"/>
    <cellStyle name="Total 2 88 6" xfId="26070"/>
    <cellStyle name="Total 2 89" xfId="4736"/>
    <cellStyle name="Total 2 89 2" xfId="6977"/>
    <cellStyle name="Total 2 89 2 2" xfId="13703"/>
    <cellStyle name="Total 2 89 2 2 2" xfId="35039"/>
    <cellStyle name="Total 2 89 2 3" xfId="22290"/>
    <cellStyle name="Total 2 89 2 3 2" xfId="41631"/>
    <cellStyle name="Total 2 89 2 4" xfId="28313"/>
    <cellStyle name="Total 2 89 3" xfId="9217"/>
    <cellStyle name="Total 2 89 3 2" xfId="15943"/>
    <cellStyle name="Total 2 89 3 2 2" xfId="37279"/>
    <cellStyle name="Total 2 89 3 3" xfId="18575"/>
    <cellStyle name="Total 2 89 3 3 2" xfId="38559"/>
    <cellStyle name="Total 2 89 3 4" xfId="30553"/>
    <cellStyle name="Total 2 89 4" xfId="11461"/>
    <cellStyle name="Total 2 89 4 2" xfId="32797"/>
    <cellStyle name="Total 2 89 5" xfId="21548"/>
    <cellStyle name="Total 2 89 5 2" xfId="41018"/>
    <cellStyle name="Total 2 89 6" xfId="26071"/>
    <cellStyle name="Total 2 9" xfId="4737"/>
    <cellStyle name="Total 2 9 2" xfId="6978"/>
    <cellStyle name="Total 2 9 2 2" xfId="13704"/>
    <cellStyle name="Total 2 9 2 2 2" xfId="35040"/>
    <cellStyle name="Total 2 9 2 3" xfId="18944"/>
    <cellStyle name="Total 2 9 2 3 2" xfId="38863"/>
    <cellStyle name="Total 2 9 2 4" xfId="28314"/>
    <cellStyle name="Total 2 9 3" xfId="9218"/>
    <cellStyle name="Total 2 9 3 2" xfId="15944"/>
    <cellStyle name="Total 2 9 3 2 2" xfId="37280"/>
    <cellStyle name="Total 2 9 3 3" xfId="17428"/>
    <cellStyle name="Total 2 9 3 3 2" xfId="37606"/>
    <cellStyle name="Total 2 9 3 4" xfId="30554"/>
    <cellStyle name="Total 2 9 4" xfId="11462"/>
    <cellStyle name="Total 2 9 4 2" xfId="32798"/>
    <cellStyle name="Total 2 9 5" xfId="23777"/>
    <cellStyle name="Total 2 9 5 2" xfId="42861"/>
    <cellStyle name="Total 2 9 6" xfId="26072"/>
    <cellStyle name="Total 2 90" xfId="4738"/>
    <cellStyle name="Total 2 90 2" xfId="6979"/>
    <cellStyle name="Total 2 90 2 2" xfId="13705"/>
    <cellStyle name="Total 2 90 2 2 2" xfId="35041"/>
    <cellStyle name="Total 2 90 2 3" xfId="17821"/>
    <cellStyle name="Total 2 90 2 3 2" xfId="37935"/>
    <cellStyle name="Total 2 90 2 4" xfId="28315"/>
    <cellStyle name="Total 2 90 3" xfId="9219"/>
    <cellStyle name="Total 2 90 3 2" xfId="15945"/>
    <cellStyle name="Total 2 90 3 2 2" xfId="37281"/>
    <cellStyle name="Total 2 90 3 3" xfId="20806"/>
    <cellStyle name="Total 2 90 3 3 2" xfId="40404"/>
    <cellStyle name="Total 2 90 3 4" xfId="30555"/>
    <cellStyle name="Total 2 90 4" xfId="11463"/>
    <cellStyle name="Total 2 90 4 2" xfId="32799"/>
    <cellStyle name="Total 2 90 5" xfId="20430"/>
    <cellStyle name="Total 2 90 5 2" xfId="40092"/>
    <cellStyle name="Total 2 90 6" xfId="26073"/>
    <cellStyle name="Total 2 91" xfId="4739"/>
    <cellStyle name="Total 2 91 2" xfId="6980"/>
    <cellStyle name="Total 2 91 2 2" xfId="13706"/>
    <cellStyle name="Total 2 91 2 2 2" xfId="35042"/>
    <cellStyle name="Total 2 91 2 3" xfId="21175"/>
    <cellStyle name="Total 2 91 2 3 2" xfId="40709"/>
    <cellStyle name="Total 2 91 2 4" xfId="28316"/>
    <cellStyle name="Total 2 91 3" xfId="9220"/>
    <cellStyle name="Total 2 91 3 2" xfId="15946"/>
    <cellStyle name="Total 2 91 3 2 2" xfId="37282"/>
    <cellStyle name="Total 2 91 3 3" xfId="23038"/>
    <cellStyle name="Total 2 91 3 3 2" xfId="42250"/>
    <cellStyle name="Total 2 91 3 4" xfId="30556"/>
    <cellStyle name="Total 2 91 4" xfId="11464"/>
    <cellStyle name="Total 2 91 4 2" xfId="32800"/>
    <cellStyle name="Total 2 91 5" xfId="22661"/>
    <cellStyle name="Total 2 91 5 2" xfId="41937"/>
    <cellStyle name="Total 2 91 6" xfId="26074"/>
    <cellStyle name="Total 2 92" xfId="4740"/>
    <cellStyle name="Total 2 92 2" xfId="6981"/>
    <cellStyle name="Total 2 92 2 2" xfId="13707"/>
    <cellStyle name="Total 2 92 2 2 2" xfId="35043"/>
    <cellStyle name="Total 2 92 2 3" xfId="23404"/>
    <cellStyle name="Total 2 92 2 3 2" xfId="42552"/>
    <cellStyle name="Total 2 92 2 4" xfId="28317"/>
    <cellStyle name="Total 2 92 3" xfId="9221"/>
    <cellStyle name="Total 2 92 3 2" xfId="15947"/>
    <cellStyle name="Total 2 92 3 2 2" xfId="37283"/>
    <cellStyle name="Total 2 92 3 3" xfId="19691"/>
    <cellStyle name="Total 2 92 3 3 2" xfId="39481"/>
    <cellStyle name="Total 2 92 3 4" xfId="30557"/>
    <cellStyle name="Total 2 92 4" xfId="11465"/>
    <cellStyle name="Total 2 92 4 2" xfId="32801"/>
    <cellStyle name="Total 2 92 5" xfId="19316"/>
    <cellStyle name="Total 2 92 5 2" xfId="39171"/>
    <cellStyle name="Total 2 92 6" xfId="26075"/>
    <cellStyle name="Total 2 93" xfId="4741"/>
    <cellStyle name="Total 2 93 2" xfId="6982"/>
    <cellStyle name="Total 2 93 2 2" xfId="13708"/>
    <cellStyle name="Total 2 93 2 2 2" xfId="35044"/>
    <cellStyle name="Total 2 93 2 3" xfId="20057"/>
    <cellStyle name="Total 2 93 2 3 2" xfId="39783"/>
    <cellStyle name="Total 2 93 2 4" xfId="28318"/>
    <cellStyle name="Total 2 93 3" xfId="9222"/>
    <cellStyle name="Total 2 93 3 2" xfId="15948"/>
    <cellStyle name="Total 2 93 3 2 2" xfId="37284"/>
    <cellStyle name="Total 2 93 3 3" xfId="21920"/>
    <cellStyle name="Total 2 93 3 3 2" xfId="41326"/>
    <cellStyle name="Total 2 93 3 4" xfId="30558"/>
    <cellStyle name="Total 2 93 4" xfId="11466"/>
    <cellStyle name="Total 2 93 4 2" xfId="32802"/>
    <cellStyle name="Total 2 93 5" xfId="18201"/>
    <cellStyle name="Total 2 93 5 2" xfId="38250"/>
    <cellStyle name="Total 2 93 6" xfId="26076"/>
    <cellStyle name="Total 2 94" xfId="4742"/>
    <cellStyle name="Total 2 94 2" xfId="6983"/>
    <cellStyle name="Total 2 94 2 2" xfId="13709"/>
    <cellStyle name="Total 2 94 2 2 2" xfId="35045"/>
    <cellStyle name="Total 2 94 2 3" xfId="22289"/>
    <cellStyle name="Total 2 94 2 3 2" xfId="41630"/>
    <cellStyle name="Total 2 94 2 4" xfId="28319"/>
    <cellStyle name="Total 2 94 3" xfId="9223"/>
    <cellStyle name="Total 2 94 3 2" xfId="15949"/>
    <cellStyle name="Total 2 94 3 2 2" xfId="37285"/>
    <cellStyle name="Total 2 94 3 3" xfId="18574"/>
    <cellStyle name="Total 2 94 3 3 2" xfId="38558"/>
    <cellStyle name="Total 2 94 3 4" xfId="30559"/>
    <cellStyle name="Total 2 94 4" xfId="11467"/>
    <cellStyle name="Total 2 94 4 2" xfId="32803"/>
    <cellStyle name="Total 2 94 5" xfId="21547"/>
    <cellStyle name="Total 2 94 5 2" xfId="41017"/>
    <cellStyle name="Total 2 94 6" xfId="26077"/>
    <cellStyle name="Total 2 95" xfId="4743"/>
    <cellStyle name="Total 2 95 2" xfId="6984"/>
    <cellStyle name="Total 2 95 2 2" xfId="13710"/>
    <cellStyle name="Total 2 95 2 2 2" xfId="35046"/>
    <cellStyle name="Total 2 95 2 3" xfId="18943"/>
    <cellStyle name="Total 2 95 2 3 2" xfId="38862"/>
    <cellStyle name="Total 2 95 2 4" xfId="28320"/>
    <cellStyle name="Total 2 95 3" xfId="9224"/>
    <cellStyle name="Total 2 95 3 2" xfId="15950"/>
    <cellStyle name="Total 2 95 3 2 2" xfId="37286"/>
    <cellStyle name="Total 2 95 3 3" xfId="17427"/>
    <cellStyle name="Total 2 95 3 3 2" xfId="37605"/>
    <cellStyle name="Total 2 95 3 4" xfId="30560"/>
    <cellStyle name="Total 2 95 4" xfId="11468"/>
    <cellStyle name="Total 2 95 4 2" xfId="32804"/>
    <cellStyle name="Total 2 95 5" xfId="23776"/>
    <cellStyle name="Total 2 95 5 2" xfId="42860"/>
    <cellStyle name="Total 2 95 6" xfId="26078"/>
    <cellStyle name="Total 2 96" xfId="4744"/>
    <cellStyle name="Total 2 96 2" xfId="6985"/>
    <cellStyle name="Total 2 96 2 2" xfId="13711"/>
    <cellStyle name="Total 2 96 2 2 2" xfId="35047"/>
    <cellStyle name="Total 2 96 2 3" xfId="17820"/>
    <cellStyle name="Total 2 96 2 3 2" xfId="37934"/>
    <cellStyle name="Total 2 96 2 4" xfId="28321"/>
    <cellStyle name="Total 2 96 3" xfId="9225"/>
    <cellStyle name="Total 2 96 3 2" xfId="15951"/>
    <cellStyle name="Total 2 96 3 2 2" xfId="37287"/>
    <cellStyle name="Total 2 96 3 3" xfId="20805"/>
    <cellStyle name="Total 2 96 3 3 2" xfId="40403"/>
    <cellStyle name="Total 2 96 3 4" xfId="30561"/>
    <cellStyle name="Total 2 96 4" xfId="11469"/>
    <cellStyle name="Total 2 96 4 2" xfId="32805"/>
    <cellStyle name="Total 2 96 5" xfId="20429"/>
    <cellStyle name="Total 2 96 5 2" xfId="40091"/>
    <cellStyle name="Total 2 96 6" xfId="26079"/>
    <cellStyle name="Total 2 97" xfId="4745"/>
    <cellStyle name="Total 2 97 2" xfId="6986"/>
    <cellStyle name="Total 2 97 2 2" xfId="13712"/>
    <cellStyle name="Total 2 97 2 2 2" xfId="35048"/>
    <cellStyle name="Total 2 97 2 3" xfId="21174"/>
    <cellStyle name="Total 2 97 2 3 2" xfId="40708"/>
    <cellStyle name="Total 2 97 2 4" xfId="28322"/>
    <cellStyle name="Total 2 97 3" xfId="9226"/>
    <cellStyle name="Total 2 97 3 2" xfId="15952"/>
    <cellStyle name="Total 2 97 3 2 2" xfId="37288"/>
    <cellStyle name="Total 2 97 3 3" xfId="23037"/>
    <cellStyle name="Total 2 97 3 3 2" xfId="42249"/>
    <cellStyle name="Total 2 97 3 4" xfId="30562"/>
    <cellStyle name="Total 2 97 4" xfId="11470"/>
    <cellStyle name="Total 2 97 4 2" xfId="32806"/>
    <cellStyle name="Total 2 97 5" xfId="22660"/>
    <cellStyle name="Total 2 97 5 2" xfId="41936"/>
    <cellStyle name="Total 2 97 6" xfId="26080"/>
    <cellStyle name="Total 2 98" xfId="4746"/>
    <cellStyle name="Total 2 98 2" xfId="6987"/>
    <cellStyle name="Total 2 98 2 2" xfId="13713"/>
    <cellStyle name="Total 2 98 2 2 2" xfId="35049"/>
    <cellStyle name="Total 2 98 2 3" xfId="23403"/>
    <cellStyle name="Total 2 98 2 3 2" xfId="42551"/>
    <cellStyle name="Total 2 98 2 4" xfId="28323"/>
    <cellStyle name="Total 2 98 3" xfId="9227"/>
    <cellStyle name="Total 2 98 3 2" xfId="15953"/>
    <cellStyle name="Total 2 98 3 2 2" xfId="37289"/>
    <cellStyle name="Total 2 98 3 3" xfId="19690"/>
    <cellStyle name="Total 2 98 3 3 2" xfId="39480"/>
    <cellStyle name="Total 2 98 3 4" xfId="30563"/>
    <cellStyle name="Total 2 98 4" xfId="11471"/>
    <cellStyle name="Total 2 98 4 2" xfId="32807"/>
    <cellStyle name="Total 2 98 5" xfId="19315"/>
    <cellStyle name="Total 2 98 5 2" xfId="39170"/>
    <cellStyle name="Total 2 98 6" xfId="26081"/>
    <cellStyle name="Total 2 99" xfId="4747"/>
    <cellStyle name="Total 2 99 2" xfId="6988"/>
    <cellStyle name="Total 2 99 2 2" xfId="13714"/>
    <cellStyle name="Total 2 99 2 2 2" xfId="35050"/>
    <cellStyle name="Total 2 99 2 3" xfId="20056"/>
    <cellStyle name="Total 2 99 2 3 2" xfId="39782"/>
    <cellStyle name="Total 2 99 2 4" xfId="28324"/>
    <cellStyle name="Total 2 99 3" xfId="9228"/>
    <cellStyle name="Total 2 99 3 2" xfId="15954"/>
    <cellStyle name="Total 2 99 3 2 2" xfId="37290"/>
    <cellStyle name="Total 2 99 3 3" xfId="21919"/>
    <cellStyle name="Total 2 99 3 3 2" xfId="41325"/>
    <cellStyle name="Total 2 99 3 4" xfId="30564"/>
    <cellStyle name="Total 2 99 4" xfId="11472"/>
    <cellStyle name="Total 2 99 4 2" xfId="32808"/>
    <cellStyle name="Total 2 99 5" xfId="18200"/>
    <cellStyle name="Total 2 99 5 2" xfId="38249"/>
    <cellStyle name="Total 2 99 6" xfId="26082"/>
    <cellStyle name="Total 3" xfId="2740"/>
    <cellStyle name="Total 3 10" xfId="4748"/>
    <cellStyle name="Total 3 10 2" xfId="6990"/>
    <cellStyle name="Total 3 10 2 2" xfId="13716"/>
    <cellStyle name="Total 3 10 2 2 2" xfId="35052"/>
    <cellStyle name="Total 3 10 2 3" xfId="18942"/>
    <cellStyle name="Total 3 10 2 3 2" xfId="38861"/>
    <cellStyle name="Total 3 10 2 4" xfId="28326"/>
    <cellStyle name="Total 3 10 3" xfId="9230"/>
    <cellStyle name="Total 3 10 3 2" xfId="15956"/>
    <cellStyle name="Total 3 10 3 2 2" xfId="37292"/>
    <cellStyle name="Total 3 10 3 3" xfId="17426"/>
    <cellStyle name="Total 3 10 3 3 2" xfId="37604"/>
    <cellStyle name="Total 3 10 3 4" xfId="30566"/>
    <cellStyle name="Total 3 10 4" xfId="11474"/>
    <cellStyle name="Total 3 10 4 2" xfId="32810"/>
    <cellStyle name="Total 3 10 5" xfId="23775"/>
    <cellStyle name="Total 3 10 5 2" xfId="42859"/>
    <cellStyle name="Total 3 10 6" xfId="26084"/>
    <cellStyle name="Total 3 100" xfId="4749"/>
    <cellStyle name="Total 3 100 2" xfId="6991"/>
    <cellStyle name="Total 3 100 2 2" xfId="13717"/>
    <cellStyle name="Total 3 100 2 2 2" xfId="35053"/>
    <cellStyle name="Total 3 100 2 3" xfId="17819"/>
    <cellStyle name="Total 3 100 2 3 2" xfId="37933"/>
    <cellStyle name="Total 3 100 2 4" xfId="28327"/>
    <cellStyle name="Total 3 100 3" xfId="9231"/>
    <cellStyle name="Total 3 100 3 2" xfId="15957"/>
    <cellStyle name="Total 3 100 3 2 2" xfId="37293"/>
    <cellStyle name="Total 3 100 3 3" xfId="20804"/>
    <cellStyle name="Total 3 100 3 3 2" xfId="40402"/>
    <cellStyle name="Total 3 100 3 4" xfId="30567"/>
    <cellStyle name="Total 3 100 4" xfId="11475"/>
    <cellStyle name="Total 3 100 4 2" xfId="32811"/>
    <cellStyle name="Total 3 100 5" xfId="20428"/>
    <cellStyle name="Total 3 100 5 2" xfId="40090"/>
    <cellStyle name="Total 3 100 6" xfId="26085"/>
    <cellStyle name="Total 3 101" xfId="4750"/>
    <cellStyle name="Total 3 101 2" xfId="6992"/>
    <cellStyle name="Total 3 101 2 2" xfId="13718"/>
    <cellStyle name="Total 3 101 2 2 2" xfId="35054"/>
    <cellStyle name="Total 3 101 2 3" xfId="21173"/>
    <cellStyle name="Total 3 101 2 3 2" xfId="40707"/>
    <cellStyle name="Total 3 101 2 4" xfId="28328"/>
    <cellStyle name="Total 3 101 3" xfId="9232"/>
    <cellStyle name="Total 3 101 3 2" xfId="15958"/>
    <cellStyle name="Total 3 101 3 2 2" xfId="37294"/>
    <cellStyle name="Total 3 101 3 3" xfId="23036"/>
    <cellStyle name="Total 3 101 3 3 2" xfId="42248"/>
    <cellStyle name="Total 3 101 3 4" xfId="30568"/>
    <cellStyle name="Total 3 101 4" xfId="11476"/>
    <cellStyle name="Total 3 101 4 2" xfId="32812"/>
    <cellStyle name="Total 3 101 5" xfId="22659"/>
    <cellStyle name="Total 3 101 5 2" xfId="41935"/>
    <cellStyle name="Total 3 101 6" xfId="26086"/>
    <cellStyle name="Total 3 102" xfId="4751"/>
    <cellStyle name="Total 3 102 2" xfId="6993"/>
    <cellStyle name="Total 3 102 2 2" xfId="13719"/>
    <cellStyle name="Total 3 102 2 2 2" xfId="35055"/>
    <cellStyle name="Total 3 102 2 3" xfId="23402"/>
    <cellStyle name="Total 3 102 2 3 2" xfId="42550"/>
    <cellStyle name="Total 3 102 2 4" xfId="28329"/>
    <cellStyle name="Total 3 102 3" xfId="9233"/>
    <cellStyle name="Total 3 102 3 2" xfId="15959"/>
    <cellStyle name="Total 3 102 3 2 2" xfId="37295"/>
    <cellStyle name="Total 3 102 3 3" xfId="19689"/>
    <cellStyle name="Total 3 102 3 3 2" xfId="39479"/>
    <cellStyle name="Total 3 102 3 4" xfId="30569"/>
    <cellStyle name="Total 3 102 4" xfId="11477"/>
    <cellStyle name="Total 3 102 4 2" xfId="32813"/>
    <cellStyle name="Total 3 102 5" xfId="19314"/>
    <cellStyle name="Total 3 102 5 2" xfId="39169"/>
    <cellStyle name="Total 3 102 6" xfId="26087"/>
    <cellStyle name="Total 3 103" xfId="4752"/>
    <cellStyle name="Total 3 103 2" xfId="6994"/>
    <cellStyle name="Total 3 103 2 2" xfId="13720"/>
    <cellStyle name="Total 3 103 2 2 2" xfId="35056"/>
    <cellStyle name="Total 3 103 2 3" xfId="20055"/>
    <cellStyle name="Total 3 103 2 3 2" xfId="39781"/>
    <cellStyle name="Total 3 103 2 4" xfId="28330"/>
    <cellStyle name="Total 3 103 3" xfId="9234"/>
    <cellStyle name="Total 3 103 3 2" xfId="15960"/>
    <cellStyle name="Total 3 103 3 2 2" xfId="37296"/>
    <cellStyle name="Total 3 103 3 3" xfId="21918"/>
    <cellStyle name="Total 3 103 3 3 2" xfId="41324"/>
    <cellStyle name="Total 3 103 3 4" xfId="30570"/>
    <cellStyle name="Total 3 103 4" xfId="11478"/>
    <cellStyle name="Total 3 103 4 2" xfId="32814"/>
    <cellStyle name="Total 3 103 5" xfId="18199"/>
    <cellStyle name="Total 3 103 5 2" xfId="38248"/>
    <cellStyle name="Total 3 103 6" xfId="26088"/>
    <cellStyle name="Total 3 104" xfId="4753"/>
    <cellStyle name="Total 3 104 2" xfId="6995"/>
    <cellStyle name="Total 3 104 2 2" xfId="13721"/>
    <cellStyle name="Total 3 104 2 2 2" xfId="35057"/>
    <cellStyle name="Total 3 104 2 3" xfId="22287"/>
    <cellStyle name="Total 3 104 2 3 2" xfId="41628"/>
    <cellStyle name="Total 3 104 2 4" xfId="28331"/>
    <cellStyle name="Total 3 104 3" xfId="9235"/>
    <cellStyle name="Total 3 104 3 2" xfId="15961"/>
    <cellStyle name="Total 3 104 3 2 2" xfId="37297"/>
    <cellStyle name="Total 3 104 3 3" xfId="18572"/>
    <cellStyle name="Total 3 104 3 3 2" xfId="38556"/>
    <cellStyle name="Total 3 104 3 4" xfId="30571"/>
    <cellStyle name="Total 3 104 4" xfId="11479"/>
    <cellStyle name="Total 3 104 4 2" xfId="32815"/>
    <cellStyle name="Total 3 104 5" xfId="21545"/>
    <cellStyle name="Total 3 104 5 2" xfId="41015"/>
    <cellStyle name="Total 3 104 6" xfId="26089"/>
    <cellStyle name="Total 3 105" xfId="4754"/>
    <cellStyle name="Total 3 105 2" xfId="6996"/>
    <cellStyle name="Total 3 105 2 2" xfId="13722"/>
    <cellStyle name="Total 3 105 2 2 2" xfId="35058"/>
    <cellStyle name="Total 3 105 2 3" xfId="18941"/>
    <cellStyle name="Total 3 105 2 3 2" xfId="38860"/>
    <cellStyle name="Total 3 105 2 4" xfId="28332"/>
    <cellStyle name="Total 3 105 3" xfId="9236"/>
    <cellStyle name="Total 3 105 3 2" xfId="15962"/>
    <cellStyle name="Total 3 105 3 2 2" xfId="37298"/>
    <cellStyle name="Total 3 105 3 3" xfId="17425"/>
    <cellStyle name="Total 3 105 3 3 2" xfId="37603"/>
    <cellStyle name="Total 3 105 3 4" xfId="30572"/>
    <cellStyle name="Total 3 105 4" xfId="11480"/>
    <cellStyle name="Total 3 105 4 2" xfId="32816"/>
    <cellStyle name="Total 3 105 5" xfId="23774"/>
    <cellStyle name="Total 3 105 5 2" xfId="42858"/>
    <cellStyle name="Total 3 105 6" xfId="26090"/>
    <cellStyle name="Total 3 106" xfId="4755"/>
    <cellStyle name="Total 3 106 2" xfId="6997"/>
    <cellStyle name="Total 3 106 2 2" xfId="13723"/>
    <cellStyle name="Total 3 106 2 2 2" xfId="35059"/>
    <cellStyle name="Total 3 106 2 3" xfId="17818"/>
    <cellStyle name="Total 3 106 2 3 2" xfId="37932"/>
    <cellStyle name="Total 3 106 2 4" xfId="28333"/>
    <cellStyle name="Total 3 106 3" xfId="9237"/>
    <cellStyle name="Total 3 106 3 2" xfId="15963"/>
    <cellStyle name="Total 3 106 3 2 2" xfId="37299"/>
    <cellStyle name="Total 3 106 3 3" xfId="20803"/>
    <cellStyle name="Total 3 106 3 3 2" xfId="40401"/>
    <cellStyle name="Total 3 106 3 4" xfId="30573"/>
    <cellStyle name="Total 3 106 4" xfId="11481"/>
    <cellStyle name="Total 3 106 4 2" xfId="32817"/>
    <cellStyle name="Total 3 106 5" xfId="20427"/>
    <cellStyle name="Total 3 106 5 2" xfId="40089"/>
    <cellStyle name="Total 3 106 6" xfId="26091"/>
    <cellStyle name="Total 3 107" xfId="4756"/>
    <cellStyle name="Total 3 107 2" xfId="6998"/>
    <cellStyle name="Total 3 107 2 2" xfId="13724"/>
    <cellStyle name="Total 3 107 2 2 2" xfId="35060"/>
    <cellStyle name="Total 3 107 2 3" xfId="21172"/>
    <cellStyle name="Total 3 107 2 3 2" xfId="40706"/>
    <cellStyle name="Total 3 107 2 4" xfId="28334"/>
    <cellStyle name="Total 3 107 3" xfId="9238"/>
    <cellStyle name="Total 3 107 3 2" xfId="15964"/>
    <cellStyle name="Total 3 107 3 2 2" xfId="37300"/>
    <cellStyle name="Total 3 107 3 3" xfId="23035"/>
    <cellStyle name="Total 3 107 3 3 2" xfId="42247"/>
    <cellStyle name="Total 3 107 3 4" xfId="30574"/>
    <cellStyle name="Total 3 107 4" xfId="11482"/>
    <cellStyle name="Total 3 107 4 2" xfId="32818"/>
    <cellStyle name="Total 3 107 5" xfId="22658"/>
    <cellStyle name="Total 3 107 5 2" xfId="41934"/>
    <cellStyle name="Total 3 107 6" xfId="26092"/>
    <cellStyle name="Total 3 108" xfId="4757"/>
    <cellStyle name="Total 3 108 2" xfId="6999"/>
    <cellStyle name="Total 3 108 2 2" xfId="13725"/>
    <cellStyle name="Total 3 108 2 2 2" xfId="35061"/>
    <cellStyle name="Total 3 108 2 3" xfId="23401"/>
    <cellStyle name="Total 3 108 2 3 2" xfId="42549"/>
    <cellStyle name="Total 3 108 2 4" xfId="28335"/>
    <cellStyle name="Total 3 108 3" xfId="9239"/>
    <cellStyle name="Total 3 108 3 2" xfId="15965"/>
    <cellStyle name="Total 3 108 3 2 2" xfId="37301"/>
    <cellStyle name="Total 3 108 3 3" xfId="19688"/>
    <cellStyle name="Total 3 108 3 3 2" xfId="39478"/>
    <cellStyle name="Total 3 108 3 4" xfId="30575"/>
    <cellStyle name="Total 3 108 4" xfId="11483"/>
    <cellStyle name="Total 3 108 4 2" xfId="32819"/>
    <cellStyle name="Total 3 108 5" xfId="19313"/>
    <cellStyle name="Total 3 108 5 2" xfId="39168"/>
    <cellStyle name="Total 3 108 6" xfId="26093"/>
    <cellStyle name="Total 3 109" xfId="4758"/>
    <cellStyle name="Total 3 109 2" xfId="7000"/>
    <cellStyle name="Total 3 109 2 2" xfId="13726"/>
    <cellStyle name="Total 3 109 2 2 2" xfId="35062"/>
    <cellStyle name="Total 3 109 2 3" xfId="20054"/>
    <cellStyle name="Total 3 109 2 3 2" xfId="39780"/>
    <cellStyle name="Total 3 109 2 4" xfId="28336"/>
    <cellStyle name="Total 3 109 3" xfId="9240"/>
    <cellStyle name="Total 3 109 3 2" xfId="15966"/>
    <cellStyle name="Total 3 109 3 2 2" xfId="37302"/>
    <cellStyle name="Total 3 109 3 3" xfId="21917"/>
    <cellStyle name="Total 3 109 3 3 2" xfId="41323"/>
    <cellStyle name="Total 3 109 3 4" xfId="30576"/>
    <cellStyle name="Total 3 109 4" xfId="11484"/>
    <cellStyle name="Total 3 109 4 2" xfId="32820"/>
    <cellStyle name="Total 3 109 5" xfId="18198"/>
    <cellStyle name="Total 3 109 5 2" xfId="38247"/>
    <cellStyle name="Total 3 109 6" xfId="26094"/>
    <cellStyle name="Total 3 11" xfId="4759"/>
    <cellStyle name="Total 3 11 2" xfId="7001"/>
    <cellStyle name="Total 3 11 2 2" xfId="13727"/>
    <cellStyle name="Total 3 11 2 2 2" xfId="35063"/>
    <cellStyle name="Total 3 11 2 3" xfId="22286"/>
    <cellStyle name="Total 3 11 2 3 2" xfId="41627"/>
    <cellStyle name="Total 3 11 2 4" xfId="28337"/>
    <cellStyle name="Total 3 11 3" xfId="9241"/>
    <cellStyle name="Total 3 11 3 2" xfId="15967"/>
    <cellStyle name="Total 3 11 3 2 2" xfId="37303"/>
    <cellStyle name="Total 3 11 3 3" xfId="18571"/>
    <cellStyle name="Total 3 11 3 3 2" xfId="38555"/>
    <cellStyle name="Total 3 11 3 4" xfId="30577"/>
    <cellStyle name="Total 3 11 4" xfId="11485"/>
    <cellStyle name="Total 3 11 4 2" xfId="32821"/>
    <cellStyle name="Total 3 11 5" xfId="21544"/>
    <cellStyle name="Total 3 11 5 2" xfId="41014"/>
    <cellStyle name="Total 3 11 6" xfId="26095"/>
    <cellStyle name="Total 3 110" xfId="4760"/>
    <cellStyle name="Total 3 110 2" xfId="7002"/>
    <cellStyle name="Total 3 110 2 2" xfId="13728"/>
    <cellStyle name="Total 3 110 2 2 2" xfId="35064"/>
    <cellStyle name="Total 3 110 2 3" xfId="18940"/>
    <cellStyle name="Total 3 110 2 3 2" xfId="38859"/>
    <cellStyle name="Total 3 110 2 4" xfId="28338"/>
    <cellStyle name="Total 3 110 3" xfId="9242"/>
    <cellStyle name="Total 3 110 3 2" xfId="15968"/>
    <cellStyle name="Total 3 110 3 2 2" xfId="37304"/>
    <cellStyle name="Total 3 110 3 3" xfId="17424"/>
    <cellStyle name="Total 3 110 3 3 2" xfId="37602"/>
    <cellStyle name="Total 3 110 3 4" xfId="30578"/>
    <cellStyle name="Total 3 110 4" xfId="11486"/>
    <cellStyle name="Total 3 110 4 2" xfId="32822"/>
    <cellStyle name="Total 3 110 5" xfId="23773"/>
    <cellStyle name="Total 3 110 5 2" xfId="42857"/>
    <cellStyle name="Total 3 110 6" xfId="26096"/>
    <cellStyle name="Total 3 111" xfId="4761"/>
    <cellStyle name="Total 3 111 2" xfId="7003"/>
    <cellStyle name="Total 3 111 2 2" xfId="13729"/>
    <cellStyle name="Total 3 111 2 2 2" xfId="35065"/>
    <cellStyle name="Total 3 111 2 3" xfId="17817"/>
    <cellStyle name="Total 3 111 2 3 2" xfId="37931"/>
    <cellStyle name="Total 3 111 2 4" xfId="28339"/>
    <cellStyle name="Total 3 111 3" xfId="9243"/>
    <cellStyle name="Total 3 111 3 2" xfId="15969"/>
    <cellStyle name="Total 3 111 3 2 2" xfId="37305"/>
    <cellStyle name="Total 3 111 3 3" xfId="20802"/>
    <cellStyle name="Total 3 111 3 3 2" xfId="40400"/>
    <cellStyle name="Total 3 111 3 4" xfId="30579"/>
    <cellStyle name="Total 3 111 4" xfId="11487"/>
    <cellStyle name="Total 3 111 4 2" xfId="32823"/>
    <cellStyle name="Total 3 111 5" xfId="20426"/>
    <cellStyle name="Total 3 111 5 2" xfId="40088"/>
    <cellStyle name="Total 3 111 6" xfId="26097"/>
    <cellStyle name="Total 3 112" xfId="4762"/>
    <cellStyle name="Total 3 112 2" xfId="7004"/>
    <cellStyle name="Total 3 112 2 2" xfId="13730"/>
    <cellStyle name="Total 3 112 2 2 2" xfId="35066"/>
    <cellStyle name="Total 3 112 2 3" xfId="21171"/>
    <cellStyle name="Total 3 112 2 3 2" xfId="40705"/>
    <cellStyle name="Total 3 112 2 4" xfId="28340"/>
    <cellStyle name="Total 3 112 3" xfId="9244"/>
    <cellStyle name="Total 3 112 3 2" xfId="15970"/>
    <cellStyle name="Total 3 112 3 2 2" xfId="37306"/>
    <cellStyle name="Total 3 112 3 3" xfId="23034"/>
    <cellStyle name="Total 3 112 3 3 2" xfId="42246"/>
    <cellStyle name="Total 3 112 3 4" xfId="30580"/>
    <cellStyle name="Total 3 112 4" xfId="11488"/>
    <cellStyle name="Total 3 112 4 2" xfId="32824"/>
    <cellStyle name="Total 3 112 5" xfId="22657"/>
    <cellStyle name="Total 3 112 5 2" xfId="41933"/>
    <cellStyle name="Total 3 112 6" xfId="26098"/>
    <cellStyle name="Total 3 113" xfId="4763"/>
    <cellStyle name="Total 3 113 2" xfId="7005"/>
    <cellStyle name="Total 3 113 2 2" xfId="13731"/>
    <cellStyle name="Total 3 113 2 2 2" xfId="35067"/>
    <cellStyle name="Total 3 113 2 3" xfId="23400"/>
    <cellStyle name="Total 3 113 2 3 2" xfId="42548"/>
    <cellStyle name="Total 3 113 2 4" xfId="28341"/>
    <cellStyle name="Total 3 113 3" xfId="9245"/>
    <cellStyle name="Total 3 113 3 2" xfId="15971"/>
    <cellStyle name="Total 3 113 3 2 2" xfId="37307"/>
    <cellStyle name="Total 3 113 3 3" xfId="19687"/>
    <cellStyle name="Total 3 113 3 3 2" xfId="39477"/>
    <cellStyle name="Total 3 113 3 4" xfId="30581"/>
    <cellStyle name="Total 3 113 4" xfId="11489"/>
    <cellStyle name="Total 3 113 4 2" xfId="32825"/>
    <cellStyle name="Total 3 113 5" xfId="19312"/>
    <cellStyle name="Total 3 113 5 2" xfId="39167"/>
    <cellStyle name="Total 3 113 6" xfId="26099"/>
    <cellStyle name="Total 3 114" xfId="4764"/>
    <cellStyle name="Total 3 114 2" xfId="7006"/>
    <cellStyle name="Total 3 114 2 2" xfId="13732"/>
    <cellStyle name="Total 3 114 2 2 2" xfId="35068"/>
    <cellStyle name="Total 3 114 2 3" xfId="20053"/>
    <cellStyle name="Total 3 114 2 3 2" xfId="39779"/>
    <cellStyle name="Total 3 114 2 4" xfId="28342"/>
    <cellStyle name="Total 3 114 3" xfId="9246"/>
    <cellStyle name="Total 3 114 3 2" xfId="15972"/>
    <cellStyle name="Total 3 114 3 2 2" xfId="37308"/>
    <cellStyle name="Total 3 114 3 3" xfId="21916"/>
    <cellStyle name="Total 3 114 3 3 2" xfId="41322"/>
    <cellStyle name="Total 3 114 3 4" xfId="30582"/>
    <cellStyle name="Total 3 114 4" xfId="11490"/>
    <cellStyle name="Total 3 114 4 2" xfId="32826"/>
    <cellStyle name="Total 3 114 5" xfId="18197"/>
    <cellStyle name="Total 3 114 5 2" xfId="38246"/>
    <cellStyle name="Total 3 114 6" xfId="26100"/>
    <cellStyle name="Total 3 115" xfId="4765"/>
    <cellStyle name="Total 3 115 2" xfId="7007"/>
    <cellStyle name="Total 3 115 2 2" xfId="13733"/>
    <cellStyle name="Total 3 115 2 2 2" xfId="35069"/>
    <cellStyle name="Total 3 115 2 3" xfId="22285"/>
    <cellStyle name="Total 3 115 2 3 2" xfId="41626"/>
    <cellStyle name="Total 3 115 2 4" xfId="28343"/>
    <cellStyle name="Total 3 115 3" xfId="9247"/>
    <cellStyle name="Total 3 115 3 2" xfId="15973"/>
    <cellStyle name="Total 3 115 3 2 2" xfId="37309"/>
    <cellStyle name="Total 3 115 3 3" xfId="18570"/>
    <cellStyle name="Total 3 115 3 3 2" xfId="38554"/>
    <cellStyle name="Total 3 115 3 4" xfId="30583"/>
    <cellStyle name="Total 3 115 4" xfId="11491"/>
    <cellStyle name="Total 3 115 4 2" xfId="32827"/>
    <cellStyle name="Total 3 115 5" xfId="21543"/>
    <cellStyle name="Total 3 115 5 2" xfId="41013"/>
    <cellStyle name="Total 3 115 6" xfId="26101"/>
    <cellStyle name="Total 3 116" xfId="4766"/>
    <cellStyle name="Total 3 116 2" xfId="7008"/>
    <cellStyle name="Total 3 116 2 2" xfId="13734"/>
    <cellStyle name="Total 3 116 2 2 2" xfId="35070"/>
    <cellStyle name="Total 3 116 2 3" xfId="18939"/>
    <cellStyle name="Total 3 116 2 3 2" xfId="38858"/>
    <cellStyle name="Total 3 116 2 4" xfId="28344"/>
    <cellStyle name="Total 3 116 3" xfId="9248"/>
    <cellStyle name="Total 3 116 3 2" xfId="15974"/>
    <cellStyle name="Total 3 116 3 2 2" xfId="37310"/>
    <cellStyle name="Total 3 116 3 3" xfId="17423"/>
    <cellStyle name="Total 3 116 3 3 2" xfId="37601"/>
    <cellStyle name="Total 3 116 3 4" xfId="30584"/>
    <cellStyle name="Total 3 116 4" xfId="11492"/>
    <cellStyle name="Total 3 116 4 2" xfId="32828"/>
    <cellStyle name="Total 3 116 5" xfId="23772"/>
    <cellStyle name="Total 3 116 5 2" xfId="42856"/>
    <cellStyle name="Total 3 116 6" xfId="26102"/>
    <cellStyle name="Total 3 117" xfId="4767"/>
    <cellStyle name="Total 3 117 2" xfId="7009"/>
    <cellStyle name="Total 3 117 2 2" xfId="13735"/>
    <cellStyle name="Total 3 117 2 2 2" xfId="35071"/>
    <cellStyle name="Total 3 117 2 3" xfId="17816"/>
    <cellStyle name="Total 3 117 2 3 2" xfId="37930"/>
    <cellStyle name="Total 3 117 2 4" xfId="28345"/>
    <cellStyle name="Total 3 117 3" xfId="9249"/>
    <cellStyle name="Total 3 117 3 2" xfId="15975"/>
    <cellStyle name="Total 3 117 3 2 2" xfId="37311"/>
    <cellStyle name="Total 3 117 3 3" xfId="20801"/>
    <cellStyle name="Total 3 117 3 3 2" xfId="40399"/>
    <cellStyle name="Total 3 117 3 4" xfId="30585"/>
    <cellStyle name="Total 3 117 4" xfId="11493"/>
    <cellStyle name="Total 3 117 4 2" xfId="32829"/>
    <cellStyle name="Total 3 117 5" xfId="20425"/>
    <cellStyle name="Total 3 117 5 2" xfId="40087"/>
    <cellStyle name="Total 3 117 6" xfId="26103"/>
    <cellStyle name="Total 3 118" xfId="4768"/>
    <cellStyle name="Total 3 118 2" xfId="7010"/>
    <cellStyle name="Total 3 118 2 2" xfId="13736"/>
    <cellStyle name="Total 3 118 2 2 2" xfId="35072"/>
    <cellStyle name="Total 3 118 2 3" xfId="21170"/>
    <cellStyle name="Total 3 118 2 3 2" xfId="40704"/>
    <cellStyle name="Total 3 118 2 4" xfId="28346"/>
    <cellStyle name="Total 3 118 3" xfId="9250"/>
    <cellStyle name="Total 3 118 3 2" xfId="15976"/>
    <cellStyle name="Total 3 118 3 2 2" xfId="37312"/>
    <cellStyle name="Total 3 118 3 3" xfId="23033"/>
    <cellStyle name="Total 3 118 3 3 2" xfId="42245"/>
    <cellStyle name="Total 3 118 3 4" xfId="30586"/>
    <cellStyle name="Total 3 118 4" xfId="11494"/>
    <cellStyle name="Total 3 118 4 2" xfId="32830"/>
    <cellStyle name="Total 3 118 5" xfId="22656"/>
    <cellStyle name="Total 3 118 5 2" xfId="41932"/>
    <cellStyle name="Total 3 118 6" xfId="26104"/>
    <cellStyle name="Total 3 119" xfId="4769"/>
    <cellStyle name="Total 3 119 2" xfId="7011"/>
    <cellStyle name="Total 3 119 2 2" xfId="13737"/>
    <cellStyle name="Total 3 119 2 2 2" xfId="35073"/>
    <cellStyle name="Total 3 119 2 3" xfId="23399"/>
    <cellStyle name="Total 3 119 2 3 2" xfId="42547"/>
    <cellStyle name="Total 3 119 2 4" xfId="28347"/>
    <cellStyle name="Total 3 119 3" xfId="9251"/>
    <cellStyle name="Total 3 119 3 2" xfId="15977"/>
    <cellStyle name="Total 3 119 3 2 2" xfId="37313"/>
    <cellStyle name="Total 3 119 3 3" xfId="19686"/>
    <cellStyle name="Total 3 119 3 3 2" xfId="39476"/>
    <cellStyle name="Total 3 119 3 4" xfId="30587"/>
    <cellStyle name="Total 3 119 4" xfId="11495"/>
    <cellStyle name="Total 3 119 4 2" xfId="32831"/>
    <cellStyle name="Total 3 119 5" xfId="19311"/>
    <cellStyle name="Total 3 119 5 2" xfId="39166"/>
    <cellStyle name="Total 3 119 6" xfId="26105"/>
    <cellStyle name="Total 3 12" xfId="4770"/>
    <cellStyle name="Total 3 12 2" xfId="7012"/>
    <cellStyle name="Total 3 12 2 2" xfId="13738"/>
    <cellStyle name="Total 3 12 2 2 2" xfId="35074"/>
    <cellStyle name="Total 3 12 2 3" xfId="20052"/>
    <cellStyle name="Total 3 12 2 3 2" xfId="39778"/>
    <cellStyle name="Total 3 12 2 4" xfId="28348"/>
    <cellStyle name="Total 3 12 3" xfId="9252"/>
    <cellStyle name="Total 3 12 3 2" xfId="15978"/>
    <cellStyle name="Total 3 12 3 2 2" xfId="37314"/>
    <cellStyle name="Total 3 12 3 3" xfId="21915"/>
    <cellStyle name="Total 3 12 3 3 2" xfId="41321"/>
    <cellStyle name="Total 3 12 3 4" xfId="30588"/>
    <cellStyle name="Total 3 12 4" xfId="11496"/>
    <cellStyle name="Total 3 12 4 2" xfId="32832"/>
    <cellStyle name="Total 3 12 5" xfId="18196"/>
    <cellStyle name="Total 3 12 5 2" xfId="38245"/>
    <cellStyle name="Total 3 12 6" xfId="26106"/>
    <cellStyle name="Total 3 120" xfId="4771"/>
    <cellStyle name="Total 3 120 2" xfId="7013"/>
    <cellStyle name="Total 3 120 2 2" xfId="13739"/>
    <cellStyle name="Total 3 120 2 2 2" xfId="35075"/>
    <cellStyle name="Total 3 120 2 3" xfId="22284"/>
    <cellStyle name="Total 3 120 2 3 2" xfId="41625"/>
    <cellStyle name="Total 3 120 2 4" xfId="28349"/>
    <cellStyle name="Total 3 120 3" xfId="9253"/>
    <cellStyle name="Total 3 120 3 2" xfId="15979"/>
    <cellStyle name="Total 3 120 3 2 2" xfId="37315"/>
    <cellStyle name="Total 3 120 3 3" xfId="18569"/>
    <cellStyle name="Total 3 120 3 3 2" xfId="38553"/>
    <cellStyle name="Total 3 120 3 4" xfId="30589"/>
    <cellStyle name="Total 3 120 4" xfId="11497"/>
    <cellStyle name="Total 3 120 4 2" xfId="32833"/>
    <cellStyle name="Total 3 120 5" xfId="21542"/>
    <cellStyle name="Total 3 120 5 2" xfId="41012"/>
    <cellStyle name="Total 3 120 6" xfId="26107"/>
    <cellStyle name="Total 3 121" xfId="4772"/>
    <cellStyle name="Total 3 121 2" xfId="7014"/>
    <cellStyle name="Total 3 121 2 2" xfId="13740"/>
    <cellStyle name="Total 3 121 2 2 2" xfId="35076"/>
    <cellStyle name="Total 3 121 2 3" xfId="18938"/>
    <cellStyle name="Total 3 121 2 3 2" xfId="38857"/>
    <cellStyle name="Total 3 121 2 4" xfId="28350"/>
    <cellStyle name="Total 3 121 3" xfId="9254"/>
    <cellStyle name="Total 3 121 3 2" xfId="15980"/>
    <cellStyle name="Total 3 121 3 2 2" xfId="37316"/>
    <cellStyle name="Total 3 121 3 3" xfId="17422"/>
    <cellStyle name="Total 3 121 3 3 2" xfId="37600"/>
    <cellStyle name="Total 3 121 3 4" xfId="30590"/>
    <cellStyle name="Total 3 121 4" xfId="11498"/>
    <cellStyle name="Total 3 121 4 2" xfId="32834"/>
    <cellStyle name="Total 3 121 5" xfId="23771"/>
    <cellStyle name="Total 3 121 5 2" xfId="42855"/>
    <cellStyle name="Total 3 121 6" xfId="26108"/>
    <cellStyle name="Total 3 122" xfId="4773"/>
    <cellStyle name="Total 3 122 2" xfId="7015"/>
    <cellStyle name="Total 3 122 2 2" xfId="13741"/>
    <cellStyle name="Total 3 122 2 2 2" xfId="35077"/>
    <cellStyle name="Total 3 122 2 3" xfId="17815"/>
    <cellStyle name="Total 3 122 2 3 2" xfId="37929"/>
    <cellStyle name="Total 3 122 2 4" xfId="28351"/>
    <cellStyle name="Total 3 122 3" xfId="9255"/>
    <cellStyle name="Total 3 122 3 2" xfId="15981"/>
    <cellStyle name="Total 3 122 3 2 2" xfId="37317"/>
    <cellStyle name="Total 3 122 3 3" xfId="20800"/>
    <cellStyle name="Total 3 122 3 3 2" xfId="40398"/>
    <cellStyle name="Total 3 122 3 4" xfId="30591"/>
    <cellStyle name="Total 3 122 4" xfId="11499"/>
    <cellStyle name="Total 3 122 4 2" xfId="32835"/>
    <cellStyle name="Total 3 122 5" xfId="20424"/>
    <cellStyle name="Total 3 122 5 2" xfId="40086"/>
    <cellStyle name="Total 3 122 6" xfId="26109"/>
    <cellStyle name="Total 3 123" xfId="4774"/>
    <cellStyle name="Total 3 123 2" xfId="7016"/>
    <cellStyle name="Total 3 123 2 2" xfId="13742"/>
    <cellStyle name="Total 3 123 2 2 2" xfId="35078"/>
    <cellStyle name="Total 3 123 2 3" xfId="21169"/>
    <cellStyle name="Total 3 123 2 3 2" xfId="40703"/>
    <cellStyle name="Total 3 123 2 4" xfId="28352"/>
    <cellStyle name="Total 3 123 3" xfId="9256"/>
    <cellStyle name="Total 3 123 3 2" xfId="15982"/>
    <cellStyle name="Total 3 123 3 2 2" xfId="37318"/>
    <cellStyle name="Total 3 123 3 3" xfId="23032"/>
    <cellStyle name="Total 3 123 3 3 2" xfId="42244"/>
    <cellStyle name="Total 3 123 3 4" xfId="30592"/>
    <cellStyle name="Total 3 123 4" xfId="11500"/>
    <cellStyle name="Total 3 123 4 2" xfId="32836"/>
    <cellStyle name="Total 3 123 5" xfId="22655"/>
    <cellStyle name="Total 3 123 5 2" xfId="41931"/>
    <cellStyle name="Total 3 123 6" xfId="26110"/>
    <cellStyle name="Total 3 124" xfId="4775"/>
    <cellStyle name="Total 3 124 2" xfId="7017"/>
    <cellStyle name="Total 3 124 2 2" xfId="13743"/>
    <cellStyle name="Total 3 124 2 2 2" xfId="35079"/>
    <cellStyle name="Total 3 124 2 3" xfId="23398"/>
    <cellStyle name="Total 3 124 2 3 2" xfId="42546"/>
    <cellStyle name="Total 3 124 2 4" xfId="28353"/>
    <cellStyle name="Total 3 124 3" xfId="9257"/>
    <cellStyle name="Total 3 124 3 2" xfId="15983"/>
    <cellStyle name="Total 3 124 3 2 2" xfId="37319"/>
    <cellStyle name="Total 3 124 3 3" xfId="19685"/>
    <cellStyle name="Total 3 124 3 3 2" xfId="39475"/>
    <cellStyle name="Total 3 124 3 4" xfId="30593"/>
    <cellStyle name="Total 3 124 4" xfId="11501"/>
    <cellStyle name="Total 3 124 4 2" xfId="32837"/>
    <cellStyle name="Total 3 124 5" xfId="19310"/>
    <cellStyle name="Total 3 124 5 2" xfId="39165"/>
    <cellStyle name="Total 3 124 6" xfId="26111"/>
    <cellStyle name="Total 3 125" xfId="4776"/>
    <cellStyle name="Total 3 125 2" xfId="7018"/>
    <cellStyle name="Total 3 125 2 2" xfId="13744"/>
    <cellStyle name="Total 3 125 2 2 2" xfId="35080"/>
    <cellStyle name="Total 3 125 2 3" xfId="20051"/>
    <cellStyle name="Total 3 125 2 3 2" xfId="39777"/>
    <cellStyle name="Total 3 125 2 4" xfId="28354"/>
    <cellStyle name="Total 3 125 3" xfId="9258"/>
    <cellStyle name="Total 3 125 3 2" xfId="15984"/>
    <cellStyle name="Total 3 125 3 2 2" xfId="37320"/>
    <cellStyle name="Total 3 125 3 3" xfId="21914"/>
    <cellStyle name="Total 3 125 3 3 2" xfId="41320"/>
    <cellStyle name="Total 3 125 3 4" xfId="30594"/>
    <cellStyle name="Total 3 125 4" xfId="11502"/>
    <cellStyle name="Total 3 125 4 2" xfId="32838"/>
    <cellStyle name="Total 3 125 5" xfId="18195"/>
    <cellStyle name="Total 3 125 5 2" xfId="38244"/>
    <cellStyle name="Total 3 125 6" xfId="26112"/>
    <cellStyle name="Total 3 126" xfId="4777"/>
    <cellStyle name="Total 3 126 2" xfId="7019"/>
    <cellStyle name="Total 3 126 2 2" xfId="13745"/>
    <cellStyle name="Total 3 126 2 2 2" xfId="35081"/>
    <cellStyle name="Total 3 126 2 3" xfId="22283"/>
    <cellStyle name="Total 3 126 2 3 2" xfId="41624"/>
    <cellStyle name="Total 3 126 2 4" xfId="28355"/>
    <cellStyle name="Total 3 126 3" xfId="9259"/>
    <cellStyle name="Total 3 126 3 2" xfId="15985"/>
    <cellStyle name="Total 3 126 3 2 2" xfId="37321"/>
    <cellStyle name="Total 3 126 3 3" xfId="18568"/>
    <cellStyle name="Total 3 126 3 3 2" xfId="38552"/>
    <cellStyle name="Total 3 126 3 4" xfId="30595"/>
    <cellStyle name="Total 3 126 4" xfId="11503"/>
    <cellStyle name="Total 3 126 4 2" xfId="32839"/>
    <cellStyle name="Total 3 126 5" xfId="21541"/>
    <cellStyle name="Total 3 126 5 2" xfId="41011"/>
    <cellStyle name="Total 3 126 6" xfId="26113"/>
    <cellStyle name="Total 3 127" xfId="4778"/>
    <cellStyle name="Total 3 127 2" xfId="7020"/>
    <cellStyle name="Total 3 127 2 2" xfId="13746"/>
    <cellStyle name="Total 3 127 2 2 2" xfId="35082"/>
    <cellStyle name="Total 3 127 2 3" xfId="18937"/>
    <cellStyle name="Total 3 127 2 3 2" xfId="38856"/>
    <cellStyle name="Total 3 127 2 4" xfId="28356"/>
    <cellStyle name="Total 3 127 3" xfId="9260"/>
    <cellStyle name="Total 3 127 3 2" xfId="15986"/>
    <cellStyle name="Total 3 127 3 2 2" xfId="37322"/>
    <cellStyle name="Total 3 127 3 3" xfId="17421"/>
    <cellStyle name="Total 3 127 3 3 2" xfId="37599"/>
    <cellStyle name="Total 3 127 3 4" xfId="30596"/>
    <cellStyle name="Total 3 127 4" xfId="11504"/>
    <cellStyle name="Total 3 127 4 2" xfId="32840"/>
    <cellStyle name="Total 3 127 5" xfId="23770"/>
    <cellStyle name="Total 3 127 5 2" xfId="42854"/>
    <cellStyle name="Total 3 127 6" xfId="26114"/>
    <cellStyle name="Total 3 128" xfId="4779"/>
    <cellStyle name="Total 3 128 2" xfId="7021"/>
    <cellStyle name="Total 3 128 2 2" xfId="13747"/>
    <cellStyle name="Total 3 128 2 2 2" xfId="35083"/>
    <cellStyle name="Total 3 128 2 3" xfId="17814"/>
    <cellStyle name="Total 3 128 2 3 2" xfId="37928"/>
    <cellStyle name="Total 3 128 2 4" xfId="28357"/>
    <cellStyle name="Total 3 128 3" xfId="9261"/>
    <cellStyle name="Total 3 128 3 2" xfId="15987"/>
    <cellStyle name="Total 3 128 3 2 2" xfId="37323"/>
    <cellStyle name="Total 3 128 3 3" xfId="20799"/>
    <cellStyle name="Total 3 128 3 3 2" xfId="40397"/>
    <cellStyle name="Total 3 128 3 4" xfId="30597"/>
    <cellStyle name="Total 3 128 4" xfId="11505"/>
    <cellStyle name="Total 3 128 4 2" xfId="32841"/>
    <cellStyle name="Total 3 128 5" xfId="20423"/>
    <cellStyle name="Total 3 128 5 2" xfId="40085"/>
    <cellStyle name="Total 3 128 6" xfId="26115"/>
    <cellStyle name="Total 3 129" xfId="4780"/>
    <cellStyle name="Total 3 129 2" xfId="7022"/>
    <cellStyle name="Total 3 129 2 2" xfId="13748"/>
    <cellStyle name="Total 3 129 2 2 2" xfId="35084"/>
    <cellStyle name="Total 3 129 2 3" xfId="21168"/>
    <cellStyle name="Total 3 129 2 3 2" xfId="40702"/>
    <cellStyle name="Total 3 129 2 4" xfId="28358"/>
    <cellStyle name="Total 3 129 3" xfId="9262"/>
    <cellStyle name="Total 3 129 3 2" xfId="15988"/>
    <cellStyle name="Total 3 129 3 2 2" xfId="37324"/>
    <cellStyle name="Total 3 129 3 3" xfId="23031"/>
    <cellStyle name="Total 3 129 3 3 2" xfId="42243"/>
    <cellStyle name="Total 3 129 3 4" xfId="30598"/>
    <cellStyle name="Total 3 129 4" xfId="11506"/>
    <cellStyle name="Total 3 129 4 2" xfId="32842"/>
    <cellStyle name="Total 3 129 5" xfId="22654"/>
    <cellStyle name="Total 3 129 5 2" xfId="41930"/>
    <cellStyle name="Total 3 129 6" xfId="26116"/>
    <cellStyle name="Total 3 13" xfId="4781"/>
    <cellStyle name="Total 3 13 2" xfId="7023"/>
    <cellStyle name="Total 3 13 2 2" xfId="13749"/>
    <cellStyle name="Total 3 13 2 2 2" xfId="35085"/>
    <cellStyle name="Total 3 13 2 3" xfId="23397"/>
    <cellStyle name="Total 3 13 2 3 2" xfId="42545"/>
    <cellStyle name="Total 3 13 2 4" xfId="28359"/>
    <cellStyle name="Total 3 13 3" xfId="9263"/>
    <cellStyle name="Total 3 13 3 2" xfId="15989"/>
    <cellStyle name="Total 3 13 3 2 2" xfId="37325"/>
    <cellStyle name="Total 3 13 3 3" xfId="19684"/>
    <cellStyle name="Total 3 13 3 3 2" xfId="39474"/>
    <cellStyle name="Total 3 13 3 4" xfId="30599"/>
    <cellStyle name="Total 3 13 4" xfId="11507"/>
    <cellStyle name="Total 3 13 4 2" xfId="32843"/>
    <cellStyle name="Total 3 13 5" xfId="19309"/>
    <cellStyle name="Total 3 13 5 2" xfId="39164"/>
    <cellStyle name="Total 3 13 6" xfId="26117"/>
    <cellStyle name="Total 3 130" xfId="4782"/>
    <cellStyle name="Total 3 130 2" xfId="7024"/>
    <cellStyle name="Total 3 130 2 2" xfId="13750"/>
    <cellStyle name="Total 3 130 2 2 2" xfId="35086"/>
    <cellStyle name="Total 3 130 2 3" xfId="20050"/>
    <cellStyle name="Total 3 130 2 3 2" xfId="39776"/>
    <cellStyle name="Total 3 130 2 4" xfId="28360"/>
    <cellStyle name="Total 3 130 3" xfId="9264"/>
    <cellStyle name="Total 3 130 3 2" xfId="15990"/>
    <cellStyle name="Total 3 130 3 2 2" xfId="37326"/>
    <cellStyle name="Total 3 130 3 3" xfId="21913"/>
    <cellStyle name="Total 3 130 3 3 2" xfId="41319"/>
    <cellStyle name="Total 3 130 3 4" xfId="30600"/>
    <cellStyle name="Total 3 130 4" xfId="11508"/>
    <cellStyle name="Total 3 130 4 2" xfId="32844"/>
    <cellStyle name="Total 3 130 5" xfId="18194"/>
    <cellStyle name="Total 3 130 5 2" xfId="38243"/>
    <cellStyle name="Total 3 130 6" xfId="26118"/>
    <cellStyle name="Total 3 131" xfId="4783"/>
    <cellStyle name="Total 3 131 2" xfId="7025"/>
    <cellStyle name="Total 3 131 2 2" xfId="13751"/>
    <cellStyle name="Total 3 131 2 2 2" xfId="35087"/>
    <cellStyle name="Total 3 131 2 3" xfId="22282"/>
    <cellStyle name="Total 3 131 2 3 2" xfId="41623"/>
    <cellStyle name="Total 3 131 2 4" xfId="28361"/>
    <cellStyle name="Total 3 131 3" xfId="9265"/>
    <cellStyle name="Total 3 131 3 2" xfId="15991"/>
    <cellStyle name="Total 3 131 3 2 2" xfId="37327"/>
    <cellStyle name="Total 3 131 3 3" xfId="18567"/>
    <cellStyle name="Total 3 131 3 3 2" xfId="38551"/>
    <cellStyle name="Total 3 131 3 4" xfId="30601"/>
    <cellStyle name="Total 3 131 4" xfId="11509"/>
    <cellStyle name="Total 3 131 4 2" xfId="32845"/>
    <cellStyle name="Total 3 131 5" xfId="21540"/>
    <cellStyle name="Total 3 131 5 2" xfId="41010"/>
    <cellStyle name="Total 3 131 6" xfId="26119"/>
    <cellStyle name="Total 3 132" xfId="4784"/>
    <cellStyle name="Total 3 132 2" xfId="7026"/>
    <cellStyle name="Total 3 132 2 2" xfId="13752"/>
    <cellStyle name="Total 3 132 2 2 2" xfId="35088"/>
    <cellStyle name="Total 3 132 2 3" xfId="18936"/>
    <cellStyle name="Total 3 132 2 3 2" xfId="38855"/>
    <cellStyle name="Total 3 132 2 4" xfId="28362"/>
    <cellStyle name="Total 3 132 3" xfId="9266"/>
    <cellStyle name="Total 3 132 3 2" xfId="15992"/>
    <cellStyle name="Total 3 132 3 2 2" xfId="37328"/>
    <cellStyle name="Total 3 132 3 3" xfId="17420"/>
    <cellStyle name="Total 3 132 3 3 2" xfId="37598"/>
    <cellStyle name="Total 3 132 3 4" xfId="30602"/>
    <cellStyle name="Total 3 132 4" xfId="11510"/>
    <cellStyle name="Total 3 132 4 2" xfId="32846"/>
    <cellStyle name="Total 3 132 5" xfId="23769"/>
    <cellStyle name="Total 3 132 5 2" xfId="42853"/>
    <cellStyle name="Total 3 132 6" xfId="26120"/>
    <cellStyle name="Total 3 133" xfId="6989"/>
    <cellStyle name="Total 3 133 2" xfId="13715"/>
    <cellStyle name="Total 3 133 2 2" xfId="35051"/>
    <cellStyle name="Total 3 133 3" xfId="22288"/>
    <cellStyle name="Total 3 133 3 2" xfId="41629"/>
    <cellStyle name="Total 3 133 4" xfId="28325"/>
    <cellStyle name="Total 3 134" xfId="9229"/>
    <cellStyle name="Total 3 134 2" xfId="15955"/>
    <cellStyle name="Total 3 134 2 2" xfId="37291"/>
    <cellStyle name="Total 3 134 3" xfId="18573"/>
    <cellStyle name="Total 3 134 3 2" xfId="38557"/>
    <cellStyle name="Total 3 134 4" xfId="30565"/>
    <cellStyle name="Total 3 135" xfId="11473"/>
    <cellStyle name="Total 3 135 2" xfId="32809"/>
    <cellStyle name="Total 3 136" xfId="21546"/>
    <cellStyle name="Total 3 136 2" xfId="41016"/>
    <cellStyle name="Total 3 137" xfId="26083"/>
    <cellStyle name="Total 3 14" xfId="4785"/>
    <cellStyle name="Total 3 14 2" xfId="7027"/>
    <cellStyle name="Total 3 14 2 2" xfId="13753"/>
    <cellStyle name="Total 3 14 2 2 2" xfId="35089"/>
    <cellStyle name="Total 3 14 2 3" xfId="17813"/>
    <cellStyle name="Total 3 14 2 3 2" xfId="37927"/>
    <cellStyle name="Total 3 14 2 4" xfId="28363"/>
    <cellStyle name="Total 3 14 3" xfId="9267"/>
    <cellStyle name="Total 3 14 3 2" xfId="15993"/>
    <cellStyle name="Total 3 14 3 2 2" xfId="37329"/>
    <cellStyle name="Total 3 14 3 3" xfId="20798"/>
    <cellStyle name="Total 3 14 3 3 2" xfId="40396"/>
    <cellStyle name="Total 3 14 3 4" xfId="30603"/>
    <cellStyle name="Total 3 14 4" xfId="11511"/>
    <cellStyle name="Total 3 14 4 2" xfId="32847"/>
    <cellStyle name="Total 3 14 5" xfId="20422"/>
    <cellStyle name="Total 3 14 5 2" xfId="40084"/>
    <cellStyle name="Total 3 14 6" xfId="26121"/>
    <cellStyle name="Total 3 15" xfId="4786"/>
    <cellStyle name="Total 3 15 2" xfId="7028"/>
    <cellStyle name="Total 3 15 2 2" xfId="13754"/>
    <cellStyle name="Total 3 15 2 2 2" xfId="35090"/>
    <cellStyle name="Total 3 15 2 3" xfId="21165"/>
    <cellStyle name="Total 3 15 2 3 2" xfId="40699"/>
    <cellStyle name="Total 3 15 2 4" xfId="28364"/>
    <cellStyle name="Total 3 15 3" xfId="9268"/>
    <cellStyle name="Total 3 15 3 2" xfId="15994"/>
    <cellStyle name="Total 3 15 3 2 2" xfId="37330"/>
    <cellStyle name="Total 3 15 3 3" xfId="23030"/>
    <cellStyle name="Total 3 15 3 3 2" xfId="42242"/>
    <cellStyle name="Total 3 15 3 4" xfId="30604"/>
    <cellStyle name="Total 3 15 4" xfId="11512"/>
    <cellStyle name="Total 3 15 4 2" xfId="32848"/>
    <cellStyle name="Total 3 15 5" xfId="22653"/>
    <cellStyle name="Total 3 15 5 2" xfId="41929"/>
    <cellStyle name="Total 3 15 6" xfId="26122"/>
    <cellStyle name="Total 3 16" xfId="4787"/>
    <cellStyle name="Total 3 16 2" xfId="7029"/>
    <cellStyle name="Total 3 16 2 2" xfId="13755"/>
    <cellStyle name="Total 3 16 2 2 2" xfId="35091"/>
    <cellStyle name="Total 3 16 2 3" xfId="23394"/>
    <cellStyle name="Total 3 16 2 3 2" xfId="42542"/>
    <cellStyle name="Total 3 16 2 4" xfId="28365"/>
    <cellStyle name="Total 3 16 3" xfId="9269"/>
    <cellStyle name="Total 3 16 3 2" xfId="15995"/>
    <cellStyle name="Total 3 16 3 2 2" xfId="37331"/>
    <cellStyle name="Total 3 16 3 3" xfId="19683"/>
    <cellStyle name="Total 3 16 3 3 2" xfId="39473"/>
    <cellStyle name="Total 3 16 3 4" xfId="30605"/>
    <cellStyle name="Total 3 16 4" xfId="11513"/>
    <cellStyle name="Total 3 16 4 2" xfId="32849"/>
    <cellStyle name="Total 3 16 5" xfId="19308"/>
    <cellStyle name="Total 3 16 5 2" xfId="39163"/>
    <cellStyle name="Total 3 16 6" xfId="26123"/>
    <cellStyle name="Total 3 17" xfId="4788"/>
    <cellStyle name="Total 3 17 2" xfId="7030"/>
    <cellStyle name="Total 3 17 2 2" xfId="13756"/>
    <cellStyle name="Total 3 17 2 2 2" xfId="35092"/>
    <cellStyle name="Total 3 17 2 3" xfId="20047"/>
    <cellStyle name="Total 3 17 2 3 2" xfId="39773"/>
    <cellStyle name="Total 3 17 2 4" xfId="28366"/>
    <cellStyle name="Total 3 17 3" xfId="9270"/>
    <cellStyle name="Total 3 17 3 2" xfId="15996"/>
    <cellStyle name="Total 3 17 3 2 2" xfId="37332"/>
    <cellStyle name="Total 3 17 3 3" xfId="21912"/>
    <cellStyle name="Total 3 17 3 3 2" xfId="41318"/>
    <cellStyle name="Total 3 17 3 4" xfId="30606"/>
    <cellStyle name="Total 3 17 4" xfId="11514"/>
    <cellStyle name="Total 3 17 4 2" xfId="32850"/>
    <cellStyle name="Total 3 17 5" xfId="18193"/>
    <cellStyle name="Total 3 17 5 2" xfId="38242"/>
    <cellStyle name="Total 3 17 6" xfId="26124"/>
    <cellStyle name="Total 3 18" xfId="4789"/>
    <cellStyle name="Total 3 18 2" xfId="7031"/>
    <cellStyle name="Total 3 18 2 2" xfId="13757"/>
    <cellStyle name="Total 3 18 2 2 2" xfId="35093"/>
    <cellStyle name="Total 3 18 2 3" xfId="22279"/>
    <cellStyle name="Total 3 18 2 3 2" xfId="41620"/>
    <cellStyle name="Total 3 18 2 4" xfId="28367"/>
    <cellStyle name="Total 3 18 3" xfId="9271"/>
    <cellStyle name="Total 3 18 3 2" xfId="15997"/>
    <cellStyle name="Total 3 18 3 2 2" xfId="37333"/>
    <cellStyle name="Total 3 18 3 3" xfId="18566"/>
    <cellStyle name="Total 3 18 3 3 2" xfId="38550"/>
    <cellStyle name="Total 3 18 3 4" xfId="30607"/>
    <cellStyle name="Total 3 18 4" xfId="11515"/>
    <cellStyle name="Total 3 18 4 2" xfId="32851"/>
    <cellStyle name="Total 3 18 5" xfId="21539"/>
    <cellStyle name="Total 3 18 5 2" xfId="41009"/>
    <cellStyle name="Total 3 18 6" xfId="26125"/>
    <cellStyle name="Total 3 19" xfId="4790"/>
    <cellStyle name="Total 3 19 2" xfId="7032"/>
    <cellStyle name="Total 3 19 2 2" xfId="13758"/>
    <cellStyle name="Total 3 19 2 2 2" xfId="35094"/>
    <cellStyle name="Total 3 19 2 3" xfId="18933"/>
    <cellStyle name="Total 3 19 2 3 2" xfId="38852"/>
    <cellStyle name="Total 3 19 2 4" xfId="28368"/>
    <cellStyle name="Total 3 19 3" xfId="9272"/>
    <cellStyle name="Total 3 19 3 2" xfId="15998"/>
    <cellStyle name="Total 3 19 3 2 2" xfId="37334"/>
    <cellStyle name="Total 3 19 3 3" xfId="17419"/>
    <cellStyle name="Total 3 19 3 3 2" xfId="37597"/>
    <cellStyle name="Total 3 19 3 4" xfId="30608"/>
    <cellStyle name="Total 3 19 4" xfId="11516"/>
    <cellStyle name="Total 3 19 4 2" xfId="32852"/>
    <cellStyle name="Total 3 19 5" xfId="23768"/>
    <cellStyle name="Total 3 19 5 2" xfId="42852"/>
    <cellStyle name="Total 3 19 6" xfId="26126"/>
    <cellStyle name="Total 3 2" xfId="4791"/>
    <cellStyle name="Total 3 2 2" xfId="4792"/>
    <cellStyle name="Total 3 2 2 2" xfId="7034"/>
    <cellStyle name="Total 3 2 2 2 2" xfId="13760"/>
    <cellStyle name="Total 3 2 2 2 2 2" xfId="35096"/>
    <cellStyle name="Total 3 2 2 2 3" xfId="23396"/>
    <cellStyle name="Total 3 2 2 2 3 2" xfId="42544"/>
    <cellStyle name="Total 3 2 2 2 4" xfId="28370"/>
    <cellStyle name="Total 3 2 2 3" xfId="9274"/>
    <cellStyle name="Total 3 2 2 3 2" xfId="16000"/>
    <cellStyle name="Total 3 2 2 3 2 2" xfId="37336"/>
    <cellStyle name="Total 3 2 2 3 3" xfId="23029"/>
    <cellStyle name="Total 3 2 2 3 3 2" xfId="42241"/>
    <cellStyle name="Total 3 2 2 3 4" xfId="30610"/>
    <cellStyle name="Total 3 2 2 4" xfId="11518"/>
    <cellStyle name="Total 3 2 2 4 2" xfId="32854"/>
    <cellStyle name="Total 3 2 2 5" xfId="22652"/>
    <cellStyle name="Total 3 2 2 5 2" xfId="41928"/>
    <cellStyle name="Total 3 2 2 6" xfId="26128"/>
    <cellStyle name="Total 3 2 3" xfId="4793"/>
    <cellStyle name="Total 3 2 3 2" xfId="7035"/>
    <cellStyle name="Total 3 2 3 2 2" xfId="13761"/>
    <cellStyle name="Total 3 2 3 2 2 2" xfId="35097"/>
    <cellStyle name="Total 3 2 3 2 3" xfId="20049"/>
    <cellStyle name="Total 3 2 3 2 3 2" xfId="39775"/>
    <cellStyle name="Total 3 2 3 2 4" xfId="28371"/>
    <cellStyle name="Total 3 2 3 3" xfId="9275"/>
    <cellStyle name="Total 3 2 3 3 2" xfId="16001"/>
    <cellStyle name="Total 3 2 3 3 2 2" xfId="37337"/>
    <cellStyle name="Total 3 2 3 3 3" xfId="19682"/>
    <cellStyle name="Total 3 2 3 3 3 2" xfId="39472"/>
    <cellStyle name="Total 3 2 3 3 4" xfId="30611"/>
    <cellStyle name="Total 3 2 3 4" xfId="11519"/>
    <cellStyle name="Total 3 2 3 4 2" xfId="32855"/>
    <cellStyle name="Total 3 2 3 5" xfId="19307"/>
    <cellStyle name="Total 3 2 3 5 2" xfId="39162"/>
    <cellStyle name="Total 3 2 3 6" xfId="26129"/>
    <cellStyle name="Total 3 2 4" xfId="7033"/>
    <cellStyle name="Total 3 2 4 2" xfId="13759"/>
    <cellStyle name="Total 3 2 4 2 2" xfId="35095"/>
    <cellStyle name="Total 3 2 4 3" xfId="21167"/>
    <cellStyle name="Total 3 2 4 3 2" xfId="40701"/>
    <cellStyle name="Total 3 2 4 4" xfId="28369"/>
    <cellStyle name="Total 3 2 5" xfId="9273"/>
    <cellStyle name="Total 3 2 5 2" xfId="15999"/>
    <cellStyle name="Total 3 2 5 2 2" xfId="37335"/>
    <cellStyle name="Total 3 2 5 3" xfId="20797"/>
    <cellStyle name="Total 3 2 5 3 2" xfId="40395"/>
    <cellStyle name="Total 3 2 5 4" xfId="30609"/>
    <cellStyle name="Total 3 2 6" xfId="11517"/>
    <cellStyle name="Total 3 2 6 2" xfId="32853"/>
    <cellStyle name="Total 3 2 7" xfId="20421"/>
    <cellStyle name="Total 3 2 7 2" xfId="40083"/>
    <cellStyle name="Total 3 2 8" xfId="26127"/>
    <cellStyle name="Total 3 20" xfId="4794"/>
    <cellStyle name="Total 3 20 2" xfId="7036"/>
    <cellStyle name="Total 3 20 2 2" xfId="13762"/>
    <cellStyle name="Total 3 20 2 2 2" xfId="35098"/>
    <cellStyle name="Total 3 20 2 3" xfId="22281"/>
    <cellStyle name="Total 3 20 2 3 2" xfId="41622"/>
    <cellStyle name="Total 3 20 2 4" xfId="28372"/>
    <cellStyle name="Total 3 20 3" xfId="9276"/>
    <cellStyle name="Total 3 20 3 2" xfId="16002"/>
    <cellStyle name="Total 3 20 3 2 2" xfId="37338"/>
    <cellStyle name="Total 3 20 3 3" xfId="21911"/>
    <cellStyle name="Total 3 20 3 3 2" xfId="41317"/>
    <cellStyle name="Total 3 20 3 4" xfId="30612"/>
    <cellStyle name="Total 3 20 4" xfId="11520"/>
    <cellStyle name="Total 3 20 4 2" xfId="32856"/>
    <cellStyle name="Total 3 20 5" xfId="18192"/>
    <cellStyle name="Total 3 20 5 2" xfId="38241"/>
    <cellStyle name="Total 3 20 6" xfId="26130"/>
    <cellStyle name="Total 3 21" xfId="4795"/>
    <cellStyle name="Total 3 21 2" xfId="7037"/>
    <cellStyle name="Total 3 21 2 2" xfId="13763"/>
    <cellStyle name="Total 3 21 2 2 2" xfId="35099"/>
    <cellStyle name="Total 3 21 2 3" xfId="18935"/>
    <cellStyle name="Total 3 21 2 3 2" xfId="38854"/>
    <cellStyle name="Total 3 21 2 4" xfId="28373"/>
    <cellStyle name="Total 3 21 3" xfId="9277"/>
    <cellStyle name="Total 3 21 3 2" xfId="16003"/>
    <cellStyle name="Total 3 21 3 2 2" xfId="37339"/>
    <cellStyle name="Total 3 21 3 3" xfId="18565"/>
    <cellStyle name="Total 3 21 3 3 2" xfId="38549"/>
    <cellStyle name="Total 3 21 3 4" xfId="30613"/>
    <cellStyle name="Total 3 21 4" xfId="11521"/>
    <cellStyle name="Total 3 21 4 2" xfId="32857"/>
    <cellStyle name="Total 3 21 5" xfId="21536"/>
    <cellStyle name="Total 3 21 5 2" xfId="41006"/>
    <cellStyle name="Total 3 21 6" xfId="26131"/>
    <cellStyle name="Total 3 22" xfId="4796"/>
    <cellStyle name="Total 3 22 2" xfId="7038"/>
    <cellStyle name="Total 3 22 2 2" xfId="13764"/>
    <cellStyle name="Total 3 22 2 2 2" xfId="35100"/>
    <cellStyle name="Total 3 22 2 3" xfId="17812"/>
    <cellStyle name="Total 3 22 2 3 2" xfId="37926"/>
    <cellStyle name="Total 3 22 2 4" xfId="28374"/>
    <cellStyle name="Total 3 22 3" xfId="9278"/>
    <cellStyle name="Total 3 22 3 2" xfId="16004"/>
    <cellStyle name="Total 3 22 3 2 2" xfId="37340"/>
    <cellStyle name="Total 3 22 3 3" xfId="17418"/>
    <cellStyle name="Total 3 22 3 3 2" xfId="37596"/>
    <cellStyle name="Total 3 22 3 4" xfId="30614"/>
    <cellStyle name="Total 3 22 4" xfId="11522"/>
    <cellStyle name="Total 3 22 4 2" xfId="32858"/>
    <cellStyle name="Total 3 22 5" xfId="23765"/>
    <cellStyle name="Total 3 22 5 2" xfId="42849"/>
    <cellStyle name="Total 3 22 6" xfId="26132"/>
    <cellStyle name="Total 3 23" xfId="4797"/>
    <cellStyle name="Total 3 23 2" xfId="7039"/>
    <cellStyle name="Total 3 23 2 2" xfId="13765"/>
    <cellStyle name="Total 3 23 2 2 2" xfId="35101"/>
    <cellStyle name="Total 3 23 2 3" xfId="21166"/>
    <cellStyle name="Total 3 23 2 3 2" xfId="40700"/>
    <cellStyle name="Total 3 23 2 4" xfId="28375"/>
    <cellStyle name="Total 3 23 3" xfId="9279"/>
    <cellStyle name="Total 3 23 3 2" xfId="16005"/>
    <cellStyle name="Total 3 23 3 2 2" xfId="37341"/>
    <cellStyle name="Total 3 23 3 3" xfId="20796"/>
    <cellStyle name="Total 3 23 3 3 2" xfId="40394"/>
    <cellStyle name="Total 3 23 3 4" xfId="30615"/>
    <cellStyle name="Total 3 23 4" xfId="11523"/>
    <cellStyle name="Total 3 23 4 2" xfId="32859"/>
    <cellStyle name="Total 3 23 5" xfId="20418"/>
    <cellStyle name="Total 3 23 5 2" xfId="40080"/>
    <cellStyle name="Total 3 23 6" xfId="26133"/>
    <cellStyle name="Total 3 24" xfId="4798"/>
    <cellStyle name="Total 3 24 2" xfId="7040"/>
    <cellStyle name="Total 3 24 2 2" xfId="13766"/>
    <cellStyle name="Total 3 24 2 2 2" xfId="35102"/>
    <cellStyle name="Total 3 24 2 3" xfId="23395"/>
    <cellStyle name="Total 3 24 2 3 2" xfId="42543"/>
    <cellStyle name="Total 3 24 2 4" xfId="28376"/>
    <cellStyle name="Total 3 24 3" xfId="9280"/>
    <cellStyle name="Total 3 24 3 2" xfId="16006"/>
    <cellStyle name="Total 3 24 3 2 2" xfId="37342"/>
    <cellStyle name="Total 3 24 3 3" xfId="23028"/>
    <cellStyle name="Total 3 24 3 3 2" xfId="42240"/>
    <cellStyle name="Total 3 24 3 4" xfId="30616"/>
    <cellStyle name="Total 3 24 4" xfId="11524"/>
    <cellStyle name="Total 3 24 4 2" xfId="32860"/>
    <cellStyle name="Total 3 24 5" xfId="22649"/>
    <cellStyle name="Total 3 24 5 2" xfId="41925"/>
    <cellStyle name="Total 3 24 6" xfId="26134"/>
    <cellStyle name="Total 3 25" xfId="4799"/>
    <cellStyle name="Total 3 25 2" xfId="7041"/>
    <cellStyle name="Total 3 25 2 2" xfId="13767"/>
    <cellStyle name="Total 3 25 2 2 2" xfId="35103"/>
    <cellStyle name="Total 3 25 2 3" xfId="20048"/>
    <cellStyle name="Total 3 25 2 3 2" xfId="39774"/>
    <cellStyle name="Total 3 25 2 4" xfId="28377"/>
    <cellStyle name="Total 3 25 3" xfId="9281"/>
    <cellStyle name="Total 3 25 3 2" xfId="16007"/>
    <cellStyle name="Total 3 25 3 2 2" xfId="37343"/>
    <cellStyle name="Total 3 25 3 3" xfId="19681"/>
    <cellStyle name="Total 3 25 3 3 2" xfId="39471"/>
    <cellStyle name="Total 3 25 3 4" xfId="30617"/>
    <cellStyle name="Total 3 25 4" xfId="11525"/>
    <cellStyle name="Total 3 25 4 2" xfId="32861"/>
    <cellStyle name="Total 3 25 5" xfId="19304"/>
    <cellStyle name="Total 3 25 5 2" xfId="39159"/>
    <cellStyle name="Total 3 25 6" xfId="26135"/>
    <cellStyle name="Total 3 26" xfId="4800"/>
    <cellStyle name="Total 3 26 2" xfId="7042"/>
    <cellStyle name="Total 3 26 2 2" xfId="13768"/>
    <cellStyle name="Total 3 26 2 2 2" xfId="35104"/>
    <cellStyle name="Total 3 26 2 3" xfId="22280"/>
    <cellStyle name="Total 3 26 2 3 2" xfId="41621"/>
    <cellStyle name="Total 3 26 2 4" xfId="28378"/>
    <cellStyle name="Total 3 26 3" xfId="9282"/>
    <cellStyle name="Total 3 26 3 2" xfId="16008"/>
    <cellStyle name="Total 3 26 3 2 2" xfId="37344"/>
    <cellStyle name="Total 3 26 3 3" xfId="21910"/>
    <cellStyle name="Total 3 26 3 3 2" xfId="41316"/>
    <cellStyle name="Total 3 26 3 4" xfId="30618"/>
    <cellStyle name="Total 3 26 4" xfId="11526"/>
    <cellStyle name="Total 3 26 4 2" xfId="32862"/>
    <cellStyle name="Total 3 26 5" xfId="21538"/>
    <cellStyle name="Total 3 26 5 2" xfId="41008"/>
    <cellStyle name="Total 3 26 6" xfId="26136"/>
    <cellStyle name="Total 3 27" xfId="4801"/>
    <cellStyle name="Total 3 27 2" xfId="7043"/>
    <cellStyle name="Total 3 27 2 2" xfId="13769"/>
    <cellStyle name="Total 3 27 2 2 2" xfId="35105"/>
    <cellStyle name="Total 3 27 2 3" xfId="18934"/>
    <cellStyle name="Total 3 27 2 3 2" xfId="38853"/>
    <cellStyle name="Total 3 27 2 4" xfId="28379"/>
    <cellStyle name="Total 3 27 3" xfId="9283"/>
    <cellStyle name="Total 3 27 3 2" xfId="16009"/>
    <cellStyle name="Total 3 27 3 2 2" xfId="37345"/>
    <cellStyle name="Total 3 27 3 3" xfId="18564"/>
    <cellStyle name="Total 3 27 3 3 2" xfId="38548"/>
    <cellStyle name="Total 3 27 3 4" xfId="30619"/>
    <cellStyle name="Total 3 27 4" xfId="11527"/>
    <cellStyle name="Total 3 27 4 2" xfId="32863"/>
    <cellStyle name="Total 3 27 5" xfId="23767"/>
    <cellStyle name="Total 3 27 5 2" xfId="42851"/>
    <cellStyle name="Total 3 27 6" xfId="26137"/>
    <cellStyle name="Total 3 28" xfId="4802"/>
    <cellStyle name="Total 3 28 2" xfId="7044"/>
    <cellStyle name="Total 3 28 2 2" xfId="13770"/>
    <cellStyle name="Total 3 28 2 2 2" xfId="35106"/>
    <cellStyle name="Total 3 28 2 3" xfId="17811"/>
    <cellStyle name="Total 3 28 2 3 2" xfId="37925"/>
    <cellStyle name="Total 3 28 2 4" xfId="28380"/>
    <cellStyle name="Total 3 28 3" xfId="9284"/>
    <cellStyle name="Total 3 28 3 2" xfId="16010"/>
    <cellStyle name="Total 3 28 3 2 2" xfId="37346"/>
    <cellStyle name="Total 3 28 3 3" xfId="17417"/>
    <cellStyle name="Total 3 28 3 3 2" xfId="37595"/>
    <cellStyle name="Total 3 28 3 4" xfId="30620"/>
    <cellStyle name="Total 3 28 4" xfId="11528"/>
    <cellStyle name="Total 3 28 4 2" xfId="32864"/>
    <cellStyle name="Total 3 28 5" xfId="20420"/>
    <cellStyle name="Total 3 28 5 2" xfId="40082"/>
    <cellStyle name="Total 3 28 6" xfId="26138"/>
    <cellStyle name="Total 3 29" xfId="4803"/>
    <cellStyle name="Total 3 29 2" xfId="7045"/>
    <cellStyle name="Total 3 29 2 2" xfId="13771"/>
    <cellStyle name="Total 3 29 2 2 2" xfId="35107"/>
    <cellStyle name="Total 3 29 2 3" xfId="17810"/>
    <cellStyle name="Total 3 29 2 3 2" xfId="37924"/>
    <cellStyle name="Total 3 29 2 4" xfId="28381"/>
    <cellStyle name="Total 3 29 3" xfId="9285"/>
    <cellStyle name="Total 3 29 3 2" xfId="16011"/>
    <cellStyle name="Total 3 29 3 2 2" xfId="37347"/>
    <cellStyle name="Total 3 29 3 3" xfId="20795"/>
    <cellStyle name="Total 3 29 3 3 2" xfId="40393"/>
    <cellStyle name="Total 3 29 3 4" xfId="30621"/>
    <cellStyle name="Total 3 29 4" xfId="11529"/>
    <cellStyle name="Total 3 29 4 2" xfId="32865"/>
    <cellStyle name="Total 3 29 5" xfId="22651"/>
    <cellStyle name="Total 3 29 5 2" xfId="41927"/>
    <cellStyle name="Total 3 29 6" xfId="26139"/>
    <cellStyle name="Total 3 3" xfId="4804"/>
    <cellStyle name="Total 3 3 2" xfId="4805"/>
    <cellStyle name="Total 3 3 2 2" xfId="7047"/>
    <cellStyle name="Total 3 3 2 2 2" xfId="13773"/>
    <cellStyle name="Total 3 3 2 2 2 2" xfId="35109"/>
    <cellStyle name="Total 3 3 2 2 3" xfId="23393"/>
    <cellStyle name="Total 3 3 2 2 3 2" xfId="42541"/>
    <cellStyle name="Total 3 3 2 2 4" xfId="28383"/>
    <cellStyle name="Total 3 3 2 3" xfId="9287"/>
    <cellStyle name="Total 3 3 2 3 2" xfId="16013"/>
    <cellStyle name="Total 3 3 2 3 2 2" xfId="37349"/>
    <cellStyle name="Total 3 3 2 3 3" xfId="19680"/>
    <cellStyle name="Total 3 3 2 3 3 2" xfId="39470"/>
    <cellStyle name="Total 3 3 2 3 4" xfId="30623"/>
    <cellStyle name="Total 3 3 2 4" xfId="11531"/>
    <cellStyle name="Total 3 3 2 4 2" xfId="32867"/>
    <cellStyle name="Total 3 3 2 5" xfId="18191"/>
    <cellStyle name="Total 3 3 2 5 2" xfId="38240"/>
    <cellStyle name="Total 3 3 2 6" xfId="26141"/>
    <cellStyle name="Total 3 3 3" xfId="4806"/>
    <cellStyle name="Total 3 3 3 2" xfId="7048"/>
    <cellStyle name="Total 3 3 3 2 2" xfId="13774"/>
    <cellStyle name="Total 3 3 3 2 2 2" xfId="35110"/>
    <cellStyle name="Total 3 3 3 2 3" xfId="20046"/>
    <cellStyle name="Total 3 3 3 2 3 2" xfId="39772"/>
    <cellStyle name="Total 3 3 3 2 4" xfId="28384"/>
    <cellStyle name="Total 3 3 3 3" xfId="9288"/>
    <cellStyle name="Total 3 3 3 3 2" xfId="16014"/>
    <cellStyle name="Total 3 3 3 3 2 2" xfId="37350"/>
    <cellStyle name="Total 3 3 3 3 3" xfId="21909"/>
    <cellStyle name="Total 3 3 3 3 3 2" xfId="41315"/>
    <cellStyle name="Total 3 3 3 3 4" xfId="30624"/>
    <cellStyle name="Total 3 3 3 4" xfId="11532"/>
    <cellStyle name="Total 3 3 3 4 2" xfId="32868"/>
    <cellStyle name="Total 3 3 3 5" xfId="21537"/>
    <cellStyle name="Total 3 3 3 5 2" xfId="41007"/>
    <cellStyle name="Total 3 3 3 6" xfId="26142"/>
    <cellStyle name="Total 3 3 4" xfId="7046"/>
    <cellStyle name="Total 3 3 4 2" xfId="13772"/>
    <cellStyle name="Total 3 3 4 2 2" xfId="35108"/>
    <cellStyle name="Total 3 3 4 3" xfId="21164"/>
    <cellStyle name="Total 3 3 4 3 2" xfId="40698"/>
    <cellStyle name="Total 3 3 4 4" xfId="28382"/>
    <cellStyle name="Total 3 3 5" xfId="9286"/>
    <cellStyle name="Total 3 3 5 2" xfId="16012"/>
    <cellStyle name="Total 3 3 5 2 2" xfId="37348"/>
    <cellStyle name="Total 3 3 5 3" xfId="23027"/>
    <cellStyle name="Total 3 3 5 3 2" xfId="42239"/>
    <cellStyle name="Total 3 3 5 4" xfId="30622"/>
    <cellStyle name="Total 3 3 6" xfId="11530"/>
    <cellStyle name="Total 3 3 6 2" xfId="32866"/>
    <cellStyle name="Total 3 3 7" xfId="19306"/>
    <cellStyle name="Total 3 3 7 2" xfId="39161"/>
    <cellStyle name="Total 3 3 8" xfId="26140"/>
    <cellStyle name="Total 3 30" xfId="4807"/>
    <cellStyle name="Total 3 30 2" xfId="7049"/>
    <cellStyle name="Total 3 30 2 2" xfId="13775"/>
    <cellStyle name="Total 3 30 2 2 2" xfId="35111"/>
    <cellStyle name="Total 3 30 2 3" xfId="22278"/>
    <cellStyle name="Total 3 30 2 3 2" xfId="41619"/>
    <cellStyle name="Total 3 30 2 4" xfId="28385"/>
    <cellStyle name="Total 3 30 3" xfId="9289"/>
    <cellStyle name="Total 3 30 3 2" xfId="16015"/>
    <cellStyle name="Total 3 30 3 2 2" xfId="37351"/>
    <cellStyle name="Total 3 30 3 3" xfId="18563"/>
    <cellStyle name="Total 3 30 3 3 2" xfId="38547"/>
    <cellStyle name="Total 3 30 3 4" xfId="30625"/>
    <cellStyle name="Total 3 30 4" xfId="11533"/>
    <cellStyle name="Total 3 30 4 2" xfId="32869"/>
    <cellStyle name="Total 3 30 5" xfId="23766"/>
    <cellStyle name="Total 3 30 5 2" xfId="42850"/>
    <cellStyle name="Total 3 30 6" xfId="26143"/>
    <cellStyle name="Total 3 31" xfId="4808"/>
    <cellStyle name="Total 3 31 2" xfId="7050"/>
    <cellStyle name="Total 3 31 2 2" xfId="13776"/>
    <cellStyle name="Total 3 31 2 2 2" xfId="35112"/>
    <cellStyle name="Total 3 31 2 3" xfId="18932"/>
    <cellStyle name="Total 3 31 2 3 2" xfId="38851"/>
    <cellStyle name="Total 3 31 2 4" xfId="28386"/>
    <cellStyle name="Total 3 31 3" xfId="9290"/>
    <cellStyle name="Total 3 31 3 2" xfId="16016"/>
    <cellStyle name="Total 3 31 3 2 2" xfId="37352"/>
    <cellStyle name="Total 3 31 3 3" xfId="17416"/>
    <cellStyle name="Total 3 31 3 3 2" xfId="37594"/>
    <cellStyle name="Total 3 31 3 4" xfId="30626"/>
    <cellStyle name="Total 3 31 4" xfId="11534"/>
    <cellStyle name="Total 3 31 4 2" xfId="32870"/>
    <cellStyle name="Total 3 31 5" xfId="20419"/>
    <cellStyle name="Total 3 31 5 2" xfId="40081"/>
    <cellStyle name="Total 3 31 6" xfId="26144"/>
    <cellStyle name="Total 3 32" xfId="4809"/>
    <cellStyle name="Total 3 32 2" xfId="7051"/>
    <cellStyle name="Total 3 32 2 2" xfId="13777"/>
    <cellStyle name="Total 3 32 2 2 2" xfId="35113"/>
    <cellStyle name="Total 3 32 2 3" xfId="17809"/>
    <cellStyle name="Total 3 32 2 3 2" xfId="37923"/>
    <cellStyle name="Total 3 32 2 4" xfId="28387"/>
    <cellStyle name="Total 3 32 3" xfId="9291"/>
    <cellStyle name="Total 3 32 3 2" xfId="16017"/>
    <cellStyle name="Total 3 32 3 2 2" xfId="37353"/>
    <cellStyle name="Total 3 32 3 3" xfId="20794"/>
    <cellStyle name="Total 3 32 3 3 2" xfId="40392"/>
    <cellStyle name="Total 3 32 3 4" xfId="30627"/>
    <cellStyle name="Total 3 32 4" xfId="11535"/>
    <cellStyle name="Total 3 32 4 2" xfId="32871"/>
    <cellStyle name="Total 3 32 5" xfId="22650"/>
    <cellStyle name="Total 3 32 5 2" xfId="41926"/>
    <cellStyle name="Total 3 32 6" xfId="26145"/>
    <cellStyle name="Total 3 33" xfId="4810"/>
    <cellStyle name="Total 3 33 2" xfId="7052"/>
    <cellStyle name="Total 3 33 2 2" xfId="13778"/>
    <cellStyle name="Total 3 33 2 2 2" xfId="35114"/>
    <cellStyle name="Total 3 33 2 3" xfId="21163"/>
    <cellStyle name="Total 3 33 2 3 2" xfId="40697"/>
    <cellStyle name="Total 3 33 2 4" xfId="28388"/>
    <cellStyle name="Total 3 33 3" xfId="9292"/>
    <cellStyle name="Total 3 33 3 2" xfId="16018"/>
    <cellStyle name="Total 3 33 3 2 2" xfId="37354"/>
    <cellStyle name="Total 3 33 3 3" xfId="23026"/>
    <cellStyle name="Total 3 33 3 3 2" xfId="42238"/>
    <cellStyle name="Total 3 33 3 4" xfId="30628"/>
    <cellStyle name="Total 3 33 4" xfId="11536"/>
    <cellStyle name="Total 3 33 4 2" xfId="32872"/>
    <cellStyle name="Total 3 33 5" xfId="19305"/>
    <cellStyle name="Total 3 33 5 2" xfId="39160"/>
    <cellStyle name="Total 3 33 6" xfId="26146"/>
    <cellStyle name="Total 3 34" xfId="4811"/>
    <cellStyle name="Total 3 34 2" xfId="7053"/>
    <cellStyle name="Total 3 34 2 2" xfId="13779"/>
    <cellStyle name="Total 3 34 2 2 2" xfId="35115"/>
    <cellStyle name="Total 3 34 2 3" xfId="23392"/>
    <cellStyle name="Total 3 34 2 3 2" xfId="42540"/>
    <cellStyle name="Total 3 34 2 4" xfId="28389"/>
    <cellStyle name="Total 3 34 3" xfId="9293"/>
    <cellStyle name="Total 3 34 3 2" xfId="16019"/>
    <cellStyle name="Total 3 34 3 2 2" xfId="37355"/>
    <cellStyle name="Total 3 34 3 3" xfId="19679"/>
    <cellStyle name="Total 3 34 3 3 2" xfId="39469"/>
    <cellStyle name="Total 3 34 3 4" xfId="30629"/>
    <cellStyle name="Total 3 34 4" xfId="11537"/>
    <cellStyle name="Total 3 34 4 2" xfId="32873"/>
    <cellStyle name="Total 3 34 5" xfId="18190"/>
    <cellStyle name="Total 3 34 5 2" xfId="38239"/>
    <cellStyle name="Total 3 34 6" xfId="26147"/>
    <cellStyle name="Total 3 35" xfId="4812"/>
    <cellStyle name="Total 3 35 2" xfId="7054"/>
    <cellStyle name="Total 3 35 2 2" xfId="13780"/>
    <cellStyle name="Total 3 35 2 2 2" xfId="35116"/>
    <cellStyle name="Total 3 35 2 3" xfId="20045"/>
    <cellStyle name="Total 3 35 2 3 2" xfId="39771"/>
    <cellStyle name="Total 3 35 2 4" xfId="28390"/>
    <cellStyle name="Total 3 35 3" xfId="9294"/>
    <cellStyle name="Total 3 35 3 2" xfId="16020"/>
    <cellStyle name="Total 3 35 3 2 2" xfId="37356"/>
    <cellStyle name="Total 3 35 3 3" xfId="21908"/>
    <cellStyle name="Total 3 35 3 3 2" xfId="41314"/>
    <cellStyle name="Total 3 35 3 4" xfId="30630"/>
    <cellStyle name="Total 3 35 4" xfId="11538"/>
    <cellStyle name="Total 3 35 4 2" xfId="32874"/>
    <cellStyle name="Total 3 35 5" xfId="18189"/>
    <cellStyle name="Total 3 35 5 2" xfId="38238"/>
    <cellStyle name="Total 3 35 6" xfId="26148"/>
    <cellStyle name="Total 3 36" xfId="4813"/>
    <cellStyle name="Total 3 36 2" xfId="7055"/>
    <cellStyle name="Total 3 36 2 2" xfId="13781"/>
    <cellStyle name="Total 3 36 2 2 2" xfId="35117"/>
    <cellStyle name="Total 3 36 2 3" xfId="22277"/>
    <cellStyle name="Total 3 36 2 3 2" xfId="41618"/>
    <cellStyle name="Total 3 36 2 4" xfId="28391"/>
    <cellStyle name="Total 3 36 3" xfId="9295"/>
    <cellStyle name="Total 3 36 3 2" xfId="16021"/>
    <cellStyle name="Total 3 36 3 2 2" xfId="37357"/>
    <cellStyle name="Total 3 36 3 3" xfId="18562"/>
    <cellStyle name="Total 3 36 3 3 2" xfId="38546"/>
    <cellStyle name="Total 3 36 3 4" xfId="30631"/>
    <cellStyle name="Total 3 36 4" xfId="11539"/>
    <cellStyle name="Total 3 36 4 2" xfId="32875"/>
    <cellStyle name="Total 3 36 5" xfId="21535"/>
    <cellStyle name="Total 3 36 5 2" xfId="41005"/>
    <cellStyle name="Total 3 36 6" xfId="26149"/>
    <cellStyle name="Total 3 37" xfId="4814"/>
    <cellStyle name="Total 3 37 2" xfId="7056"/>
    <cellStyle name="Total 3 37 2 2" xfId="13782"/>
    <cellStyle name="Total 3 37 2 2 2" xfId="35118"/>
    <cellStyle name="Total 3 37 2 3" xfId="18931"/>
    <cellStyle name="Total 3 37 2 3 2" xfId="38850"/>
    <cellStyle name="Total 3 37 2 4" xfId="28392"/>
    <cellStyle name="Total 3 37 3" xfId="9296"/>
    <cellStyle name="Total 3 37 3 2" xfId="16022"/>
    <cellStyle name="Total 3 37 3 2 2" xfId="37358"/>
    <cellStyle name="Total 3 37 3 3" xfId="17415"/>
    <cellStyle name="Total 3 37 3 3 2" xfId="37593"/>
    <cellStyle name="Total 3 37 3 4" xfId="30632"/>
    <cellStyle name="Total 3 37 4" xfId="11540"/>
    <cellStyle name="Total 3 37 4 2" xfId="32876"/>
    <cellStyle name="Total 3 37 5" xfId="23764"/>
    <cellStyle name="Total 3 37 5 2" xfId="42848"/>
    <cellStyle name="Total 3 37 6" xfId="26150"/>
    <cellStyle name="Total 3 38" xfId="4815"/>
    <cellStyle name="Total 3 38 2" xfId="7057"/>
    <cellStyle name="Total 3 38 2 2" xfId="13783"/>
    <cellStyle name="Total 3 38 2 2 2" xfId="35119"/>
    <cellStyle name="Total 3 38 2 3" xfId="17808"/>
    <cellStyle name="Total 3 38 2 3 2" xfId="37922"/>
    <cellStyle name="Total 3 38 2 4" xfId="28393"/>
    <cellStyle name="Total 3 38 3" xfId="9297"/>
    <cellStyle name="Total 3 38 3 2" xfId="16023"/>
    <cellStyle name="Total 3 38 3 2 2" xfId="37359"/>
    <cellStyle name="Total 3 38 3 3" xfId="20792"/>
    <cellStyle name="Total 3 38 3 3 2" xfId="40390"/>
    <cellStyle name="Total 3 38 3 4" xfId="30633"/>
    <cellStyle name="Total 3 38 4" xfId="11541"/>
    <cellStyle name="Total 3 38 4 2" xfId="32877"/>
    <cellStyle name="Total 3 38 5" xfId="20417"/>
    <cellStyle name="Total 3 38 5 2" xfId="40079"/>
    <cellStyle name="Total 3 38 6" xfId="26151"/>
    <cellStyle name="Total 3 39" xfId="4816"/>
    <cellStyle name="Total 3 39 2" xfId="7058"/>
    <cellStyle name="Total 3 39 2 2" xfId="13784"/>
    <cellStyle name="Total 3 39 2 2 2" xfId="35120"/>
    <cellStyle name="Total 3 39 2 3" xfId="21162"/>
    <cellStyle name="Total 3 39 2 3 2" xfId="40696"/>
    <cellStyle name="Total 3 39 2 4" xfId="28394"/>
    <cellStyle name="Total 3 39 3" xfId="9298"/>
    <cellStyle name="Total 3 39 3 2" xfId="16024"/>
    <cellStyle name="Total 3 39 3 2 2" xfId="37360"/>
    <cellStyle name="Total 3 39 3 3" xfId="23024"/>
    <cellStyle name="Total 3 39 3 3 2" xfId="42236"/>
    <cellStyle name="Total 3 39 3 4" xfId="30634"/>
    <cellStyle name="Total 3 39 4" xfId="11542"/>
    <cellStyle name="Total 3 39 4 2" xfId="32878"/>
    <cellStyle name="Total 3 39 5" xfId="22648"/>
    <cellStyle name="Total 3 39 5 2" xfId="41924"/>
    <cellStyle name="Total 3 39 6" xfId="26152"/>
    <cellStyle name="Total 3 4" xfId="4817"/>
    <cellStyle name="Total 3 4 2" xfId="4818"/>
    <cellStyle name="Total 3 4 2 2" xfId="7060"/>
    <cellStyle name="Total 3 4 2 2 2" xfId="13786"/>
    <cellStyle name="Total 3 4 2 2 2 2" xfId="35122"/>
    <cellStyle name="Total 3 4 2 2 3" xfId="20044"/>
    <cellStyle name="Total 3 4 2 2 3 2" xfId="39770"/>
    <cellStyle name="Total 3 4 2 2 4" xfId="28396"/>
    <cellStyle name="Total 3 4 2 3" xfId="9300"/>
    <cellStyle name="Total 3 4 2 3 2" xfId="16026"/>
    <cellStyle name="Total 3 4 2 3 2 2" xfId="37362"/>
    <cellStyle name="Total 3 4 2 3 3" xfId="21906"/>
    <cellStyle name="Total 3 4 2 3 3 2" xfId="41312"/>
    <cellStyle name="Total 3 4 2 3 4" xfId="30636"/>
    <cellStyle name="Total 3 4 2 4" xfId="11544"/>
    <cellStyle name="Total 3 4 2 4 2" xfId="32880"/>
    <cellStyle name="Total 3 4 2 5" xfId="18188"/>
    <cellStyle name="Total 3 4 2 5 2" xfId="38237"/>
    <cellStyle name="Total 3 4 2 6" xfId="26154"/>
    <cellStyle name="Total 3 4 3" xfId="4819"/>
    <cellStyle name="Total 3 4 3 2" xfId="7061"/>
    <cellStyle name="Total 3 4 3 2 2" xfId="13787"/>
    <cellStyle name="Total 3 4 3 2 2 2" xfId="35123"/>
    <cellStyle name="Total 3 4 3 2 3" xfId="22276"/>
    <cellStyle name="Total 3 4 3 2 3 2" xfId="41617"/>
    <cellStyle name="Total 3 4 3 2 4" xfId="28397"/>
    <cellStyle name="Total 3 4 3 3" xfId="9301"/>
    <cellStyle name="Total 3 4 3 3 2" xfId="16027"/>
    <cellStyle name="Total 3 4 3 3 2 2" xfId="37363"/>
    <cellStyle name="Total 3 4 3 3 3" xfId="18560"/>
    <cellStyle name="Total 3 4 3 3 3 2" xfId="38544"/>
    <cellStyle name="Total 3 4 3 3 4" xfId="30637"/>
    <cellStyle name="Total 3 4 3 4" xfId="11545"/>
    <cellStyle name="Total 3 4 3 4 2" xfId="32881"/>
    <cellStyle name="Total 3 4 3 5" xfId="21534"/>
    <cellStyle name="Total 3 4 3 5 2" xfId="41004"/>
    <cellStyle name="Total 3 4 3 6" xfId="26155"/>
    <cellStyle name="Total 3 4 4" xfId="7059"/>
    <cellStyle name="Total 3 4 4 2" xfId="13785"/>
    <cellStyle name="Total 3 4 4 2 2" xfId="35121"/>
    <cellStyle name="Total 3 4 4 3" xfId="23391"/>
    <cellStyle name="Total 3 4 4 3 2" xfId="42539"/>
    <cellStyle name="Total 3 4 4 4" xfId="28395"/>
    <cellStyle name="Total 3 4 5" xfId="9299"/>
    <cellStyle name="Total 3 4 5 2" xfId="16025"/>
    <cellStyle name="Total 3 4 5 2 2" xfId="37361"/>
    <cellStyle name="Total 3 4 5 3" xfId="19677"/>
    <cellStyle name="Total 3 4 5 3 2" xfId="39467"/>
    <cellStyle name="Total 3 4 5 4" xfId="30635"/>
    <cellStyle name="Total 3 4 6" xfId="11543"/>
    <cellStyle name="Total 3 4 6 2" xfId="32879"/>
    <cellStyle name="Total 3 4 7" xfId="19303"/>
    <cellStyle name="Total 3 4 7 2" xfId="39158"/>
    <cellStyle name="Total 3 4 8" xfId="26153"/>
    <cellStyle name="Total 3 40" xfId="4820"/>
    <cellStyle name="Total 3 40 2" xfId="7062"/>
    <cellStyle name="Total 3 40 2 2" xfId="13788"/>
    <cellStyle name="Total 3 40 2 2 2" xfId="35124"/>
    <cellStyle name="Total 3 40 2 3" xfId="18930"/>
    <cellStyle name="Total 3 40 2 3 2" xfId="38849"/>
    <cellStyle name="Total 3 40 2 4" xfId="28398"/>
    <cellStyle name="Total 3 40 3" xfId="9302"/>
    <cellStyle name="Total 3 40 3 2" xfId="16028"/>
    <cellStyle name="Total 3 40 3 2 2" xfId="37364"/>
    <cellStyle name="Total 3 40 3 3" xfId="20793"/>
    <cellStyle name="Total 3 40 3 3 2" xfId="40391"/>
    <cellStyle name="Total 3 40 3 4" xfId="30638"/>
    <cellStyle name="Total 3 40 4" xfId="11546"/>
    <cellStyle name="Total 3 40 4 2" xfId="32882"/>
    <cellStyle name="Total 3 40 5" xfId="23763"/>
    <cellStyle name="Total 3 40 5 2" xfId="42847"/>
    <cellStyle name="Total 3 40 6" xfId="26156"/>
    <cellStyle name="Total 3 41" xfId="4821"/>
    <cellStyle name="Total 3 41 2" xfId="7063"/>
    <cellStyle name="Total 3 41 2 2" xfId="13789"/>
    <cellStyle name="Total 3 41 2 2 2" xfId="35125"/>
    <cellStyle name="Total 3 41 2 3" xfId="17807"/>
    <cellStyle name="Total 3 41 2 3 2" xfId="37921"/>
    <cellStyle name="Total 3 41 2 4" xfId="28399"/>
    <cellStyle name="Total 3 41 3" xfId="9303"/>
    <cellStyle name="Total 3 41 3 2" xfId="16029"/>
    <cellStyle name="Total 3 41 3 2 2" xfId="37365"/>
    <cellStyle name="Total 3 41 3 3" xfId="23025"/>
    <cellStyle name="Total 3 41 3 3 2" xfId="42237"/>
    <cellStyle name="Total 3 41 3 4" xfId="30639"/>
    <cellStyle name="Total 3 41 4" xfId="11547"/>
    <cellStyle name="Total 3 41 4 2" xfId="32883"/>
    <cellStyle name="Total 3 41 5" xfId="20416"/>
    <cellStyle name="Total 3 41 5 2" xfId="40078"/>
    <cellStyle name="Total 3 41 6" xfId="26157"/>
    <cellStyle name="Total 3 42" xfId="4822"/>
    <cellStyle name="Total 3 42 2" xfId="7064"/>
    <cellStyle name="Total 3 42 2 2" xfId="13790"/>
    <cellStyle name="Total 3 42 2 2 2" xfId="35126"/>
    <cellStyle name="Total 3 42 2 3" xfId="21161"/>
    <cellStyle name="Total 3 42 2 3 2" xfId="40695"/>
    <cellStyle name="Total 3 42 2 4" xfId="28400"/>
    <cellStyle name="Total 3 42 3" xfId="9304"/>
    <cellStyle name="Total 3 42 3 2" xfId="16030"/>
    <cellStyle name="Total 3 42 3 2 2" xfId="37366"/>
    <cellStyle name="Total 3 42 3 3" xfId="19678"/>
    <cellStyle name="Total 3 42 3 3 2" xfId="39468"/>
    <cellStyle name="Total 3 42 3 4" xfId="30640"/>
    <cellStyle name="Total 3 42 4" xfId="11548"/>
    <cellStyle name="Total 3 42 4 2" xfId="32884"/>
    <cellStyle name="Total 3 42 5" xfId="22647"/>
    <cellStyle name="Total 3 42 5 2" xfId="41923"/>
    <cellStyle name="Total 3 42 6" xfId="26158"/>
    <cellStyle name="Total 3 43" xfId="4823"/>
    <cellStyle name="Total 3 43 2" xfId="7065"/>
    <cellStyle name="Total 3 43 2 2" xfId="13791"/>
    <cellStyle name="Total 3 43 2 2 2" xfId="35127"/>
    <cellStyle name="Total 3 43 2 3" xfId="23390"/>
    <cellStyle name="Total 3 43 2 3 2" xfId="42538"/>
    <cellStyle name="Total 3 43 2 4" xfId="28401"/>
    <cellStyle name="Total 3 43 3" xfId="9305"/>
    <cellStyle name="Total 3 43 3 2" xfId="16031"/>
    <cellStyle name="Total 3 43 3 2 2" xfId="37367"/>
    <cellStyle name="Total 3 43 3 3" xfId="21907"/>
    <cellStyle name="Total 3 43 3 3 2" xfId="41313"/>
    <cellStyle name="Total 3 43 3 4" xfId="30641"/>
    <cellStyle name="Total 3 43 4" xfId="11549"/>
    <cellStyle name="Total 3 43 4 2" xfId="32885"/>
    <cellStyle name="Total 3 43 5" xfId="19302"/>
    <cellStyle name="Total 3 43 5 2" xfId="39157"/>
    <cellStyle name="Total 3 43 6" xfId="26159"/>
    <cellStyle name="Total 3 44" xfId="4824"/>
    <cellStyle name="Total 3 44 2" xfId="7066"/>
    <cellStyle name="Total 3 44 2 2" xfId="13792"/>
    <cellStyle name="Total 3 44 2 2 2" xfId="35128"/>
    <cellStyle name="Total 3 44 2 3" xfId="20043"/>
    <cellStyle name="Total 3 44 2 3 2" xfId="39769"/>
    <cellStyle name="Total 3 44 2 4" xfId="28402"/>
    <cellStyle name="Total 3 44 3" xfId="9306"/>
    <cellStyle name="Total 3 44 3 2" xfId="16032"/>
    <cellStyle name="Total 3 44 3 2 2" xfId="37368"/>
    <cellStyle name="Total 3 44 3 3" xfId="18561"/>
    <cellStyle name="Total 3 44 3 3 2" xfId="38545"/>
    <cellStyle name="Total 3 44 3 4" xfId="30642"/>
    <cellStyle name="Total 3 44 4" xfId="11550"/>
    <cellStyle name="Total 3 44 4 2" xfId="32886"/>
    <cellStyle name="Total 3 44 5" xfId="18187"/>
    <cellStyle name="Total 3 44 5 2" xfId="38236"/>
    <cellStyle name="Total 3 44 6" xfId="26160"/>
    <cellStyle name="Total 3 45" xfId="4825"/>
    <cellStyle name="Total 3 45 2" xfId="7067"/>
    <cellStyle name="Total 3 45 2 2" xfId="13793"/>
    <cellStyle name="Total 3 45 2 2 2" xfId="35129"/>
    <cellStyle name="Total 3 45 2 3" xfId="22275"/>
    <cellStyle name="Total 3 45 2 3 2" xfId="41616"/>
    <cellStyle name="Total 3 45 2 4" xfId="28403"/>
    <cellStyle name="Total 3 45 3" xfId="9307"/>
    <cellStyle name="Total 3 45 3 2" xfId="16033"/>
    <cellStyle name="Total 3 45 3 2 2" xfId="37369"/>
    <cellStyle name="Total 3 45 3 3" xfId="17414"/>
    <cellStyle name="Total 3 45 3 3 2" xfId="37592"/>
    <cellStyle name="Total 3 45 3 4" xfId="30643"/>
    <cellStyle name="Total 3 45 4" xfId="11551"/>
    <cellStyle name="Total 3 45 4 2" xfId="32887"/>
    <cellStyle name="Total 3 45 5" xfId="21533"/>
    <cellStyle name="Total 3 45 5 2" xfId="41003"/>
    <cellStyle name="Total 3 45 6" xfId="26161"/>
    <cellStyle name="Total 3 46" xfId="4826"/>
    <cellStyle name="Total 3 46 2" xfId="7068"/>
    <cellStyle name="Total 3 46 2 2" xfId="13794"/>
    <cellStyle name="Total 3 46 2 2 2" xfId="35130"/>
    <cellStyle name="Total 3 46 2 3" xfId="18929"/>
    <cellStyle name="Total 3 46 2 3 2" xfId="38848"/>
    <cellStyle name="Total 3 46 2 4" xfId="28404"/>
    <cellStyle name="Total 3 46 3" xfId="9308"/>
    <cellStyle name="Total 3 46 3 2" xfId="16034"/>
    <cellStyle name="Total 3 46 3 2 2" xfId="37370"/>
    <cellStyle name="Total 3 46 3 3" xfId="17413"/>
    <cellStyle name="Total 3 46 3 3 2" xfId="37591"/>
    <cellStyle name="Total 3 46 3 4" xfId="30644"/>
    <cellStyle name="Total 3 46 4" xfId="11552"/>
    <cellStyle name="Total 3 46 4 2" xfId="32888"/>
    <cellStyle name="Total 3 46 5" xfId="23762"/>
    <cellStyle name="Total 3 46 5 2" xfId="42846"/>
    <cellStyle name="Total 3 46 6" xfId="26162"/>
    <cellStyle name="Total 3 47" xfId="4827"/>
    <cellStyle name="Total 3 47 2" xfId="7069"/>
    <cellStyle name="Total 3 47 2 2" xfId="13795"/>
    <cellStyle name="Total 3 47 2 2 2" xfId="35131"/>
    <cellStyle name="Total 3 47 2 3" xfId="17806"/>
    <cellStyle name="Total 3 47 2 3 2" xfId="37920"/>
    <cellStyle name="Total 3 47 2 4" xfId="28405"/>
    <cellStyle name="Total 3 47 3" xfId="9309"/>
    <cellStyle name="Total 3 47 3 2" xfId="16035"/>
    <cellStyle name="Total 3 47 3 2 2" xfId="37371"/>
    <cellStyle name="Total 3 47 3 3" xfId="20791"/>
    <cellStyle name="Total 3 47 3 3 2" xfId="40389"/>
    <cellStyle name="Total 3 47 3 4" xfId="30645"/>
    <cellStyle name="Total 3 47 4" xfId="11553"/>
    <cellStyle name="Total 3 47 4 2" xfId="32889"/>
    <cellStyle name="Total 3 47 5" xfId="20415"/>
    <cellStyle name="Total 3 47 5 2" xfId="40077"/>
    <cellStyle name="Total 3 47 6" xfId="26163"/>
    <cellStyle name="Total 3 48" xfId="4828"/>
    <cellStyle name="Total 3 48 2" xfId="7070"/>
    <cellStyle name="Total 3 48 2 2" xfId="13796"/>
    <cellStyle name="Total 3 48 2 2 2" xfId="35132"/>
    <cellStyle name="Total 3 48 2 3" xfId="21160"/>
    <cellStyle name="Total 3 48 2 3 2" xfId="40694"/>
    <cellStyle name="Total 3 48 2 4" xfId="28406"/>
    <cellStyle name="Total 3 48 3" xfId="9310"/>
    <cellStyle name="Total 3 48 3 2" xfId="16036"/>
    <cellStyle name="Total 3 48 3 2 2" xfId="37372"/>
    <cellStyle name="Total 3 48 3 3" xfId="23023"/>
    <cellStyle name="Total 3 48 3 3 2" xfId="42235"/>
    <cellStyle name="Total 3 48 3 4" xfId="30646"/>
    <cellStyle name="Total 3 48 4" xfId="11554"/>
    <cellStyle name="Total 3 48 4 2" xfId="32890"/>
    <cellStyle name="Total 3 48 5" xfId="22646"/>
    <cellStyle name="Total 3 48 5 2" xfId="41922"/>
    <cellStyle name="Total 3 48 6" xfId="26164"/>
    <cellStyle name="Total 3 49" xfId="4829"/>
    <cellStyle name="Total 3 49 2" xfId="7071"/>
    <cellStyle name="Total 3 49 2 2" xfId="13797"/>
    <cellStyle name="Total 3 49 2 2 2" xfId="35133"/>
    <cellStyle name="Total 3 49 2 3" xfId="23389"/>
    <cellStyle name="Total 3 49 2 3 2" xfId="42537"/>
    <cellStyle name="Total 3 49 2 4" xfId="28407"/>
    <cellStyle name="Total 3 49 3" xfId="9311"/>
    <cellStyle name="Total 3 49 3 2" xfId="16037"/>
    <cellStyle name="Total 3 49 3 2 2" xfId="37373"/>
    <cellStyle name="Total 3 49 3 3" xfId="19676"/>
    <cellStyle name="Total 3 49 3 3 2" xfId="39466"/>
    <cellStyle name="Total 3 49 3 4" xfId="30647"/>
    <cellStyle name="Total 3 49 4" xfId="11555"/>
    <cellStyle name="Total 3 49 4 2" xfId="32891"/>
    <cellStyle name="Total 3 49 5" xfId="19301"/>
    <cellStyle name="Total 3 49 5 2" xfId="39156"/>
    <cellStyle name="Total 3 49 6" xfId="26165"/>
    <cellStyle name="Total 3 5" xfId="4830"/>
    <cellStyle name="Total 3 5 2" xfId="7072"/>
    <cellStyle name="Total 3 5 2 2" xfId="13798"/>
    <cellStyle name="Total 3 5 2 2 2" xfId="35134"/>
    <cellStyle name="Total 3 5 2 3" xfId="20042"/>
    <cellStyle name="Total 3 5 2 3 2" xfId="39768"/>
    <cellStyle name="Total 3 5 2 4" xfId="28408"/>
    <cellStyle name="Total 3 5 3" xfId="9312"/>
    <cellStyle name="Total 3 5 3 2" xfId="16038"/>
    <cellStyle name="Total 3 5 3 2 2" xfId="37374"/>
    <cellStyle name="Total 3 5 3 3" xfId="21905"/>
    <cellStyle name="Total 3 5 3 3 2" xfId="41311"/>
    <cellStyle name="Total 3 5 3 4" xfId="30648"/>
    <cellStyle name="Total 3 5 4" xfId="11556"/>
    <cellStyle name="Total 3 5 4 2" xfId="32892"/>
    <cellStyle name="Total 3 5 5" xfId="18186"/>
    <cellStyle name="Total 3 5 5 2" xfId="38235"/>
    <cellStyle name="Total 3 5 6" xfId="26166"/>
    <cellStyle name="Total 3 50" xfId="4831"/>
    <cellStyle name="Total 3 50 2" xfId="7073"/>
    <cellStyle name="Total 3 50 2 2" xfId="13799"/>
    <cellStyle name="Total 3 50 2 2 2" xfId="35135"/>
    <cellStyle name="Total 3 50 2 3" xfId="22274"/>
    <cellStyle name="Total 3 50 2 3 2" xfId="41615"/>
    <cellStyle name="Total 3 50 2 4" xfId="28409"/>
    <cellStyle name="Total 3 50 3" xfId="9313"/>
    <cellStyle name="Total 3 50 3 2" xfId="16039"/>
    <cellStyle name="Total 3 50 3 2 2" xfId="37375"/>
    <cellStyle name="Total 3 50 3 3" xfId="18559"/>
    <cellStyle name="Total 3 50 3 3 2" xfId="38543"/>
    <cellStyle name="Total 3 50 3 4" xfId="30649"/>
    <cellStyle name="Total 3 50 4" xfId="11557"/>
    <cellStyle name="Total 3 50 4 2" xfId="32893"/>
    <cellStyle name="Total 3 50 5" xfId="21532"/>
    <cellStyle name="Total 3 50 5 2" xfId="41002"/>
    <cellStyle name="Total 3 50 6" xfId="26167"/>
    <cellStyle name="Total 3 51" xfId="4832"/>
    <cellStyle name="Total 3 51 2" xfId="7074"/>
    <cellStyle name="Total 3 51 2 2" xfId="13800"/>
    <cellStyle name="Total 3 51 2 2 2" xfId="35136"/>
    <cellStyle name="Total 3 51 2 3" xfId="18928"/>
    <cellStyle name="Total 3 51 2 3 2" xfId="38847"/>
    <cellStyle name="Total 3 51 2 4" xfId="28410"/>
    <cellStyle name="Total 3 51 3" xfId="9314"/>
    <cellStyle name="Total 3 51 3 2" xfId="16040"/>
    <cellStyle name="Total 3 51 3 2 2" xfId="37376"/>
    <cellStyle name="Total 3 51 3 3" xfId="17412"/>
    <cellStyle name="Total 3 51 3 3 2" xfId="37590"/>
    <cellStyle name="Total 3 51 3 4" xfId="30650"/>
    <cellStyle name="Total 3 51 4" xfId="11558"/>
    <cellStyle name="Total 3 51 4 2" xfId="32894"/>
    <cellStyle name="Total 3 51 5" xfId="23761"/>
    <cellStyle name="Total 3 51 5 2" xfId="42845"/>
    <cellStyle name="Total 3 51 6" xfId="26168"/>
    <cellStyle name="Total 3 52" xfId="4833"/>
    <cellStyle name="Total 3 52 2" xfId="7075"/>
    <cellStyle name="Total 3 52 2 2" xfId="13801"/>
    <cellStyle name="Total 3 52 2 2 2" xfId="35137"/>
    <cellStyle name="Total 3 52 2 3" xfId="17805"/>
    <cellStyle name="Total 3 52 2 3 2" xfId="37919"/>
    <cellStyle name="Total 3 52 2 4" xfId="28411"/>
    <cellStyle name="Total 3 52 3" xfId="9315"/>
    <cellStyle name="Total 3 52 3 2" xfId="16041"/>
    <cellStyle name="Total 3 52 3 2 2" xfId="37377"/>
    <cellStyle name="Total 3 52 3 3" xfId="20790"/>
    <cellStyle name="Total 3 52 3 3 2" xfId="40388"/>
    <cellStyle name="Total 3 52 3 4" xfId="30651"/>
    <cellStyle name="Total 3 52 4" xfId="11559"/>
    <cellStyle name="Total 3 52 4 2" xfId="32895"/>
    <cellStyle name="Total 3 52 5" xfId="20414"/>
    <cellStyle name="Total 3 52 5 2" xfId="40076"/>
    <cellStyle name="Total 3 52 6" xfId="26169"/>
    <cellStyle name="Total 3 53" xfId="4834"/>
    <cellStyle name="Total 3 53 2" xfId="7076"/>
    <cellStyle name="Total 3 53 2 2" xfId="13802"/>
    <cellStyle name="Total 3 53 2 2 2" xfId="35138"/>
    <cellStyle name="Total 3 53 2 3" xfId="21159"/>
    <cellStyle name="Total 3 53 2 3 2" xfId="40693"/>
    <cellStyle name="Total 3 53 2 4" xfId="28412"/>
    <cellStyle name="Total 3 53 3" xfId="9316"/>
    <cellStyle name="Total 3 53 3 2" xfId="16042"/>
    <cellStyle name="Total 3 53 3 2 2" xfId="37378"/>
    <cellStyle name="Total 3 53 3 3" xfId="23022"/>
    <cellStyle name="Total 3 53 3 3 2" xfId="42234"/>
    <cellStyle name="Total 3 53 3 4" xfId="30652"/>
    <cellStyle name="Total 3 53 4" xfId="11560"/>
    <cellStyle name="Total 3 53 4 2" xfId="32896"/>
    <cellStyle name="Total 3 53 5" xfId="22645"/>
    <cellStyle name="Total 3 53 5 2" xfId="41921"/>
    <cellStyle name="Total 3 53 6" xfId="26170"/>
    <cellStyle name="Total 3 54" xfId="4835"/>
    <cellStyle name="Total 3 54 2" xfId="7077"/>
    <cellStyle name="Total 3 54 2 2" xfId="13803"/>
    <cellStyle name="Total 3 54 2 2 2" xfId="35139"/>
    <cellStyle name="Total 3 54 2 3" xfId="23388"/>
    <cellStyle name="Total 3 54 2 3 2" xfId="42536"/>
    <cellStyle name="Total 3 54 2 4" xfId="28413"/>
    <cellStyle name="Total 3 54 3" xfId="9317"/>
    <cellStyle name="Total 3 54 3 2" xfId="16043"/>
    <cellStyle name="Total 3 54 3 2 2" xfId="37379"/>
    <cellStyle name="Total 3 54 3 3" xfId="19675"/>
    <cellStyle name="Total 3 54 3 3 2" xfId="39465"/>
    <cellStyle name="Total 3 54 3 4" xfId="30653"/>
    <cellStyle name="Total 3 54 4" xfId="11561"/>
    <cellStyle name="Total 3 54 4 2" xfId="32897"/>
    <cellStyle name="Total 3 54 5" xfId="19300"/>
    <cellStyle name="Total 3 54 5 2" xfId="39155"/>
    <cellStyle name="Total 3 54 6" xfId="26171"/>
    <cellStyle name="Total 3 55" xfId="4836"/>
    <cellStyle name="Total 3 55 2" xfId="7078"/>
    <cellStyle name="Total 3 55 2 2" xfId="13804"/>
    <cellStyle name="Total 3 55 2 2 2" xfId="35140"/>
    <cellStyle name="Total 3 55 2 3" xfId="20041"/>
    <cellStyle name="Total 3 55 2 3 2" xfId="39767"/>
    <cellStyle name="Total 3 55 2 4" xfId="28414"/>
    <cellStyle name="Total 3 55 3" xfId="9318"/>
    <cellStyle name="Total 3 55 3 2" xfId="16044"/>
    <cellStyle name="Total 3 55 3 2 2" xfId="37380"/>
    <cellStyle name="Total 3 55 3 3" xfId="21904"/>
    <cellStyle name="Total 3 55 3 3 2" xfId="41310"/>
    <cellStyle name="Total 3 55 3 4" xfId="30654"/>
    <cellStyle name="Total 3 55 4" xfId="11562"/>
    <cellStyle name="Total 3 55 4 2" xfId="32898"/>
    <cellStyle name="Total 3 55 5" xfId="18185"/>
    <cellStyle name="Total 3 55 5 2" xfId="38234"/>
    <cellStyle name="Total 3 55 6" xfId="26172"/>
    <cellStyle name="Total 3 56" xfId="4837"/>
    <cellStyle name="Total 3 56 2" xfId="7079"/>
    <cellStyle name="Total 3 56 2 2" xfId="13805"/>
    <cellStyle name="Total 3 56 2 2 2" xfId="35141"/>
    <cellStyle name="Total 3 56 2 3" xfId="22273"/>
    <cellStyle name="Total 3 56 2 3 2" xfId="41614"/>
    <cellStyle name="Total 3 56 2 4" xfId="28415"/>
    <cellStyle name="Total 3 56 3" xfId="9319"/>
    <cellStyle name="Total 3 56 3 2" xfId="16045"/>
    <cellStyle name="Total 3 56 3 2 2" xfId="37381"/>
    <cellStyle name="Total 3 56 3 3" xfId="18558"/>
    <cellStyle name="Total 3 56 3 3 2" xfId="38542"/>
    <cellStyle name="Total 3 56 3 4" xfId="30655"/>
    <cellStyle name="Total 3 56 4" xfId="11563"/>
    <cellStyle name="Total 3 56 4 2" xfId="32899"/>
    <cellStyle name="Total 3 56 5" xfId="21531"/>
    <cellStyle name="Total 3 56 5 2" xfId="41001"/>
    <cellStyle name="Total 3 56 6" xfId="26173"/>
    <cellStyle name="Total 3 57" xfId="4838"/>
    <cellStyle name="Total 3 57 2" xfId="7080"/>
    <cellStyle name="Total 3 57 2 2" xfId="13806"/>
    <cellStyle name="Total 3 57 2 2 2" xfId="35142"/>
    <cellStyle name="Total 3 57 2 3" xfId="18927"/>
    <cellStyle name="Total 3 57 2 3 2" xfId="38846"/>
    <cellStyle name="Total 3 57 2 4" xfId="28416"/>
    <cellStyle name="Total 3 57 3" xfId="9320"/>
    <cellStyle name="Total 3 57 3 2" xfId="16046"/>
    <cellStyle name="Total 3 57 3 2 2" xfId="37382"/>
    <cellStyle name="Total 3 57 3 3" xfId="17411"/>
    <cellStyle name="Total 3 57 3 3 2" xfId="37589"/>
    <cellStyle name="Total 3 57 3 4" xfId="30656"/>
    <cellStyle name="Total 3 57 4" xfId="11564"/>
    <cellStyle name="Total 3 57 4 2" xfId="32900"/>
    <cellStyle name="Total 3 57 5" xfId="23760"/>
    <cellStyle name="Total 3 57 5 2" xfId="42844"/>
    <cellStyle name="Total 3 57 6" xfId="26174"/>
    <cellStyle name="Total 3 58" xfId="4839"/>
    <cellStyle name="Total 3 58 2" xfId="7081"/>
    <cellStyle name="Total 3 58 2 2" xfId="13807"/>
    <cellStyle name="Total 3 58 2 2 2" xfId="35143"/>
    <cellStyle name="Total 3 58 2 3" xfId="17804"/>
    <cellStyle name="Total 3 58 2 3 2" xfId="37918"/>
    <cellStyle name="Total 3 58 2 4" xfId="28417"/>
    <cellStyle name="Total 3 58 3" xfId="9321"/>
    <cellStyle name="Total 3 58 3 2" xfId="16047"/>
    <cellStyle name="Total 3 58 3 2 2" xfId="37383"/>
    <cellStyle name="Total 3 58 3 3" xfId="20789"/>
    <cellStyle name="Total 3 58 3 3 2" xfId="40387"/>
    <cellStyle name="Total 3 58 3 4" xfId="30657"/>
    <cellStyle name="Total 3 58 4" xfId="11565"/>
    <cellStyle name="Total 3 58 4 2" xfId="32901"/>
    <cellStyle name="Total 3 58 5" xfId="20413"/>
    <cellStyle name="Total 3 58 5 2" xfId="40075"/>
    <cellStyle name="Total 3 58 6" xfId="26175"/>
    <cellStyle name="Total 3 59" xfId="4840"/>
    <cellStyle name="Total 3 59 2" xfId="7082"/>
    <cellStyle name="Total 3 59 2 2" xfId="13808"/>
    <cellStyle name="Total 3 59 2 2 2" xfId="35144"/>
    <cellStyle name="Total 3 59 2 3" xfId="21158"/>
    <cellStyle name="Total 3 59 2 3 2" xfId="40692"/>
    <cellStyle name="Total 3 59 2 4" xfId="28418"/>
    <cellStyle name="Total 3 59 3" xfId="9322"/>
    <cellStyle name="Total 3 59 3 2" xfId="16048"/>
    <cellStyle name="Total 3 59 3 2 2" xfId="37384"/>
    <cellStyle name="Total 3 59 3 3" xfId="23021"/>
    <cellStyle name="Total 3 59 3 3 2" xfId="42233"/>
    <cellStyle name="Total 3 59 3 4" xfId="30658"/>
    <cellStyle name="Total 3 59 4" xfId="11566"/>
    <cellStyle name="Total 3 59 4 2" xfId="32902"/>
    <cellStyle name="Total 3 59 5" xfId="22644"/>
    <cellStyle name="Total 3 59 5 2" xfId="41920"/>
    <cellStyle name="Total 3 59 6" xfId="26176"/>
    <cellStyle name="Total 3 6" xfId="4841"/>
    <cellStyle name="Total 3 6 2" xfId="7083"/>
    <cellStyle name="Total 3 6 2 2" xfId="13809"/>
    <cellStyle name="Total 3 6 2 2 2" xfId="35145"/>
    <cellStyle name="Total 3 6 2 3" xfId="23387"/>
    <cellStyle name="Total 3 6 2 3 2" xfId="42535"/>
    <cellStyle name="Total 3 6 2 4" xfId="28419"/>
    <cellStyle name="Total 3 6 3" xfId="9323"/>
    <cellStyle name="Total 3 6 3 2" xfId="16049"/>
    <cellStyle name="Total 3 6 3 2 2" xfId="37385"/>
    <cellStyle name="Total 3 6 3 3" xfId="19674"/>
    <cellStyle name="Total 3 6 3 3 2" xfId="39464"/>
    <cellStyle name="Total 3 6 3 4" xfId="30659"/>
    <cellStyle name="Total 3 6 4" xfId="11567"/>
    <cellStyle name="Total 3 6 4 2" xfId="32903"/>
    <cellStyle name="Total 3 6 5" xfId="19299"/>
    <cellStyle name="Total 3 6 5 2" xfId="39154"/>
    <cellStyle name="Total 3 6 6" xfId="26177"/>
    <cellStyle name="Total 3 60" xfId="4842"/>
    <cellStyle name="Total 3 60 2" xfId="7084"/>
    <cellStyle name="Total 3 60 2 2" xfId="13810"/>
    <cellStyle name="Total 3 60 2 2 2" xfId="35146"/>
    <cellStyle name="Total 3 60 2 3" xfId="20040"/>
    <cellStyle name="Total 3 60 2 3 2" xfId="39766"/>
    <cellStyle name="Total 3 60 2 4" xfId="28420"/>
    <cellStyle name="Total 3 60 3" xfId="9324"/>
    <cellStyle name="Total 3 60 3 2" xfId="16050"/>
    <cellStyle name="Total 3 60 3 2 2" xfId="37386"/>
    <cellStyle name="Total 3 60 3 3" xfId="21903"/>
    <cellStyle name="Total 3 60 3 3 2" xfId="41309"/>
    <cellStyle name="Total 3 60 3 4" xfId="30660"/>
    <cellStyle name="Total 3 60 4" xfId="11568"/>
    <cellStyle name="Total 3 60 4 2" xfId="32904"/>
    <cellStyle name="Total 3 60 5" xfId="18184"/>
    <cellStyle name="Total 3 60 5 2" xfId="38233"/>
    <cellStyle name="Total 3 60 6" xfId="26178"/>
    <cellStyle name="Total 3 61" xfId="4843"/>
    <cellStyle name="Total 3 61 2" xfId="7085"/>
    <cellStyle name="Total 3 61 2 2" xfId="13811"/>
    <cellStyle name="Total 3 61 2 2 2" xfId="35147"/>
    <cellStyle name="Total 3 61 2 3" xfId="22272"/>
    <cellStyle name="Total 3 61 2 3 2" xfId="41613"/>
    <cellStyle name="Total 3 61 2 4" xfId="28421"/>
    <cellStyle name="Total 3 61 3" xfId="9325"/>
    <cellStyle name="Total 3 61 3 2" xfId="16051"/>
    <cellStyle name="Total 3 61 3 2 2" xfId="37387"/>
    <cellStyle name="Total 3 61 3 3" xfId="18557"/>
    <cellStyle name="Total 3 61 3 3 2" xfId="38541"/>
    <cellStyle name="Total 3 61 3 4" xfId="30661"/>
    <cellStyle name="Total 3 61 4" xfId="11569"/>
    <cellStyle name="Total 3 61 4 2" xfId="32905"/>
    <cellStyle name="Total 3 61 5" xfId="21530"/>
    <cellStyle name="Total 3 61 5 2" xfId="41000"/>
    <cellStyle name="Total 3 61 6" xfId="26179"/>
    <cellStyle name="Total 3 62" xfId="4844"/>
    <cellStyle name="Total 3 62 2" xfId="7086"/>
    <cellStyle name="Total 3 62 2 2" xfId="13812"/>
    <cellStyle name="Total 3 62 2 2 2" xfId="35148"/>
    <cellStyle name="Total 3 62 2 3" xfId="18926"/>
    <cellStyle name="Total 3 62 2 3 2" xfId="38845"/>
    <cellStyle name="Total 3 62 2 4" xfId="28422"/>
    <cellStyle name="Total 3 62 3" xfId="9326"/>
    <cellStyle name="Total 3 62 3 2" xfId="16052"/>
    <cellStyle name="Total 3 62 3 2 2" xfId="37388"/>
    <cellStyle name="Total 3 62 3 3" xfId="17410"/>
    <cellStyle name="Total 3 62 3 3 2" xfId="37588"/>
    <cellStyle name="Total 3 62 3 4" xfId="30662"/>
    <cellStyle name="Total 3 62 4" xfId="11570"/>
    <cellStyle name="Total 3 62 4 2" xfId="32906"/>
    <cellStyle name="Total 3 62 5" xfId="23759"/>
    <cellStyle name="Total 3 62 5 2" xfId="42843"/>
    <cellStyle name="Total 3 62 6" xfId="26180"/>
    <cellStyle name="Total 3 63" xfId="4845"/>
    <cellStyle name="Total 3 63 2" xfId="7087"/>
    <cellStyle name="Total 3 63 2 2" xfId="13813"/>
    <cellStyle name="Total 3 63 2 2 2" xfId="35149"/>
    <cellStyle name="Total 3 63 2 3" xfId="17803"/>
    <cellStyle name="Total 3 63 2 3 2" xfId="37917"/>
    <cellStyle name="Total 3 63 2 4" xfId="28423"/>
    <cellStyle name="Total 3 63 3" xfId="9327"/>
    <cellStyle name="Total 3 63 3 2" xfId="16053"/>
    <cellStyle name="Total 3 63 3 2 2" xfId="37389"/>
    <cellStyle name="Total 3 63 3 3" xfId="20788"/>
    <cellStyle name="Total 3 63 3 3 2" xfId="40386"/>
    <cellStyle name="Total 3 63 3 4" xfId="30663"/>
    <cellStyle name="Total 3 63 4" xfId="11571"/>
    <cellStyle name="Total 3 63 4 2" xfId="32907"/>
    <cellStyle name="Total 3 63 5" xfId="20412"/>
    <cellStyle name="Total 3 63 5 2" xfId="40074"/>
    <cellStyle name="Total 3 63 6" xfId="26181"/>
    <cellStyle name="Total 3 64" xfId="4846"/>
    <cellStyle name="Total 3 64 2" xfId="7088"/>
    <cellStyle name="Total 3 64 2 2" xfId="13814"/>
    <cellStyle name="Total 3 64 2 2 2" xfId="35150"/>
    <cellStyle name="Total 3 64 2 3" xfId="21157"/>
    <cellStyle name="Total 3 64 2 3 2" xfId="40691"/>
    <cellStyle name="Total 3 64 2 4" xfId="28424"/>
    <cellStyle name="Total 3 64 3" xfId="9328"/>
    <cellStyle name="Total 3 64 3 2" xfId="16054"/>
    <cellStyle name="Total 3 64 3 2 2" xfId="37390"/>
    <cellStyle name="Total 3 64 3 3" xfId="23020"/>
    <cellStyle name="Total 3 64 3 3 2" xfId="42232"/>
    <cellStyle name="Total 3 64 3 4" xfId="30664"/>
    <cellStyle name="Total 3 64 4" xfId="11572"/>
    <cellStyle name="Total 3 64 4 2" xfId="32908"/>
    <cellStyle name="Total 3 64 5" xfId="22643"/>
    <cellStyle name="Total 3 64 5 2" xfId="41919"/>
    <cellStyle name="Total 3 64 6" xfId="26182"/>
    <cellStyle name="Total 3 65" xfId="4847"/>
    <cellStyle name="Total 3 65 2" xfId="7089"/>
    <cellStyle name="Total 3 65 2 2" xfId="13815"/>
    <cellStyle name="Total 3 65 2 2 2" xfId="35151"/>
    <cellStyle name="Total 3 65 2 3" xfId="23386"/>
    <cellStyle name="Total 3 65 2 3 2" xfId="42534"/>
    <cellStyle name="Total 3 65 2 4" xfId="28425"/>
    <cellStyle name="Total 3 65 3" xfId="9329"/>
    <cellStyle name="Total 3 65 3 2" xfId="16055"/>
    <cellStyle name="Total 3 65 3 2 2" xfId="37391"/>
    <cellStyle name="Total 3 65 3 3" xfId="19673"/>
    <cellStyle name="Total 3 65 3 3 2" xfId="39463"/>
    <cellStyle name="Total 3 65 3 4" xfId="30665"/>
    <cellStyle name="Total 3 65 4" xfId="11573"/>
    <cellStyle name="Total 3 65 4 2" xfId="32909"/>
    <cellStyle name="Total 3 65 5" xfId="19298"/>
    <cellStyle name="Total 3 65 5 2" xfId="39153"/>
    <cellStyle name="Total 3 65 6" xfId="26183"/>
    <cellStyle name="Total 3 66" xfId="4848"/>
    <cellStyle name="Total 3 66 2" xfId="7090"/>
    <cellStyle name="Total 3 66 2 2" xfId="13816"/>
    <cellStyle name="Total 3 66 2 2 2" xfId="35152"/>
    <cellStyle name="Total 3 66 2 3" xfId="20039"/>
    <cellStyle name="Total 3 66 2 3 2" xfId="39765"/>
    <cellStyle name="Total 3 66 2 4" xfId="28426"/>
    <cellStyle name="Total 3 66 3" xfId="9330"/>
    <cellStyle name="Total 3 66 3 2" xfId="16056"/>
    <cellStyle name="Total 3 66 3 2 2" xfId="37392"/>
    <cellStyle name="Total 3 66 3 3" xfId="21902"/>
    <cellStyle name="Total 3 66 3 3 2" xfId="41308"/>
    <cellStyle name="Total 3 66 3 4" xfId="30666"/>
    <cellStyle name="Total 3 66 4" xfId="11574"/>
    <cellStyle name="Total 3 66 4 2" xfId="32910"/>
    <cellStyle name="Total 3 66 5" xfId="18183"/>
    <cellStyle name="Total 3 66 5 2" xfId="38232"/>
    <cellStyle name="Total 3 66 6" xfId="26184"/>
    <cellStyle name="Total 3 67" xfId="4849"/>
    <cellStyle name="Total 3 67 2" xfId="7091"/>
    <cellStyle name="Total 3 67 2 2" xfId="13817"/>
    <cellStyle name="Total 3 67 2 2 2" xfId="35153"/>
    <cellStyle name="Total 3 67 2 3" xfId="22271"/>
    <cellStyle name="Total 3 67 2 3 2" xfId="41612"/>
    <cellStyle name="Total 3 67 2 4" xfId="28427"/>
    <cellStyle name="Total 3 67 3" xfId="9331"/>
    <cellStyle name="Total 3 67 3 2" xfId="16057"/>
    <cellStyle name="Total 3 67 3 2 2" xfId="37393"/>
    <cellStyle name="Total 3 67 3 3" xfId="18556"/>
    <cellStyle name="Total 3 67 3 3 2" xfId="38540"/>
    <cellStyle name="Total 3 67 3 4" xfId="30667"/>
    <cellStyle name="Total 3 67 4" xfId="11575"/>
    <cellStyle name="Total 3 67 4 2" xfId="32911"/>
    <cellStyle name="Total 3 67 5" xfId="21529"/>
    <cellStyle name="Total 3 67 5 2" xfId="40999"/>
    <cellStyle name="Total 3 67 6" xfId="26185"/>
    <cellStyle name="Total 3 68" xfId="4850"/>
    <cellStyle name="Total 3 68 2" xfId="7092"/>
    <cellStyle name="Total 3 68 2 2" xfId="13818"/>
    <cellStyle name="Total 3 68 2 2 2" xfId="35154"/>
    <cellStyle name="Total 3 68 2 3" xfId="18925"/>
    <cellStyle name="Total 3 68 2 3 2" xfId="38844"/>
    <cellStyle name="Total 3 68 2 4" xfId="28428"/>
    <cellStyle name="Total 3 68 3" xfId="9332"/>
    <cellStyle name="Total 3 68 3 2" xfId="16058"/>
    <cellStyle name="Total 3 68 3 2 2" xfId="37394"/>
    <cellStyle name="Total 3 68 3 3" xfId="17409"/>
    <cellStyle name="Total 3 68 3 3 2" xfId="37587"/>
    <cellStyle name="Total 3 68 3 4" xfId="30668"/>
    <cellStyle name="Total 3 68 4" xfId="11576"/>
    <cellStyle name="Total 3 68 4 2" xfId="32912"/>
    <cellStyle name="Total 3 68 5" xfId="23758"/>
    <cellStyle name="Total 3 68 5 2" xfId="42842"/>
    <cellStyle name="Total 3 68 6" xfId="26186"/>
    <cellStyle name="Total 3 69" xfId="4851"/>
    <cellStyle name="Total 3 69 2" xfId="7093"/>
    <cellStyle name="Total 3 69 2 2" xfId="13819"/>
    <cellStyle name="Total 3 69 2 2 2" xfId="35155"/>
    <cellStyle name="Total 3 69 2 3" xfId="17802"/>
    <cellStyle name="Total 3 69 2 3 2" xfId="37916"/>
    <cellStyle name="Total 3 69 2 4" xfId="28429"/>
    <cellStyle name="Total 3 69 3" xfId="9333"/>
    <cellStyle name="Total 3 69 3 2" xfId="16059"/>
    <cellStyle name="Total 3 69 3 2 2" xfId="37395"/>
    <cellStyle name="Total 3 69 3 3" xfId="20787"/>
    <cellStyle name="Total 3 69 3 3 2" xfId="40385"/>
    <cellStyle name="Total 3 69 3 4" xfId="30669"/>
    <cellStyle name="Total 3 69 4" xfId="11577"/>
    <cellStyle name="Total 3 69 4 2" xfId="32913"/>
    <cellStyle name="Total 3 69 5" xfId="20411"/>
    <cellStyle name="Total 3 69 5 2" xfId="40073"/>
    <cellStyle name="Total 3 69 6" xfId="26187"/>
    <cellStyle name="Total 3 7" xfId="4852"/>
    <cellStyle name="Total 3 7 2" xfId="7094"/>
    <cellStyle name="Total 3 7 2 2" xfId="13820"/>
    <cellStyle name="Total 3 7 2 2 2" xfId="35156"/>
    <cellStyle name="Total 3 7 2 3" xfId="21156"/>
    <cellStyle name="Total 3 7 2 3 2" xfId="40690"/>
    <cellStyle name="Total 3 7 2 4" xfId="28430"/>
    <cellStyle name="Total 3 7 3" xfId="9334"/>
    <cellStyle name="Total 3 7 3 2" xfId="16060"/>
    <cellStyle name="Total 3 7 3 2 2" xfId="37396"/>
    <cellStyle name="Total 3 7 3 3" xfId="23019"/>
    <cellStyle name="Total 3 7 3 3 2" xfId="42231"/>
    <cellStyle name="Total 3 7 3 4" xfId="30670"/>
    <cellStyle name="Total 3 7 4" xfId="11578"/>
    <cellStyle name="Total 3 7 4 2" xfId="32914"/>
    <cellStyle name="Total 3 7 5" xfId="22642"/>
    <cellStyle name="Total 3 7 5 2" xfId="41918"/>
    <cellStyle name="Total 3 7 6" xfId="26188"/>
    <cellStyle name="Total 3 70" xfId="4853"/>
    <cellStyle name="Total 3 70 2" xfId="7095"/>
    <cellStyle name="Total 3 70 2 2" xfId="13821"/>
    <cellStyle name="Total 3 70 2 2 2" xfId="35157"/>
    <cellStyle name="Total 3 70 2 3" xfId="23385"/>
    <cellStyle name="Total 3 70 2 3 2" xfId="42533"/>
    <cellStyle name="Total 3 70 2 4" xfId="28431"/>
    <cellStyle name="Total 3 70 3" xfId="9335"/>
    <cellStyle name="Total 3 70 3 2" xfId="16061"/>
    <cellStyle name="Total 3 70 3 2 2" xfId="37397"/>
    <cellStyle name="Total 3 70 3 3" xfId="19672"/>
    <cellStyle name="Total 3 70 3 3 2" xfId="39462"/>
    <cellStyle name="Total 3 70 3 4" xfId="30671"/>
    <cellStyle name="Total 3 70 4" xfId="11579"/>
    <cellStyle name="Total 3 70 4 2" xfId="32915"/>
    <cellStyle name="Total 3 70 5" xfId="19297"/>
    <cellStyle name="Total 3 70 5 2" xfId="39152"/>
    <cellStyle name="Total 3 70 6" xfId="26189"/>
    <cellStyle name="Total 3 71" xfId="4854"/>
    <cellStyle name="Total 3 71 2" xfId="7096"/>
    <cellStyle name="Total 3 71 2 2" xfId="13822"/>
    <cellStyle name="Total 3 71 2 2 2" xfId="35158"/>
    <cellStyle name="Total 3 71 2 3" xfId="20038"/>
    <cellStyle name="Total 3 71 2 3 2" xfId="39764"/>
    <cellStyle name="Total 3 71 2 4" xfId="28432"/>
    <cellStyle name="Total 3 71 3" xfId="9336"/>
    <cellStyle name="Total 3 71 3 2" xfId="16062"/>
    <cellStyle name="Total 3 71 3 2 2" xfId="37398"/>
    <cellStyle name="Total 3 71 3 3" xfId="21901"/>
    <cellStyle name="Total 3 71 3 3 2" xfId="41307"/>
    <cellStyle name="Total 3 71 3 4" xfId="30672"/>
    <cellStyle name="Total 3 71 4" xfId="11580"/>
    <cellStyle name="Total 3 71 4 2" xfId="32916"/>
    <cellStyle name="Total 3 71 5" xfId="18182"/>
    <cellStyle name="Total 3 71 5 2" xfId="38231"/>
    <cellStyle name="Total 3 71 6" xfId="26190"/>
    <cellStyle name="Total 3 72" xfId="4855"/>
    <cellStyle name="Total 3 72 2" xfId="7097"/>
    <cellStyle name="Total 3 72 2 2" xfId="13823"/>
    <cellStyle name="Total 3 72 2 2 2" xfId="35159"/>
    <cellStyle name="Total 3 72 2 3" xfId="22270"/>
    <cellStyle name="Total 3 72 2 3 2" xfId="41611"/>
    <cellStyle name="Total 3 72 2 4" xfId="28433"/>
    <cellStyle name="Total 3 72 3" xfId="9337"/>
    <cellStyle name="Total 3 72 3 2" xfId="16063"/>
    <cellStyle name="Total 3 72 3 2 2" xfId="37399"/>
    <cellStyle name="Total 3 72 3 3" xfId="18555"/>
    <cellStyle name="Total 3 72 3 3 2" xfId="38539"/>
    <cellStyle name="Total 3 72 3 4" xfId="30673"/>
    <cellStyle name="Total 3 72 4" xfId="11581"/>
    <cellStyle name="Total 3 72 4 2" xfId="32917"/>
    <cellStyle name="Total 3 72 5" xfId="21528"/>
    <cellStyle name="Total 3 72 5 2" xfId="40998"/>
    <cellStyle name="Total 3 72 6" xfId="26191"/>
    <cellStyle name="Total 3 73" xfId="4856"/>
    <cellStyle name="Total 3 73 2" xfId="7098"/>
    <cellStyle name="Total 3 73 2 2" xfId="13824"/>
    <cellStyle name="Total 3 73 2 2 2" xfId="35160"/>
    <cellStyle name="Total 3 73 2 3" xfId="18924"/>
    <cellStyle name="Total 3 73 2 3 2" xfId="38843"/>
    <cellStyle name="Total 3 73 2 4" xfId="28434"/>
    <cellStyle name="Total 3 73 3" xfId="9338"/>
    <cellStyle name="Total 3 73 3 2" xfId="16064"/>
    <cellStyle name="Total 3 73 3 2 2" xfId="37400"/>
    <cellStyle name="Total 3 73 3 3" xfId="17408"/>
    <cellStyle name="Total 3 73 3 3 2" xfId="37586"/>
    <cellStyle name="Total 3 73 3 4" xfId="30674"/>
    <cellStyle name="Total 3 73 4" xfId="11582"/>
    <cellStyle name="Total 3 73 4 2" xfId="32918"/>
    <cellStyle name="Total 3 73 5" xfId="23757"/>
    <cellStyle name="Total 3 73 5 2" xfId="42841"/>
    <cellStyle name="Total 3 73 6" xfId="26192"/>
    <cellStyle name="Total 3 74" xfId="4857"/>
    <cellStyle name="Total 3 74 2" xfId="7099"/>
    <cellStyle name="Total 3 74 2 2" xfId="13825"/>
    <cellStyle name="Total 3 74 2 2 2" xfId="35161"/>
    <cellStyle name="Total 3 74 2 3" xfId="17801"/>
    <cellStyle name="Total 3 74 2 3 2" xfId="37915"/>
    <cellStyle name="Total 3 74 2 4" xfId="28435"/>
    <cellStyle name="Total 3 74 3" xfId="9339"/>
    <cellStyle name="Total 3 74 3 2" xfId="16065"/>
    <cellStyle name="Total 3 74 3 2 2" xfId="37401"/>
    <cellStyle name="Total 3 74 3 3" xfId="20786"/>
    <cellStyle name="Total 3 74 3 3 2" xfId="40384"/>
    <cellStyle name="Total 3 74 3 4" xfId="30675"/>
    <cellStyle name="Total 3 74 4" xfId="11583"/>
    <cellStyle name="Total 3 74 4 2" xfId="32919"/>
    <cellStyle name="Total 3 74 5" xfId="20410"/>
    <cellStyle name="Total 3 74 5 2" xfId="40072"/>
    <cellStyle name="Total 3 74 6" xfId="26193"/>
    <cellStyle name="Total 3 75" xfId="4858"/>
    <cellStyle name="Total 3 75 2" xfId="7100"/>
    <cellStyle name="Total 3 75 2 2" xfId="13826"/>
    <cellStyle name="Total 3 75 2 2 2" xfId="35162"/>
    <cellStyle name="Total 3 75 2 3" xfId="21155"/>
    <cellStyle name="Total 3 75 2 3 2" xfId="40689"/>
    <cellStyle name="Total 3 75 2 4" xfId="28436"/>
    <cellStyle name="Total 3 75 3" xfId="9340"/>
    <cellStyle name="Total 3 75 3 2" xfId="16066"/>
    <cellStyle name="Total 3 75 3 2 2" xfId="37402"/>
    <cellStyle name="Total 3 75 3 3" xfId="23018"/>
    <cellStyle name="Total 3 75 3 3 2" xfId="42230"/>
    <cellStyle name="Total 3 75 3 4" xfId="30676"/>
    <cellStyle name="Total 3 75 4" xfId="11584"/>
    <cellStyle name="Total 3 75 4 2" xfId="32920"/>
    <cellStyle name="Total 3 75 5" xfId="22641"/>
    <cellStyle name="Total 3 75 5 2" xfId="41917"/>
    <cellStyle name="Total 3 75 6" xfId="26194"/>
    <cellStyle name="Total 3 76" xfId="4859"/>
    <cellStyle name="Total 3 76 2" xfId="7101"/>
    <cellStyle name="Total 3 76 2 2" xfId="13827"/>
    <cellStyle name="Total 3 76 2 2 2" xfId="35163"/>
    <cellStyle name="Total 3 76 2 3" xfId="23384"/>
    <cellStyle name="Total 3 76 2 3 2" xfId="42532"/>
    <cellStyle name="Total 3 76 2 4" xfId="28437"/>
    <cellStyle name="Total 3 76 3" xfId="9341"/>
    <cellStyle name="Total 3 76 3 2" xfId="16067"/>
    <cellStyle name="Total 3 76 3 2 2" xfId="37403"/>
    <cellStyle name="Total 3 76 3 3" xfId="19671"/>
    <cellStyle name="Total 3 76 3 3 2" xfId="39461"/>
    <cellStyle name="Total 3 76 3 4" xfId="30677"/>
    <cellStyle name="Total 3 76 4" xfId="11585"/>
    <cellStyle name="Total 3 76 4 2" xfId="32921"/>
    <cellStyle name="Total 3 76 5" xfId="19296"/>
    <cellStyle name="Total 3 76 5 2" xfId="39151"/>
    <cellStyle name="Total 3 76 6" xfId="26195"/>
    <cellStyle name="Total 3 77" xfId="4860"/>
    <cellStyle name="Total 3 77 2" xfId="7102"/>
    <cellStyle name="Total 3 77 2 2" xfId="13828"/>
    <cellStyle name="Total 3 77 2 2 2" xfId="35164"/>
    <cellStyle name="Total 3 77 2 3" xfId="20037"/>
    <cellStyle name="Total 3 77 2 3 2" xfId="39763"/>
    <cellStyle name="Total 3 77 2 4" xfId="28438"/>
    <cellStyle name="Total 3 77 3" xfId="9342"/>
    <cellStyle name="Total 3 77 3 2" xfId="16068"/>
    <cellStyle name="Total 3 77 3 2 2" xfId="37404"/>
    <cellStyle name="Total 3 77 3 3" xfId="21900"/>
    <cellStyle name="Total 3 77 3 3 2" xfId="41306"/>
    <cellStyle name="Total 3 77 3 4" xfId="30678"/>
    <cellStyle name="Total 3 77 4" xfId="11586"/>
    <cellStyle name="Total 3 77 4 2" xfId="32922"/>
    <cellStyle name="Total 3 77 5" xfId="18181"/>
    <cellStyle name="Total 3 77 5 2" xfId="38230"/>
    <cellStyle name="Total 3 77 6" xfId="26196"/>
    <cellStyle name="Total 3 78" xfId="4861"/>
    <cellStyle name="Total 3 78 2" xfId="7103"/>
    <cellStyle name="Total 3 78 2 2" xfId="13829"/>
    <cellStyle name="Total 3 78 2 2 2" xfId="35165"/>
    <cellStyle name="Total 3 78 2 3" xfId="22269"/>
    <cellStyle name="Total 3 78 2 3 2" xfId="41610"/>
    <cellStyle name="Total 3 78 2 4" xfId="28439"/>
    <cellStyle name="Total 3 78 3" xfId="9343"/>
    <cellStyle name="Total 3 78 3 2" xfId="16069"/>
    <cellStyle name="Total 3 78 3 2 2" xfId="37405"/>
    <cellStyle name="Total 3 78 3 3" xfId="18554"/>
    <cellStyle name="Total 3 78 3 3 2" xfId="38538"/>
    <cellStyle name="Total 3 78 3 4" xfId="30679"/>
    <cellStyle name="Total 3 78 4" xfId="11587"/>
    <cellStyle name="Total 3 78 4 2" xfId="32923"/>
    <cellStyle name="Total 3 78 5" xfId="21527"/>
    <cellStyle name="Total 3 78 5 2" xfId="40997"/>
    <cellStyle name="Total 3 78 6" xfId="26197"/>
    <cellStyle name="Total 3 79" xfId="4862"/>
    <cellStyle name="Total 3 79 2" xfId="7104"/>
    <cellStyle name="Total 3 79 2 2" xfId="13830"/>
    <cellStyle name="Total 3 79 2 2 2" xfId="35166"/>
    <cellStyle name="Total 3 79 2 3" xfId="18923"/>
    <cellStyle name="Total 3 79 2 3 2" xfId="38842"/>
    <cellStyle name="Total 3 79 2 4" xfId="28440"/>
    <cellStyle name="Total 3 79 3" xfId="9344"/>
    <cellStyle name="Total 3 79 3 2" xfId="16070"/>
    <cellStyle name="Total 3 79 3 2 2" xfId="37406"/>
    <cellStyle name="Total 3 79 3 3" xfId="17407"/>
    <cellStyle name="Total 3 79 3 3 2" xfId="37585"/>
    <cellStyle name="Total 3 79 3 4" xfId="30680"/>
    <cellStyle name="Total 3 79 4" xfId="11588"/>
    <cellStyle name="Total 3 79 4 2" xfId="32924"/>
    <cellStyle name="Total 3 79 5" xfId="23756"/>
    <cellStyle name="Total 3 79 5 2" xfId="42840"/>
    <cellStyle name="Total 3 79 6" xfId="26198"/>
    <cellStyle name="Total 3 8" xfId="4863"/>
    <cellStyle name="Total 3 8 2" xfId="7105"/>
    <cellStyle name="Total 3 8 2 2" xfId="13831"/>
    <cellStyle name="Total 3 8 2 2 2" xfId="35167"/>
    <cellStyle name="Total 3 8 2 3" xfId="17800"/>
    <cellStyle name="Total 3 8 2 3 2" xfId="37914"/>
    <cellStyle name="Total 3 8 2 4" xfId="28441"/>
    <cellStyle name="Total 3 8 3" xfId="9345"/>
    <cellStyle name="Total 3 8 3 2" xfId="16071"/>
    <cellStyle name="Total 3 8 3 2 2" xfId="37407"/>
    <cellStyle name="Total 3 8 3 3" xfId="20785"/>
    <cellStyle name="Total 3 8 3 3 2" xfId="40383"/>
    <cellStyle name="Total 3 8 3 4" xfId="30681"/>
    <cellStyle name="Total 3 8 4" xfId="11589"/>
    <cellStyle name="Total 3 8 4 2" xfId="32925"/>
    <cellStyle name="Total 3 8 5" xfId="20409"/>
    <cellStyle name="Total 3 8 5 2" xfId="40071"/>
    <cellStyle name="Total 3 8 6" xfId="26199"/>
    <cellStyle name="Total 3 80" xfId="4864"/>
    <cellStyle name="Total 3 80 2" xfId="7106"/>
    <cellStyle name="Total 3 80 2 2" xfId="13832"/>
    <cellStyle name="Total 3 80 2 2 2" xfId="35168"/>
    <cellStyle name="Total 3 80 2 3" xfId="21152"/>
    <cellStyle name="Total 3 80 2 3 2" xfId="40686"/>
    <cellStyle name="Total 3 80 2 4" xfId="28442"/>
    <cellStyle name="Total 3 80 3" xfId="9346"/>
    <cellStyle name="Total 3 80 3 2" xfId="16072"/>
    <cellStyle name="Total 3 80 3 2 2" xfId="37408"/>
    <cellStyle name="Total 3 80 3 3" xfId="23017"/>
    <cellStyle name="Total 3 80 3 3 2" xfId="42229"/>
    <cellStyle name="Total 3 80 3 4" xfId="30682"/>
    <cellStyle name="Total 3 80 4" xfId="11590"/>
    <cellStyle name="Total 3 80 4 2" xfId="32926"/>
    <cellStyle name="Total 3 80 5" xfId="22640"/>
    <cellStyle name="Total 3 80 5 2" xfId="41916"/>
    <cellStyle name="Total 3 80 6" xfId="26200"/>
    <cellStyle name="Total 3 81" xfId="4865"/>
    <cellStyle name="Total 3 81 2" xfId="7107"/>
    <cellStyle name="Total 3 81 2 2" xfId="13833"/>
    <cellStyle name="Total 3 81 2 2 2" xfId="35169"/>
    <cellStyle name="Total 3 81 2 3" xfId="23381"/>
    <cellStyle name="Total 3 81 2 3 2" xfId="42529"/>
    <cellStyle name="Total 3 81 2 4" xfId="28443"/>
    <cellStyle name="Total 3 81 3" xfId="9347"/>
    <cellStyle name="Total 3 81 3 2" xfId="16073"/>
    <cellStyle name="Total 3 81 3 2 2" xfId="37409"/>
    <cellStyle name="Total 3 81 3 3" xfId="19670"/>
    <cellStyle name="Total 3 81 3 3 2" xfId="39460"/>
    <cellStyle name="Total 3 81 3 4" xfId="30683"/>
    <cellStyle name="Total 3 81 4" xfId="11591"/>
    <cellStyle name="Total 3 81 4 2" xfId="32927"/>
    <cellStyle name="Total 3 81 5" xfId="19295"/>
    <cellStyle name="Total 3 81 5 2" xfId="39150"/>
    <cellStyle name="Total 3 81 6" xfId="26201"/>
    <cellStyle name="Total 3 82" xfId="4866"/>
    <cellStyle name="Total 3 82 2" xfId="7108"/>
    <cellStyle name="Total 3 82 2 2" xfId="13834"/>
    <cellStyle name="Total 3 82 2 2 2" xfId="35170"/>
    <cellStyle name="Total 3 82 2 3" xfId="20034"/>
    <cellStyle name="Total 3 82 2 3 2" xfId="39760"/>
    <cellStyle name="Total 3 82 2 4" xfId="28444"/>
    <cellStyle name="Total 3 82 3" xfId="9348"/>
    <cellStyle name="Total 3 82 3 2" xfId="16074"/>
    <cellStyle name="Total 3 82 3 2 2" xfId="37410"/>
    <cellStyle name="Total 3 82 3 3" xfId="21899"/>
    <cellStyle name="Total 3 82 3 3 2" xfId="41305"/>
    <cellStyle name="Total 3 82 3 4" xfId="30684"/>
    <cellStyle name="Total 3 82 4" xfId="11592"/>
    <cellStyle name="Total 3 82 4 2" xfId="32928"/>
    <cellStyle name="Total 3 82 5" xfId="18180"/>
    <cellStyle name="Total 3 82 5 2" xfId="38229"/>
    <cellStyle name="Total 3 82 6" xfId="26202"/>
    <cellStyle name="Total 3 83" xfId="4867"/>
    <cellStyle name="Total 3 83 2" xfId="7109"/>
    <cellStyle name="Total 3 83 2 2" xfId="13835"/>
    <cellStyle name="Total 3 83 2 2 2" xfId="35171"/>
    <cellStyle name="Total 3 83 2 3" xfId="22266"/>
    <cellStyle name="Total 3 83 2 3 2" xfId="41607"/>
    <cellStyle name="Total 3 83 2 4" xfId="28445"/>
    <cellStyle name="Total 3 83 3" xfId="9349"/>
    <cellStyle name="Total 3 83 3 2" xfId="16075"/>
    <cellStyle name="Total 3 83 3 2 2" xfId="37411"/>
    <cellStyle name="Total 3 83 3 3" xfId="18553"/>
    <cellStyle name="Total 3 83 3 3 2" xfId="38537"/>
    <cellStyle name="Total 3 83 3 4" xfId="30685"/>
    <cellStyle name="Total 3 83 4" xfId="11593"/>
    <cellStyle name="Total 3 83 4 2" xfId="32929"/>
    <cellStyle name="Total 3 83 5" xfId="21526"/>
    <cellStyle name="Total 3 83 5 2" xfId="40996"/>
    <cellStyle name="Total 3 83 6" xfId="26203"/>
    <cellStyle name="Total 3 84" xfId="4868"/>
    <cellStyle name="Total 3 84 2" xfId="7110"/>
    <cellStyle name="Total 3 84 2 2" xfId="13836"/>
    <cellStyle name="Total 3 84 2 2 2" xfId="35172"/>
    <cellStyle name="Total 3 84 2 3" xfId="18920"/>
    <cellStyle name="Total 3 84 2 3 2" xfId="38839"/>
    <cellStyle name="Total 3 84 2 4" xfId="28446"/>
    <cellStyle name="Total 3 84 3" xfId="9350"/>
    <cellStyle name="Total 3 84 3 2" xfId="16076"/>
    <cellStyle name="Total 3 84 3 2 2" xfId="37412"/>
    <cellStyle name="Total 3 84 3 3" xfId="17406"/>
    <cellStyle name="Total 3 84 3 3 2" xfId="37584"/>
    <cellStyle name="Total 3 84 3 4" xfId="30686"/>
    <cellStyle name="Total 3 84 4" xfId="11594"/>
    <cellStyle name="Total 3 84 4 2" xfId="32930"/>
    <cellStyle name="Total 3 84 5" xfId="23755"/>
    <cellStyle name="Total 3 84 5 2" xfId="42839"/>
    <cellStyle name="Total 3 84 6" xfId="26204"/>
    <cellStyle name="Total 3 85" xfId="4869"/>
    <cellStyle name="Total 3 85 2" xfId="7111"/>
    <cellStyle name="Total 3 85 2 2" xfId="13837"/>
    <cellStyle name="Total 3 85 2 2 2" xfId="35173"/>
    <cellStyle name="Total 3 85 2 3" xfId="21154"/>
    <cellStyle name="Total 3 85 2 3 2" xfId="40688"/>
    <cellStyle name="Total 3 85 2 4" xfId="28447"/>
    <cellStyle name="Total 3 85 3" xfId="9351"/>
    <cellStyle name="Total 3 85 3 2" xfId="16077"/>
    <cellStyle name="Total 3 85 3 2 2" xfId="37413"/>
    <cellStyle name="Total 3 85 3 3" xfId="20784"/>
    <cellStyle name="Total 3 85 3 3 2" xfId="40382"/>
    <cellStyle name="Total 3 85 3 4" xfId="30687"/>
    <cellStyle name="Total 3 85 4" xfId="11595"/>
    <cellStyle name="Total 3 85 4 2" xfId="32931"/>
    <cellStyle name="Total 3 85 5" xfId="20408"/>
    <cellStyle name="Total 3 85 5 2" xfId="40070"/>
    <cellStyle name="Total 3 85 6" xfId="26205"/>
    <cellStyle name="Total 3 86" xfId="4870"/>
    <cellStyle name="Total 3 86 2" xfId="7112"/>
    <cellStyle name="Total 3 86 2 2" xfId="13838"/>
    <cellStyle name="Total 3 86 2 2 2" xfId="35174"/>
    <cellStyle name="Total 3 86 2 3" xfId="23383"/>
    <cellStyle name="Total 3 86 2 3 2" xfId="42531"/>
    <cellStyle name="Total 3 86 2 4" xfId="28448"/>
    <cellStyle name="Total 3 86 3" xfId="9352"/>
    <cellStyle name="Total 3 86 3 2" xfId="16078"/>
    <cellStyle name="Total 3 86 3 2 2" xfId="37414"/>
    <cellStyle name="Total 3 86 3 3" xfId="23016"/>
    <cellStyle name="Total 3 86 3 3 2" xfId="42228"/>
    <cellStyle name="Total 3 86 3 4" xfId="30688"/>
    <cellStyle name="Total 3 86 4" xfId="11596"/>
    <cellStyle name="Total 3 86 4 2" xfId="32932"/>
    <cellStyle name="Total 3 86 5" xfId="22639"/>
    <cellStyle name="Total 3 86 5 2" xfId="41915"/>
    <cellStyle name="Total 3 86 6" xfId="26206"/>
    <cellStyle name="Total 3 87" xfId="4871"/>
    <cellStyle name="Total 3 87 2" xfId="7113"/>
    <cellStyle name="Total 3 87 2 2" xfId="13839"/>
    <cellStyle name="Total 3 87 2 2 2" xfId="35175"/>
    <cellStyle name="Total 3 87 2 3" xfId="20036"/>
    <cellStyle name="Total 3 87 2 3 2" xfId="39762"/>
    <cellStyle name="Total 3 87 2 4" xfId="28449"/>
    <cellStyle name="Total 3 87 3" xfId="9353"/>
    <cellStyle name="Total 3 87 3 2" xfId="16079"/>
    <cellStyle name="Total 3 87 3 2 2" xfId="37415"/>
    <cellStyle name="Total 3 87 3 3" xfId="19669"/>
    <cellStyle name="Total 3 87 3 3 2" xfId="39459"/>
    <cellStyle name="Total 3 87 3 4" xfId="30689"/>
    <cellStyle name="Total 3 87 4" xfId="11597"/>
    <cellStyle name="Total 3 87 4 2" xfId="32933"/>
    <cellStyle name="Total 3 87 5" xfId="19294"/>
    <cellStyle name="Total 3 87 5 2" xfId="39149"/>
    <cellStyle name="Total 3 87 6" xfId="26207"/>
    <cellStyle name="Total 3 88" xfId="4872"/>
    <cellStyle name="Total 3 88 2" xfId="7114"/>
    <cellStyle name="Total 3 88 2 2" xfId="13840"/>
    <cellStyle name="Total 3 88 2 2 2" xfId="35176"/>
    <cellStyle name="Total 3 88 2 3" xfId="22268"/>
    <cellStyle name="Total 3 88 2 3 2" xfId="41609"/>
    <cellStyle name="Total 3 88 2 4" xfId="28450"/>
    <cellStyle name="Total 3 88 3" xfId="9354"/>
    <cellStyle name="Total 3 88 3 2" xfId="16080"/>
    <cellStyle name="Total 3 88 3 2 2" xfId="37416"/>
    <cellStyle name="Total 3 88 3 3" xfId="21898"/>
    <cellStyle name="Total 3 88 3 3 2" xfId="41304"/>
    <cellStyle name="Total 3 88 3 4" xfId="30690"/>
    <cellStyle name="Total 3 88 4" xfId="11598"/>
    <cellStyle name="Total 3 88 4 2" xfId="32934"/>
    <cellStyle name="Total 3 88 5" xfId="18179"/>
    <cellStyle name="Total 3 88 5 2" xfId="38228"/>
    <cellStyle name="Total 3 88 6" xfId="26208"/>
    <cellStyle name="Total 3 89" xfId="4873"/>
    <cellStyle name="Total 3 89 2" xfId="7115"/>
    <cellStyle name="Total 3 89 2 2" xfId="13841"/>
    <cellStyle name="Total 3 89 2 2 2" xfId="35177"/>
    <cellStyle name="Total 3 89 2 3" xfId="18922"/>
    <cellStyle name="Total 3 89 2 3 2" xfId="38841"/>
    <cellStyle name="Total 3 89 2 4" xfId="28451"/>
    <cellStyle name="Total 3 89 3" xfId="9355"/>
    <cellStyle name="Total 3 89 3 2" xfId="16081"/>
    <cellStyle name="Total 3 89 3 2 2" xfId="37417"/>
    <cellStyle name="Total 3 89 3 3" xfId="18552"/>
    <cellStyle name="Total 3 89 3 3 2" xfId="38536"/>
    <cellStyle name="Total 3 89 3 4" xfId="30691"/>
    <cellStyle name="Total 3 89 4" xfId="11599"/>
    <cellStyle name="Total 3 89 4 2" xfId="32935"/>
    <cellStyle name="Total 3 89 5" xfId="21523"/>
    <cellStyle name="Total 3 89 5 2" xfId="40993"/>
    <cellStyle name="Total 3 89 6" xfId="26209"/>
    <cellStyle name="Total 3 9" xfId="4874"/>
    <cellStyle name="Total 3 9 2" xfId="7116"/>
    <cellStyle name="Total 3 9 2 2" xfId="13842"/>
    <cellStyle name="Total 3 9 2 2 2" xfId="35178"/>
    <cellStyle name="Total 3 9 2 3" xfId="17799"/>
    <cellStyle name="Total 3 9 2 3 2" xfId="37913"/>
    <cellStyle name="Total 3 9 2 4" xfId="28452"/>
    <cellStyle name="Total 3 9 3" xfId="9356"/>
    <cellStyle name="Total 3 9 3 2" xfId="16082"/>
    <cellStyle name="Total 3 9 3 2 2" xfId="37418"/>
    <cellStyle name="Total 3 9 3 3" xfId="17405"/>
    <cellStyle name="Total 3 9 3 3 2" xfId="37583"/>
    <cellStyle name="Total 3 9 3 4" xfId="30692"/>
    <cellStyle name="Total 3 9 4" xfId="11600"/>
    <cellStyle name="Total 3 9 4 2" xfId="32936"/>
    <cellStyle name="Total 3 9 5" xfId="23752"/>
    <cellStyle name="Total 3 9 5 2" xfId="42836"/>
    <cellStyle name="Total 3 9 6" xfId="26210"/>
    <cellStyle name="Total 3 90" xfId="4875"/>
    <cellStyle name="Total 3 90 2" xfId="7117"/>
    <cellStyle name="Total 3 90 2 2" xfId="13843"/>
    <cellStyle name="Total 3 90 2 2 2" xfId="35179"/>
    <cellStyle name="Total 3 90 2 3" xfId="21153"/>
    <cellStyle name="Total 3 90 2 3 2" xfId="40687"/>
    <cellStyle name="Total 3 90 2 4" xfId="28453"/>
    <cellStyle name="Total 3 90 3" xfId="9357"/>
    <cellStyle name="Total 3 90 3 2" xfId="16083"/>
    <cellStyle name="Total 3 90 3 2 2" xfId="37419"/>
    <cellStyle name="Total 3 90 3 3" xfId="20783"/>
    <cellStyle name="Total 3 90 3 3 2" xfId="40381"/>
    <cellStyle name="Total 3 90 3 4" xfId="30693"/>
    <cellStyle name="Total 3 90 4" xfId="11601"/>
    <cellStyle name="Total 3 90 4 2" xfId="32937"/>
    <cellStyle name="Total 3 90 5" xfId="20405"/>
    <cellStyle name="Total 3 90 5 2" xfId="40067"/>
    <cellStyle name="Total 3 90 6" xfId="26211"/>
    <cellStyle name="Total 3 91" xfId="4876"/>
    <cellStyle name="Total 3 91 2" xfId="7118"/>
    <cellStyle name="Total 3 91 2 2" xfId="13844"/>
    <cellStyle name="Total 3 91 2 2 2" xfId="35180"/>
    <cellStyle name="Total 3 91 2 3" xfId="23382"/>
    <cellStyle name="Total 3 91 2 3 2" xfId="42530"/>
    <cellStyle name="Total 3 91 2 4" xfId="28454"/>
    <cellStyle name="Total 3 91 3" xfId="9358"/>
    <cellStyle name="Total 3 91 3 2" xfId="16084"/>
    <cellStyle name="Total 3 91 3 2 2" xfId="37420"/>
    <cellStyle name="Total 3 91 3 3" xfId="23015"/>
    <cellStyle name="Total 3 91 3 3 2" xfId="42227"/>
    <cellStyle name="Total 3 91 3 4" xfId="30694"/>
    <cellStyle name="Total 3 91 4" xfId="11602"/>
    <cellStyle name="Total 3 91 4 2" xfId="32938"/>
    <cellStyle name="Total 3 91 5" xfId="22636"/>
    <cellStyle name="Total 3 91 5 2" xfId="41912"/>
    <cellStyle name="Total 3 91 6" xfId="26212"/>
    <cellStyle name="Total 3 92" xfId="4877"/>
    <cellStyle name="Total 3 92 2" xfId="7119"/>
    <cellStyle name="Total 3 92 2 2" xfId="13845"/>
    <cellStyle name="Total 3 92 2 2 2" xfId="35181"/>
    <cellStyle name="Total 3 92 2 3" xfId="20035"/>
    <cellStyle name="Total 3 92 2 3 2" xfId="39761"/>
    <cellStyle name="Total 3 92 2 4" xfId="28455"/>
    <cellStyle name="Total 3 92 3" xfId="9359"/>
    <cellStyle name="Total 3 92 3 2" xfId="16085"/>
    <cellStyle name="Total 3 92 3 2 2" xfId="37421"/>
    <cellStyle name="Total 3 92 3 3" xfId="19668"/>
    <cellStyle name="Total 3 92 3 3 2" xfId="39458"/>
    <cellStyle name="Total 3 92 3 4" xfId="30695"/>
    <cellStyle name="Total 3 92 4" xfId="11603"/>
    <cellStyle name="Total 3 92 4 2" xfId="32939"/>
    <cellStyle name="Total 3 92 5" xfId="19291"/>
    <cellStyle name="Total 3 92 5 2" xfId="39146"/>
    <cellStyle name="Total 3 92 6" xfId="26213"/>
    <cellStyle name="Total 3 93" xfId="4878"/>
    <cellStyle name="Total 3 93 2" xfId="7120"/>
    <cellStyle name="Total 3 93 2 2" xfId="13846"/>
    <cellStyle name="Total 3 93 2 2 2" xfId="35182"/>
    <cellStyle name="Total 3 93 2 3" xfId="22267"/>
    <cellStyle name="Total 3 93 2 3 2" xfId="41608"/>
    <cellStyle name="Total 3 93 2 4" xfId="28456"/>
    <cellStyle name="Total 3 93 3" xfId="9360"/>
    <cellStyle name="Total 3 93 3 2" xfId="16086"/>
    <cellStyle name="Total 3 93 3 2 2" xfId="37422"/>
    <cellStyle name="Total 3 93 3 3" xfId="21897"/>
    <cellStyle name="Total 3 93 3 3 2" xfId="41303"/>
    <cellStyle name="Total 3 93 3 4" xfId="30696"/>
    <cellStyle name="Total 3 93 4" xfId="11604"/>
    <cellStyle name="Total 3 93 4 2" xfId="32940"/>
    <cellStyle name="Total 3 93 5" xfId="21525"/>
    <cellStyle name="Total 3 93 5 2" xfId="40995"/>
    <cellStyle name="Total 3 93 6" xfId="26214"/>
    <cellStyle name="Total 3 94" xfId="4879"/>
    <cellStyle name="Total 3 94 2" xfId="7121"/>
    <cellStyle name="Total 3 94 2 2" xfId="13847"/>
    <cellStyle name="Total 3 94 2 2 2" xfId="35183"/>
    <cellStyle name="Total 3 94 2 3" xfId="18921"/>
    <cellStyle name="Total 3 94 2 3 2" xfId="38840"/>
    <cellStyle name="Total 3 94 2 4" xfId="28457"/>
    <cellStyle name="Total 3 94 3" xfId="9361"/>
    <cellStyle name="Total 3 94 3 2" xfId="16087"/>
    <cellStyle name="Total 3 94 3 2 2" xfId="37423"/>
    <cellStyle name="Total 3 94 3 3" xfId="18551"/>
    <cellStyle name="Total 3 94 3 3 2" xfId="38535"/>
    <cellStyle name="Total 3 94 3 4" xfId="30697"/>
    <cellStyle name="Total 3 94 4" xfId="11605"/>
    <cellStyle name="Total 3 94 4 2" xfId="32941"/>
    <cellStyle name="Total 3 94 5" xfId="23754"/>
    <cellStyle name="Total 3 94 5 2" xfId="42838"/>
    <cellStyle name="Total 3 94 6" xfId="26215"/>
    <cellStyle name="Total 3 95" xfId="4880"/>
    <cellStyle name="Total 3 95 2" xfId="7122"/>
    <cellStyle name="Total 3 95 2 2" xfId="13848"/>
    <cellStyle name="Total 3 95 2 2 2" xfId="35184"/>
    <cellStyle name="Total 3 95 2 3" xfId="17798"/>
    <cellStyle name="Total 3 95 2 3 2" xfId="37912"/>
    <cellStyle name="Total 3 95 2 4" xfId="28458"/>
    <cellStyle name="Total 3 95 3" xfId="9362"/>
    <cellStyle name="Total 3 95 3 2" xfId="16088"/>
    <cellStyle name="Total 3 95 3 2 2" xfId="37424"/>
    <cellStyle name="Total 3 95 3 3" xfId="17404"/>
    <cellStyle name="Total 3 95 3 3 2" xfId="37582"/>
    <cellStyle name="Total 3 95 3 4" xfId="30698"/>
    <cellStyle name="Total 3 95 4" xfId="11606"/>
    <cellStyle name="Total 3 95 4 2" xfId="32942"/>
    <cellStyle name="Total 3 95 5" xfId="20407"/>
    <cellStyle name="Total 3 95 5 2" xfId="40069"/>
    <cellStyle name="Total 3 95 6" xfId="26216"/>
    <cellStyle name="Total 3 96" xfId="4881"/>
    <cellStyle name="Total 3 96 2" xfId="7123"/>
    <cellStyle name="Total 3 96 2 2" xfId="13849"/>
    <cellStyle name="Total 3 96 2 2 2" xfId="35185"/>
    <cellStyle name="Total 3 96 2 3" xfId="17797"/>
    <cellStyle name="Total 3 96 2 3 2" xfId="37911"/>
    <cellStyle name="Total 3 96 2 4" xfId="28459"/>
    <cellStyle name="Total 3 96 3" xfId="9363"/>
    <cellStyle name="Total 3 96 3 2" xfId="16089"/>
    <cellStyle name="Total 3 96 3 2 2" xfId="37425"/>
    <cellStyle name="Total 3 96 3 3" xfId="20782"/>
    <cellStyle name="Total 3 96 3 3 2" xfId="40380"/>
    <cellStyle name="Total 3 96 3 4" xfId="30699"/>
    <cellStyle name="Total 3 96 4" xfId="11607"/>
    <cellStyle name="Total 3 96 4 2" xfId="32943"/>
    <cellStyle name="Total 3 96 5" xfId="22638"/>
    <cellStyle name="Total 3 96 5 2" xfId="41914"/>
    <cellStyle name="Total 3 96 6" xfId="26217"/>
    <cellStyle name="Total 3 97" xfId="4882"/>
    <cellStyle name="Total 3 97 2" xfId="7124"/>
    <cellStyle name="Total 3 97 2 2" xfId="13850"/>
    <cellStyle name="Total 3 97 2 2 2" xfId="35186"/>
    <cellStyle name="Total 3 97 2 3" xfId="21151"/>
    <cellStyle name="Total 3 97 2 3 2" xfId="40685"/>
    <cellStyle name="Total 3 97 2 4" xfId="28460"/>
    <cellStyle name="Total 3 97 3" xfId="9364"/>
    <cellStyle name="Total 3 97 3 2" xfId="16090"/>
    <cellStyle name="Total 3 97 3 2 2" xfId="37426"/>
    <cellStyle name="Total 3 97 3 3" xfId="23014"/>
    <cellStyle name="Total 3 97 3 3 2" xfId="42226"/>
    <cellStyle name="Total 3 97 3 4" xfId="30700"/>
    <cellStyle name="Total 3 97 4" xfId="11608"/>
    <cellStyle name="Total 3 97 4 2" xfId="32944"/>
    <cellStyle name="Total 3 97 5" xfId="19293"/>
    <cellStyle name="Total 3 97 5 2" xfId="39148"/>
    <cellStyle name="Total 3 97 6" xfId="26218"/>
    <cellStyle name="Total 3 98" xfId="4883"/>
    <cellStyle name="Total 3 98 2" xfId="7125"/>
    <cellStyle name="Total 3 98 2 2" xfId="13851"/>
    <cellStyle name="Total 3 98 2 2 2" xfId="35187"/>
    <cellStyle name="Total 3 98 2 3" xfId="23380"/>
    <cellStyle name="Total 3 98 2 3 2" xfId="42528"/>
    <cellStyle name="Total 3 98 2 4" xfId="28461"/>
    <cellStyle name="Total 3 98 3" xfId="9365"/>
    <cellStyle name="Total 3 98 3 2" xfId="16091"/>
    <cellStyle name="Total 3 98 3 2 2" xfId="37427"/>
    <cellStyle name="Total 3 98 3 3" xfId="19667"/>
    <cellStyle name="Total 3 98 3 3 2" xfId="39457"/>
    <cellStyle name="Total 3 98 3 4" xfId="30701"/>
    <cellStyle name="Total 3 98 4" xfId="11609"/>
    <cellStyle name="Total 3 98 4 2" xfId="32945"/>
    <cellStyle name="Total 3 98 5" xfId="18178"/>
    <cellStyle name="Total 3 98 5 2" xfId="38227"/>
    <cellStyle name="Total 3 98 6" xfId="26219"/>
    <cellStyle name="Total 3 99" xfId="4884"/>
    <cellStyle name="Total 3 99 2" xfId="7126"/>
    <cellStyle name="Total 3 99 2 2" xfId="13852"/>
    <cellStyle name="Total 3 99 2 2 2" xfId="35188"/>
    <cellStyle name="Total 3 99 2 3" xfId="20033"/>
    <cellStyle name="Total 3 99 2 3 2" xfId="39759"/>
    <cellStyle name="Total 3 99 2 4" xfId="28462"/>
    <cellStyle name="Total 3 99 3" xfId="9366"/>
    <cellStyle name="Total 3 99 3 2" xfId="16092"/>
    <cellStyle name="Total 3 99 3 2 2" xfId="37428"/>
    <cellStyle name="Total 3 99 3 3" xfId="21896"/>
    <cellStyle name="Total 3 99 3 3 2" xfId="41302"/>
    <cellStyle name="Total 3 99 3 4" xfId="30702"/>
    <cellStyle name="Total 3 99 4" xfId="11610"/>
    <cellStyle name="Total 3 99 4 2" xfId="32946"/>
    <cellStyle name="Total 3 99 5" xfId="21524"/>
    <cellStyle name="Total 3 99 5 2" xfId="40994"/>
    <cellStyle name="Total 3 99 6" xfId="26220"/>
    <cellStyle name="Total 4" xfId="2741"/>
    <cellStyle name="Total 4 10" xfId="4885"/>
    <cellStyle name="Total 4 10 2" xfId="7128"/>
    <cellStyle name="Total 4 10 2 2" xfId="13854"/>
    <cellStyle name="Total 4 10 2 2 2" xfId="35190"/>
    <cellStyle name="Total 4 10 2 3" xfId="18919"/>
    <cellStyle name="Total 4 10 2 3 2" xfId="38838"/>
    <cellStyle name="Total 4 10 2 4" xfId="28464"/>
    <cellStyle name="Total 4 10 3" xfId="9368"/>
    <cellStyle name="Total 4 10 3 2" xfId="16094"/>
    <cellStyle name="Total 4 10 3 2 2" xfId="37430"/>
    <cellStyle name="Total 4 10 3 3" xfId="17403"/>
    <cellStyle name="Total 4 10 3 3 2" xfId="37581"/>
    <cellStyle name="Total 4 10 3 4" xfId="30704"/>
    <cellStyle name="Total 4 10 4" xfId="11612"/>
    <cellStyle name="Total 4 10 4 2" xfId="32948"/>
    <cellStyle name="Total 4 10 5" xfId="20406"/>
    <cellStyle name="Total 4 10 5 2" xfId="40068"/>
    <cellStyle name="Total 4 10 6" xfId="26222"/>
    <cellStyle name="Total 4 100" xfId="4886"/>
    <cellStyle name="Total 4 100 2" xfId="7129"/>
    <cellStyle name="Total 4 100 2 2" xfId="13855"/>
    <cellStyle name="Total 4 100 2 2 2" xfId="35191"/>
    <cellStyle name="Total 4 100 2 3" xfId="17796"/>
    <cellStyle name="Total 4 100 2 3 2" xfId="37910"/>
    <cellStyle name="Total 4 100 2 4" xfId="28465"/>
    <cellStyle name="Total 4 100 3" xfId="9369"/>
    <cellStyle name="Total 4 100 3 2" xfId="16095"/>
    <cellStyle name="Total 4 100 3 2 2" xfId="37431"/>
    <cellStyle name="Total 4 100 3 3" xfId="20779"/>
    <cellStyle name="Total 4 100 3 3 2" xfId="40377"/>
    <cellStyle name="Total 4 100 3 4" xfId="30705"/>
    <cellStyle name="Total 4 100 4" xfId="11613"/>
    <cellStyle name="Total 4 100 4 2" xfId="32949"/>
    <cellStyle name="Total 4 100 5" xfId="22637"/>
    <cellStyle name="Total 4 100 5 2" xfId="41913"/>
    <cellStyle name="Total 4 100 6" xfId="26223"/>
    <cellStyle name="Total 4 101" xfId="4887"/>
    <cellStyle name="Total 4 101 2" xfId="7130"/>
    <cellStyle name="Total 4 101 2 2" xfId="13856"/>
    <cellStyle name="Total 4 101 2 2 2" xfId="35192"/>
    <cellStyle name="Total 4 101 2 3" xfId="21150"/>
    <cellStyle name="Total 4 101 2 3 2" xfId="40684"/>
    <cellStyle name="Total 4 101 2 4" xfId="28466"/>
    <cellStyle name="Total 4 101 3" xfId="9370"/>
    <cellStyle name="Total 4 101 3 2" xfId="16096"/>
    <cellStyle name="Total 4 101 3 2 2" xfId="37432"/>
    <cellStyle name="Total 4 101 3 3" xfId="23011"/>
    <cellStyle name="Total 4 101 3 3 2" xfId="42223"/>
    <cellStyle name="Total 4 101 3 4" xfId="30706"/>
    <cellStyle name="Total 4 101 4" xfId="11614"/>
    <cellStyle name="Total 4 101 4 2" xfId="32950"/>
    <cellStyle name="Total 4 101 5" xfId="19292"/>
    <cellStyle name="Total 4 101 5 2" xfId="39147"/>
    <cellStyle name="Total 4 101 6" xfId="26224"/>
    <cellStyle name="Total 4 102" xfId="4888"/>
    <cellStyle name="Total 4 102 2" xfId="7131"/>
    <cellStyle name="Total 4 102 2 2" xfId="13857"/>
    <cellStyle name="Total 4 102 2 2 2" xfId="35193"/>
    <cellStyle name="Total 4 102 2 3" xfId="23379"/>
    <cellStyle name="Total 4 102 2 3 2" xfId="42527"/>
    <cellStyle name="Total 4 102 2 4" xfId="28467"/>
    <cellStyle name="Total 4 102 3" xfId="9371"/>
    <cellStyle name="Total 4 102 3 2" xfId="16097"/>
    <cellStyle name="Total 4 102 3 2 2" xfId="37433"/>
    <cellStyle name="Total 4 102 3 3" xfId="19664"/>
    <cellStyle name="Total 4 102 3 3 2" xfId="39454"/>
    <cellStyle name="Total 4 102 3 4" xfId="30707"/>
    <cellStyle name="Total 4 102 4" xfId="11615"/>
    <cellStyle name="Total 4 102 4 2" xfId="32951"/>
    <cellStyle name="Total 4 102 5" xfId="18177"/>
    <cellStyle name="Total 4 102 5 2" xfId="38226"/>
    <cellStyle name="Total 4 102 6" xfId="26225"/>
    <cellStyle name="Total 4 103" xfId="4889"/>
    <cellStyle name="Total 4 103 2" xfId="7132"/>
    <cellStyle name="Total 4 103 2 2" xfId="13858"/>
    <cellStyle name="Total 4 103 2 2 2" xfId="35194"/>
    <cellStyle name="Total 4 103 2 3" xfId="20032"/>
    <cellStyle name="Total 4 103 2 3 2" xfId="39758"/>
    <cellStyle name="Total 4 103 2 4" xfId="28468"/>
    <cellStyle name="Total 4 103 3" xfId="9372"/>
    <cellStyle name="Total 4 103 3 2" xfId="16098"/>
    <cellStyle name="Total 4 103 3 2 2" xfId="37434"/>
    <cellStyle name="Total 4 103 3 3" xfId="21893"/>
    <cellStyle name="Total 4 103 3 3 2" xfId="41299"/>
    <cellStyle name="Total 4 103 3 4" xfId="30708"/>
    <cellStyle name="Total 4 103 4" xfId="11616"/>
    <cellStyle name="Total 4 103 4 2" xfId="32952"/>
    <cellStyle name="Total 4 103 5" xfId="18176"/>
    <cellStyle name="Total 4 103 5 2" xfId="38225"/>
    <cellStyle name="Total 4 103 6" xfId="26226"/>
    <cellStyle name="Total 4 104" xfId="4890"/>
    <cellStyle name="Total 4 104 2" xfId="7133"/>
    <cellStyle name="Total 4 104 2 2" xfId="13859"/>
    <cellStyle name="Total 4 104 2 2 2" xfId="35195"/>
    <cellStyle name="Total 4 104 2 3" xfId="22264"/>
    <cellStyle name="Total 4 104 2 3 2" xfId="41605"/>
    <cellStyle name="Total 4 104 2 4" xfId="28469"/>
    <cellStyle name="Total 4 104 3" xfId="9373"/>
    <cellStyle name="Total 4 104 3 2" xfId="16099"/>
    <cellStyle name="Total 4 104 3 2 2" xfId="37435"/>
    <cellStyle name="Total 4 104 3 3" xfId="18547"/>
    <cellStyle name="Total 4 104 3 3 2" xfId="38531"/>
    <cellStyle name="Total 4 104 3 4" xfId="30709"/>
    <cellStyle name="Total 4 104 4" xfId="11617"/>
    <cellStyle name="Total 4 104 4 2" xfId="32953"/>
    <cellStyle name="Total 4 104 5" xfId="21522"/>
    <cellStyle name="Total 4 104 5 2" xfId="40992"/>
    <cellStyle name="Total 4 104 6" xfId="26227"/>
    <cellStyle name="Total 4 105" xfId="4891"/>
    <cellStyle name="Total 4 105 2" xfId="7134"/>
    <cellStyle name="Total 4 105 2 2" xfId="13860"/>
    <cellStyle name="Total 4 105 2 2 2" xfId="35196"/>
    <cellStyle name="Total 4 105 2 3" xfId="18918"/>
    <cellStyle name="Total 4 105 2 3 2" xfId="38837"/>
    <cellStyle name="Total 4 105 2 4" xfId="28470"/>
    <cellStyle name="Total 4 105 3" xfId="9374"/>
    <cellStyle name="Total 4 105 3 2" xfId="16100"/>
    <cellStyle name="Total 4 105 3 2 2" xfId="37436"/>
    <cellStyle name="Total 4 105 3 3" xfId="20781"/>
    <cellStyle name="Total 4 105 3 3 2" xfId="40379"/>
    <cellStyle name="Total 4 105 3 4" xfId="30710"/>
    <cellStyle name="Total 4 105 4" xfId="11618"/>
    <cellStyle name="Total 4 105 4 2" xfId="32954"/>
    <cellStyle name="Total 4 105 5" xfId="23751"/>
    <cellStyle name="Total 4 105 5 2" xfId="42835"/>
    <cellStyle name="Total 4 105 6" xfId="26228"/>
    <cellStyle name="Total 4 106" xfId="4892"/>
    <cellStyle name="Total 4 106 2" xfId="7135"/>
    <cellStyle name="Total 4 106 2 2" xfId="13861"/>
    <cellStyle name="Total 4 106 2 2 2" xfId="35197"/>
    <cellStyle name="Total 4 106 2 3" xfId="17795"/>
    <cellStyle name="Total 4 106 2 3 2" xfId="37909"/>
    <cellStyle name="Total 4 106 2 4" xfId="28471"/>
    <cellStyle name="Total 4 106 3" xfId="9375"/>
    <cellStyle name="Total 4 106 3 2" xfId="16101"/>
    <cellStyle name="Total 4 106 3 2 2" xfId="37437"/>
    <cellStyle name="Total 4 106 3 3" xfId="23013"/>
    <cellStyle name="Total 4 106 3 3 2" xfId="42225"/>
    <cellStyle name="Total 4 106 3 4" xfId="30711"/>
    <cellStyle name="Total 4 106 4" xfId="11619"/>
    <cellStyle name="Total 4 106 4 2" xfId="32955"/>
    <cellStyle name="Total 4 106 5" xfId="20404"/>
    <cellStyle name="Total 4 106 5 2" xfId="40066"/>
    <cellStyle name="Total 4 106 6" xfId="26229"/>
    <cellStyle name="Total 4 107" xfId="4893"/>
    <cellStyle name="Total 4 107 2" xfId="7136"/>
    <cellStyle name="Total 4 107 2 2" xfId="13862"/>
    <cellStyle name="Total 4 107 2 2 2" xfId="35198"/>
    <cellStyle name="Total 4 107 2 3" xfId="21149"/>
    <cellStyle name="Total 4 107 2 3 2" xfId="40683"/>
    <cellStyle name="Total 4 107 2 4" xfId="28472"/>
    <cellStyle name="Total 4 107 3" xfId="9376"/>
    <cellStyle name="Total 4 107 3 2" xfId="16102"/>
    <cellStyle name="Total 4 107 3 2 2" xfId="37438"/>
    <cellStyle name="Total 4 107 3 3" xfId="19666"/>
    <cellStyle name="Total 4 107 3 3 2" xfId="39456"/>
    <cellStyle name="Total 4 107 3 4" xfId="30712"/>
    <cellStyle name="Total 4 107 4" xfId="11620"/>
    <cellStyle name="Total 4 107 4 2" xfId="32956"/>
    <cellStyle name="Total 4 107 5" xfId="22635"/>
    <cellStyle name="Total 4 107 5 2" xfId="41911"/>
    <cellStyle name="Total 4 107 6" xfId="26230"/>
    <cellStyle name="Total 4 108" xfId="4894"/>
    <cellStyle name="Total 4 108 2" xfId="7137"/>
    <cellStyle name="Total 4 108 2 2" xfId="13863"/>
    <cellStyle name="Total 4 108 2 2 2" xfId="35199"/>
    <cellStyle name="Total 4 108 2 3" xfId="23378"/>
    <cellStyle name="Total 4 108 2 3 2" xfId="42526"/>
    <cellStyle name="Total 4 108 2 4" xfId="28473"/>
    <cellStyle name="Total 4 108 3" xfId="9377"/>
    <cellStyle name="Total 4 108 3 2" xfId="16103"/>
    <cellStyle name="Total 4 108 3 2 2" xfId="37439"/>
    <cellStyle name="Total 4 108 3 3" xfId="21895"/>
    <cellStyle name="Total 4 108 3 3 2" xfId="41301"/>
    <cellStyle name="Total 4 108 3 4" xfId="30713"/>
    <cellStyle name="Total 4 108 4" xfId="11621"/>
    <cellStyle name="Total 4 108 4 2" xfId="32957"/>
    <cellStyle name="Total 4 108 5" xfId="19290"/>
    <cellStyle name="Total 4 108 5 2" xfId="39145"/>
    <cellStyle name="Total 4 108 6" xfId="26231"/>
    <cellStyle name="Total 4 109" xfId="4895"/>
    <cellStyle name="Total 4 109 2" xfId="7138"/>
    <cellStyle name="Total 4 109 2 2" xfId="13864"/>
    <cellStyle name="Total 4 109 2 2 2" xfId="35200"/>
    <cellStyle name="Total 4 109 2 3" xfId="20031"/>
    <cellStyle name="Total 4 109 2 3 2" xfId="39757"/>
    <cellStyle name="Total 4 109 2 4" xfId="28474"/>
    <cellStyle name="Total 4 109 3" xfId="9378"/>
    <cellStyle name="Total 4 109 3 2" xfId="16104"/>
    <cellStyle name="Total 4 109 3 2 2" xfId="37440"/>
    <cellStyle name="Total 4 109 3 3" xfId="18549"/>
    <cellStyle name="Total 4 109 3 3 2" xfId="38533"/>
    <cellStyle name="Total 4 109 3 4" xfId="30714"/>
    <cellStyle name="Total 4 109 4" xfId="11622"/>
    <cellStyle name="Total 4 109 4 2" xfId="32958"/>
    <cellStyle name="Total 4 109 5" xfId="18175"/>
    <cellStyle name="Total 4 109 5 2" xfId="38224"/>
    <cellStyle name="Total 4 109 6" xfId="26232"/>
    <cellStyle name="Total 4 11" xfId="4896"/>
    <cellStyle name="Total 4 11 2" xfId="7139"/>
    <cellStyle name="Total 4 11 2 2" xfId="13865"/>
    <cellStyle name="Total 4 11 2 2 2" xfId="35201"/>
    <cellStyle name="Total 4 11 2 3" xfId="22263"/>
    <cellStyle name="Total 4 11 2 3 2" xfId="41604"/>
    <cellStyle name="Total 4 11 2 4" xfId="28475"/>
    <cellStyle name="Total 4 11 3" xfId="9379"/>
    <cellStyle name="Total 4 11 3 2" xfId="16105"/>
    <cellStyle name="Total 4 11 3 2 2" xfId="37441"/>
    <cellStyle name="Total 4 11 3 3" xfId="17402"/>
    <cellStyle name="Total 4 11 3 3 2" xfId="37580"/>
    <cellStyle name="Total 4 11 3 4" xfId="30715"/>
    <cellStyle name="Total 4 11 4" xfId="11623"/>
    <cellStyle name="Total 4 11 4 2" xfId="32959"/>
    <cellStyle name="Total 4 11 5" xfId="21521"/>
    <cellStyle name="Total 4 11 5 2" xfId="40991"/>
    <cellStyle name="Total 4 11 6" xfId="26233"/>
    <cellStyle name="Total 4 110" xfId="4897"/>
    <cellStyle name="Total 4 110 2" xfId="7140"/>
    <cellStyle name="Total 4 110 2 2" xfId="13866"/>
    <cellStyle name="Total 4 110 2 2 2" xfId="35202"/>
    <cellStyle name="Total 4 110 2 3" xfId="18917"/>
    <cellStyle name="Total 4 110 2 3 2" xfId="38836"/>
    <cellStyle name="Total 4 110 2 4" xfId="28476"/>
    <cellStyle name="Total 4 110 3" xfId="9380"/>
    <cellStyle name="Total 4 110 3 2" xfId="16106"/>
    <cellStyle name="Total 4 110 3 2 2" xfId="37442"/>
    <cellStyle name="Total 4 110 3 3" xfId="20780"/>
    <cellStyle name="Total 4 110 3 3 2" xfId="40378"/>
    <cellStyle name="Total 4 110 3 4" xfId="30716"/>
    <cellStyle name="Total 4 110 4" xfId="11624"/>
    <cellStyle name="Total 4 110 4 2" xfId="32960"/>
    <cellStyle name="Total 4 110 5" xfId="23750"/>
    <cellStyle name="Total 4 110 5 2" xfId="42834"/>
    <cellStyle name="Total 4 110 6" xfId="26234"/>
    <cellStyle name="Total 4 111" xfId="4898"/>
    <cellStyle name="Total 4 111 2" xfId="7141"/>
    <cellStyle name="Total 4 111 2 2" xfId="13867"/>
    <cellStyle name="Total 4 111 2 2 2" xfId="35203"/>
    <cellStyle name="Total 4 111 2 3" xfId="17794"/>
    <cellStyle name="Total 4 111 2 3 2" xfId="37908"/>
    <cellStyle name="Total 4 111 2 4" xfId="28477"/>
    <cellStyle name="Total 4 111 3" xfId="9381"/>
    <cellStyle name="Total 4 111 3 2" xfId="16107"/>
    <cellStyle name="Total 4 111 3 2 2" xfId="37443"/>
    <cellStyle name="Total 4 111 3 3" xfId="23012"/>
    <cellStyle name="Total 4 111 3 3 2" xfId="42224"/>
    <cellStyle name="Total 4 111 3 4" xfId="30717"/>
    <cellStyle name="Total 4 111 4" xfId="11625"/>
    <cellStyle name="Total 4 111 4 2" xfId="32961"/>
    <cellStyle name="Total 4 111 5" xfId="20403"/>
    <cellStyle name="Total 4 111 5 2" xfId="40065"/>
    <cellStyle name="Total 4 111 6" xfId="26235"/>
    <cellStyle name="Total 4 112" xfId="4899"/>
    <cellStyle name="Total 4 112 2" xfId="7142"/>
    <cellStyle name="Total 4 112 2 2" xfId="13868"/>
    <cellStyle name="Total 4 112 2 2 2" xfId="35204"/>
    <cellStyle name="Total 4 112 2 3" xfId="21148"/>
    <cellStyle name="Total 4 112 2 3 2" xfId="40682"/>
    <cellStyle name="Total 4 112 2 4" xfId="28478"/>
    <cellStyle name="Total 4 112 3" xfId="9382"/>
    <cellStyle name="Total 4 112 3 2" xfId="16108"/>
    <cellStyle name="Total 4 112 3 2 2" xfId="37444"/>
    <cellStyle name="Total 4 112 3 3" xfId="19665"/>
    <cellStyle name="Total 4 112 3 3 2" xfId="39455"/>
    <cellStyle name="Total 4 112 3 4" xfId="30718"/>
    <cellStyle name="Total 4 112 4" xfId="11626"/>
    <cellStyle name="Total 4 112 4 2" xfId="32962"/>
    <cellStyle name="Total 4 112 5" xfId="22634"/>
    <cellStyle name="Total 4 112 5 2" xfId="41910"/>
    <cellStyle name="Total 4 112 6" xfId="26236"/>
    <cellStyle name="Total 4 113" xfId="4900"/>
    <cellStyle name="Total 4 113 2" xfId="7143"/>
    <cellStyle name="Total 4 113 2 2" xfId="13869"/>
    <cellStyle name="Total 4 113 2 2 2" xfId="35205"/>
    <cellStyle name="Total 4 113 2 3" xfId="23377"/>
    <cellStyle name="Total 4 113 2 3 2" xfId="42525"/>
    <cellStyle name="Total 4 113 2 4" xfId="28479"/>
    <cellStyle name="Total 4 113 3" xfId="9383"/>
    <cellStyle name="Total 4 113 3 2" xfId="16109"/>
    <cellStyle name="Total 4 113 3 2 2" xfId="37445"/>
    <cellStyle name="Total 4 113 3 3" xfId="21894"/>
    <cellStyle name="Total 4 113 3 3 2" xfId="41300"/>
    <cellStyle name="Total 4 113 3 4" xfId="30719"/>
    <cellStyle name="Total 4 113 4" xfId="11627"/>
    <cellStyle name="Total 4 113 4 2" xfId="32963"/>
    <cellStyle name="Total 4 113 5" xfId="19289"/>
    <cellStyle name="Total 4 113 5 2" xfId="39144"/>
    <cellStyle name="Total 4 113 6" xfId="26237"/>
    <cellStyle name="Total 4 114" xfId="4901"/>
    <cellStyle name="Total 4 114 2" xfId="7144"/>
    <cellStyle name="Total 4 114 2 2" xfId="13870"/>
    <cellStyle name="Total 4 114 2 2 2" xfId="35206"/>
    <cellStyle name="Total 4 114 2 3" xfId="20030"/>
    <cellStyle name="Total 4 114 2 3 2" xfId="39756"/>
    <cellStyle name="Total 4 114 2 4" xfId="28480"/>
    <cellStyle name="Total 4 114 3" xfId="9384"/>
    <cellStyle name="Total 4 114 3 2" xfId="16110"/>
    <cellStyle name="Total 4 114 3 2 2" xfId="37446"/>
    <cellStyle name="Total 4 114 3 3" xfId="18548"/>
    <cellStyle name="Total 4 114 3 3 2" xfId="38532"/>
    <cellStyle name="Total 4 114 3 4" xfId="30720"/>
    <cellStyle name="Total 4 114 4" xfId="11628"/>
    <cellStyle name="Total 4 114 4 2" xfId="32964"/>
    <cellStyle name="Total 4 114 5" xfId="18174"/>
    <cellStyle name="Total 4 114 5 2" xfId="38223"/>
    <cellStyle name="Total 4 114 6" xfId="26238"/>
    <cellStyle name="Total 4 115" xfId="4902"/>
    <cellStyle name="Total 4 115 2" xfId="7145"/>
    <cellStyle name="Total 4 115 2 2" xfId="13871"/>
    <cellStyle name="Total 4 115 2 2 2" xfId="35207"/>
    <cellStyle name="Total 4 115 2 3" xfId="22262"/>
    <cellStyle name="Total 4 115 2 3 2" xfId="41603"/>
    <cellStyle name="Total 4 115 2 4" xfId="28481"/>
    <cellStyle name="Total 4 115 3" xfId="9385"/>
    <cellStyle name="Total 4 115 3 2" xfId="16111"/>
    <cellStyle name="Total 4 115 3 2 2" xfId="37447"/>
    <cellStyle name="Total 4 115 3 3" xfId="17401"/>
    <cellStyle name="Total 4 115 3 3 2" xfId="37579"/>
    <cellStyle name="Total 4 115 3 4" xfId="30721"/>
    <cellStyle name="Total 4 115 4" xfId="11629"/>
    <cellStyle name="Total 4 115 4 2" xfId="32965"/>
    <cellStyle name="Total 4 115 5" xfId="21520"/>
    <cellStyle name="Total 4 115 5 2" xfId="40990"/>
    <cellStyle name="Total 4 115 6" xfId="26239"/>
    <cellStyle name="Total 4 116" xfId="4903"/>
    <cellStyle name="Total 4 116 2" xfId="7146"/>
    <cellStyle name="Total 4 116 2 2" xfId="13872"/>
    <cellStyle name="Total 4 116 2 2 2" xfId="35208"/>
    <cellStyle name="Total 4 116 2 3" xfId="18916"/>
    <cellStyle name="Total 4 116 2 3 2" xfId="38835"/>
    <cellStyle name="Total 4 116 2 4" xfId="28482"/>
    <cellStyle name="Total 4 116 3" xfId="9386"/>
    <cellStyle name="Total 4 116 3 2" xfId="16112"/>
    <cellStyle name="Total 4 116 3 2 2" xfId="37448"/>
    <cellStyle name="Total 4 116 3 3" xfId="17400"/>
    <cellStyle name="Total 4 116 3 3 2" xfId="37578"/>
    <cellStyle name="Total 4 116 3 4" xfId="30722"/>
    <cellStyle name="Total 4 116 4" xfId="11630"/>
    <cellStyle name="Total 4 116 4 2" xfId="32966"/>
    <cellStyle name="Total 4 116 5" xfId="23749"/>
    <cellStyle name="Total 4 116 5 2" xfId="42833"/>
    <cellStyle name="Total 4 116 6" xfId="26240"/>
    <cellStyle name="Total 4 117" xfId="4904"/>
    <cellStyle name="Total 4 117 2" xfId="7147"/>
    <cellStyle name="Total 4 117 2 2" xfId="13873"/>
    <cellStyle name="Total 4 117 2 2 2" xfId="35209"/>
    <cellStyle name="Total 4 117 2 3" xfId="17793"/>
    <cellStyle name="Total 4 117 2 3 2" xfId="37907"/>
    <cellStyle name="Total 4 117 2 4" xfId="28483"/>
    <cellStyle name="Total 4 117 3" xfId="9387"/>
    <cellStyle name="Total 4 117 3 2" xfId="16113"/>
    <cellStyle name="Total 4 117 3 2 2" xfId="37449"/>
    <cellStyle name="Total 4 117 3 3" xfId="20778"/>
    <cellStyle name="Total 4 117 3 3 2" xfId="40376"/>
    <cellStyle name="Total 4 117 3 4" xfId="30723"/>
    <cellStyle name="Total 4 117 4" xfId="11631"/>
    <cellStyle name="Total 4 117 4 2" xfId="32967"/>
    <cellStyle name="Total 4 117 5" xfId="20402"/>
    <cellStyle name="Total 4 117 5 2" xfId="40064"/>
    <cellStyle name="Total 4 117 6" xfId="26241"/>
    <cellStyle name="Total 4 118" xfId="4905"/>
    <cellStyle name="Total 4 118 2" xfId="7148"/>
    <cellStyle name="Total 4 118 2 2" xfId="13874"/>
    <cellStyle name="Total 4 118 2 2 2" xfId="35210"/>
    <cellStyle name="Total 4 118 2 3" xfId="21147"/>
    <cellStyle name="Total 4 118 2 3 2" xfId="40681"/>
    <cellStyle name="Total 4 118 2 4" xfId="28484"/>
    <cellStyle name="Total 4 118 3" xfId="9388"/>
    <cellStyle name="Total 4 118 3 2" xfId="16114"/>
    <cellStyle name="Total 4 118 3 2 2" xfId="37450"/>
    <cellStyle name="Total 4 118 3 3" xfId="23010"/>
    <cellStyle name="Total 4 118 3 3 2" xfId="42222"/>
    <cellStyle name="Total 4 118 3 4" xfId="30724"/>
    <cellStyle name="Total 4 118 4" xfId="11632"/>
    <cellStyle name="Total 4 118 4 2" xfId="32968"/>
    <cellStyle name="Total 4 118 5" xfId="22633"/>
    <cellStyle name="Total 4 118 5 2" xfId="41909"/>
    <cellStyle name="Total 4 118 6" xfId="26242"/>
    <cellStyle name="Total 4 119" xfId="4906"/>
    <cellStyle name="Total 4 119 2" xfId="7149"/>
    <cellStyle name="Total 4 119 2 2" xfId="13875"/>
    <cellStyle name="Total 4 119 2 2 2" xfId="35211"/>
    <cellStyle name="Total 4 119 2 3" xfId="23376"/>
    <cellStyle name="Total 4 119 2 3 2" xfId="42524"/>
    <cellStyle name="Total 4 119 2 4" xfId="28485"/>
    <cellStyle name="Total 4 119 3" xfId="9389"/>
    <cellStyle name="Total 4 119 3 2" xfId="16115"/>
    <cellStyle name="Total 4 119 3 2 2" xfId="37451"/>
    <cellStyle name="Total 4 119 3 3" xfId="19663"/>
    <cellStyle name="Total 4 119 3 3 2" xfId="39453"/>
    <cellStyle name="Total 4 119 3 4" xfId="30725"/>
    <cellStyle name="Total 4 119 4" xfId="11633"/>
    <cellStyle name="Total 4 119 4 2" xfId="32969"/>
    <cellStyle name="Total 4 119 5" xfId="19288"/>
    <cellStyle name="Total 4 119 5 2" xfId="39143"/>
    <cellStyle name="Total 4 119 6" xfId="26243"/>
    <cellStyle name="Total 4 12" xfId="4907"/>
    <cellStyle name="Total 4 12 2" xfId="7150"/>
    <cellStyle name="Total 4 12 2 2" xfId="13876"/>
    <cellStyle name="Total 4 12 2 2 2" xfId="35212"/>
    <cellStyle name="Total 4 12 2 3" xfId="20029"/>
    <cellStyle name="Total 4 12 2 3 2" xfId="39755"/>
    <cellStyle name="Total 4 12 2 4" xfId="28486"/>
    <cellStyle name="Total 4 12 3" xfId="9390"/>
    <cellStyle name="Total 4 12 3 2" xfId="16116"/>
    <cellStyle name="Total 4 12 3 2 2" xfId="37452"/>
    <cellStyle name="Total 4 12 3 3" xfId="21892"/>
    <cellStyle name="Total 4 12 3 3 2" xfId="41298"/>
    <cellStyle name="Total 4 12 3 4" xfId="30726"/>
    <cellStyle name="Total 4 12 4" xfId="11634"/>
    <cellStyle name="Total 4 12 4 2" xfId="32970"/>
    <cellStyle name="Total 4 12 5" xfId="18173"/>
    <cellStyle name="Total 4 12 5 2" xfId="38222"/>
    <cellStyle name="Total 4 12 6" xfId="26244"/>
    <cellStyle name="Total 4 120" xfId="4908"/>
    <cellStyle name="Total 4 120 2" xfId="7151"/>
    <cellStyle name="Total 4 120 2 2" xfId="13877"/>
    <cellStyle name="Total 4 120 2 2 2" xfId="35213"/>
    <cellStyle name="Total 4 120 2 3" xfId="22261"/>
    <cellStyle name="Total 4 120 2 3 2" xfId="41602"/>
    <cellStyle name="Total 4 120 2 4" xfId="28487"/>
    <cellStyle name="Total 4 120 3" xfId="9391"/>
    <cellStyle name="Total 4 120 3 2" xfId="16117"/>
    <cellStyle name="Total 4 120 3 2 2" xfId="37453"/>
    <cellStyle name="Total 4 120 3 3" xfId="18546"/>
    <cellStyle name="Total 4 120 3 3 2" xfId="38530"/>
    <cellStyle name="Total 4 120 3 4" xfId="30727"/>
    <cellStyle name="Total 4 120 4" xfId="11635"/>
    <cellStyle name="Total 4 120 4 2" xfId="32971"/>
    <cellStyle name="Total 4 120 5" xfId="21519"/>
    <cellStyle name="Total 4 120 5 2" xfId="40989"/>
    <cellStyle name="Total 4 120 6" xfId="26245"/>
    <cellStyle name="Total 4 121" xfId="4909"/>
    <cellStyle name="Total 4 121 2" xfId="7152"/>
    <cellStyle name="Total 4 121 2 2" xfId="13878"/>
    <cellStyle name="Total 4 121 2 2 2" xfId="35214"/>
    <cellStyle name="Total 4 121 2 3" xfId="18915"/>
    <cellStyle name="Total 4 121 2 3 2" xfId="38834"/>
    <cellStyle name="Total 4 121 2 4" xfId="28488"/>
    <cellStyle name="Total 4 121 3" xfId="9392"/>
    <cellStyle name="Total 4 121 3 2" xfId="16118"/>
    <cellStyle name="Total 4 121 3 2 2" xfId="37454"/>
    <cellStyle name="Total 4 121 3 3" xfId="17399"/>
    <cellStyle name="Total 4 121 3 3 2" xfId="37577"/>
    <cellStyle name="Total 4 121 3 4" xfId="30728"/>
    <cellStyle name="Total 4 121 4" xfId="11636"/>
    <cellStyle name="Total 4 121 4 2" xfId="32972"/>
    <cellStyle name="Total 4 121 5" xfId="23748"/>
    <cellStyle name="Total 4 121 5 2" xfId="42832"/>
    <cellStyle name="Total 4 121 6" xfId="26246"/>
    <cellStyle name="Total 4 122" xfId="4910"/>
    <cellStyle name="Total 4 122 2" xfId="7153"/>
    <cellStyle name="Total 4 122 2 2" xfId="13879"/>
    <cellStyle name="Total 4 122 2 2 2" xfId="35215"/>
    <cellStyle name="Total 4 122 2 3" xfId="17792"/>
    <cellStyle name="Total 4 122 2 3 2" xfId="37906"/>
    <cellStyle name="Total 4 122 2 4" xfId="28489"/>
    <cellStyle name="Total 4 122 3" xfId="9393"/>
    <cellStyle name="Total 4 122 3 2" xfId="16119"/>
    <cellStyle name="Total 4 122 3 2 2" xfId="37455"/>
    <cellStyle name="Total 4 122 3 3" xfId="20777"/>
    <cellStyle name="Total 4 122 3 3 2" xfId="40375"/>
    <cellStyle name="Total 4 122 3 4" xfId="30729"/>
    <cellStyle name="Total 4 122 4" xfId="11637"/>
    <cellStyle name="Total 4 122 4 2" xfId="32973"/>
    <cellStyle name="Total 4 122 5" xfId="20401"/>
    <cellStyle name="Total 4 122 5 2" xfId="40063"/>
    <cellStyle name="Total 4 122 6" xfId="26247"/>
    <cellStyle name="Total 4 123" xfId="4911"/>
    <cellStyle name="Total 4 123 2" xfId="7154"/>
    <cellStyle name="Total 4 123 2 2" xfId="13880"/>
    <cellStyle name="Total 4 123 2 2 2" xfId="35216"/>
    <cellStyle name="Total 4 123 2 3" xfId="21146"/>
    <cellStyle name="Total 4 123 2 3 2" xfId="40680"/>
    <cellStyle name="Total 4 123 2 4" xfId="28490"/>
    <cellStyle name="Total 4 123 3" xfId="9394"/>
    <cellStyle name="Total 4 123 3 2" xfId="16120"/>
    <cellStyle name="Total 4 123 3 2 2" xfId="37456"/>
    <cellStyle name="Total 4 123 3 3" xfId="23009"/>
    <cellStyle name="Total 4 123 3 3 2" xfId="42221"/>
    <cellStyle name="Total 4 123 3 4" xfId="30730"/>
    <cellStyle name="Total 4 123 4" xfId="11638"/>
    <cellStyle name="Total 4 123 4 2" xfId="32974"/>
    <cellStyle name="Total 4 123 5" xfId="22632"/>
    <cellStyle name="Total 4 123 5 2" xfId="41908"/>
    <cellStyle name="Total 4 123 6" xfId="26248"/>
    <cellStyle name="Total 4 124" xfId="4912"/>
    <cellStyle name="Total 4 124 2" xfId="7155"/>
    <cellStyle name="Total 4 124 2 2" xfId="13881"/>
    <cellStyle name="Total 4 124 2 2 2" xfId="35217"/>
    <cellStyle name="Total 4 124 2 3" xfId="23375"/>
    <cellStyle name="Total 4 124 2 3 2" xfId="42523"/>
    <cellStyle name="Total 4 124 2 4" xfId="28491"/>
    <cellStyle name="Total 4 124 3" xfId="9395"/>
    <cellStyle name="Total 4 124 3 2" xfId="16121"/>
    <cellStyle name="Total 4 124 3 2 2" xfId="37457"/>
    <cellStyle name="Total 4 124 3 3" xfId="19662"/>
    <cellStyle name="Total 4 124 3 3 2" xfId="39452"/>
    <cellStyle name="Total 4 124 3 4" xfId="30731"/>
    <cellStyle name="Total 4 124 4" xfId="11639"/>
    <cellStyle name="Total 4 124 4 2" xfId="32975"/>
    <cellStyle name="Total 4 124 5" xfId="19287"/>
    <cellStyle name="Total 4 124 5 2" xfId="39142"/>
    <cellStyle name="Total 4 124 6" xfId="26249"/>
    <cellStyle name="Total 4 125" xfId="4913"/>
    <cellStyle name="Total 4 125 2" xfId="7156"/>
    <cellStyle name="Total 4 125 2 2" xfId="13882"/>
    <cellStyle name="Total 4 125 2 2 2" xfId="35218"/>
    <cellStyle name="Total 4 125 2 3" xfId="20028"/>
    <cellStyle name="Total 4 125 2 3 2" xfId="39754"/>
    <cellStyle name="Total 4 125 2 4" xfId="28492"/>
    <cellStyle name="Total 4 125 3" xfId="9396"/>
    <cellStyle name="Total 4 125 3 2" xfId="16122"/>
    <cellStyle name="Total 4 125 3 2 2" xfId="37458"/>
    <cellStyle name="Total 4 125 3 3" xfId="21891"/>
    <cellStyle name="Total 4 125 3 3 2" xfId="41297"/>
    <cellStyle name="Total 4 125 3 4" xfId="30732"/>
    <cellStyle name="Total 4 125 4" xfId="11640"/>
    <cellStyle name="Total 4 125 4 2" xfId="32976"/>
    <cellStyle name="Total 4 125 5" xfId="18172"/>
    <cellStyle name="Total 4 125 5 2" xfId="38221"/>
    <cellStyle name="Total 4 125 6" xfId="26250"/>
    <cellStyle name="Total 4 126" xfId="4914"/>
    <cellStyle name="Total 4 126 2" xfId="7157"/>
    <cellStyle name="Total 4 126 2 2" xfId="13883"/>
    <cellStyle name="Total 4 126 2 2 2" xfId="35219"/>
    <cellStyle name="Total 4 126 2 3" xfId="22260"/>
    <cellStyle name="Total 4 126 2 3 2" xfId="41601"/>
    <cellStyle name="Total 4 126 2 4" xfId="28493"/>
    <cellStyle name="Total 4 126 3" xfId="9397"/>
    <cellStyle name="Total 4 126 3 2" xfId="16123"/>
    <cellStyle name="Total 4 126 3 2 2" xfId="37459"/>
    <cellStyle name="Total 4 126 3 3" xfId="18545"/>
    <cellStyle name="Total 4 126 3 3 2" xfId="38529"/>
    <cellStyle name="Total 4 126 3 4" xfId="30733"/>
    <cellStyle name="Total 4 126 4" xfId="11641"/>
    <cellStyle name="Total 4 126 4 2" xfId="32977"/>
    <cellStyle name="Total 4 126 5" xfId="21518"/>
    <cellStyle name="Total 4 126 5 2" xfId="40988"/>
    <cellStyle name="Total 4 126 6" xfId="26251"/>
    <cellStyle name="Total 4 127" xfId="4915"/>
    <cellStyle name="Total 4 127 2" xfId="7158"/>
    <cellStyle name="Total 4 127 2 2" xfId="13884"/>
    <cellStyle name="Total 4 127 2 2 2" xfId="35220"/>
    <cellStyle name="Total 4 127 2 3" xfId="18914"/>
    <cellStyle name="Total 4 127 2 3 2" xfId="38833"/>
    <cellStyle name="Total 4 127 2 4" xfId="28494"/>
    <cellStyle name="Total 4 127 3" xfId="9398"/>
    <cellStyle name="Total 4 127 3 2" xfId="16124"/>
    <cellStyle name="Total 4 127 3 2 2" xfId="37460"/>
    <cellStyle name="Total 4 127 3 3" xfId="17398"/>
    <cellStyle name="Total 4 127 3 3 2" xfId="37576"/>
    <cellStyle name="Total 4 127 3 4" xfId="30734"/>
    <cellStyle name="Total 4 127 4" xfId="11642"/>
    <cellStyle name="Total 4 127 4 2" xfId="32978"/>
    <cellStyle name="Total 4 127 5" xfId="23747"/>
    <cellStyle name="Total 4 127 5 2" xfId="42831"/>
    <cellStyle name="Total 4 127 6" xfId="26252"/>
    <cellStyle name="Total 4 128" xfId="4916"/>
    <cellStyle name="Total 4 128 2" xfId="7159"/>
    <cellStyle name="Total 4 128 2 2" xfId="13885"/>
    <cellStyle name="Total 4 128 2 2 2" xfId="35221"/>
    <cellStyle name="Total 4 128 2 3" xfId="17791"/>
    <cellStyle name="Total 4 128 2 3 2" xfId="37905"/>
    <cellStyle name="Total 4 128 2 4" xfId="28495"/>
    <cellStyle name="Total 4 128 3" xfId="9399"/>
    <cellStyle name="Total 4 128 3 2" xfId="16125"/>
    <cellStyle name="Total 4 128 3 2 2" xfId="37461"/>
    <cellStyle name="Total 4 128 3 3" xfId="20776"/>
    <cellStyle name="Total 4 128 3 3 2" xfId="40374"/>
    <cellStyle name="Total 4 128 3 4" xfId="30735"/>
    <cellStyle name="Total 4 128 4" xfId="11643"/>
    <cellStyle name="Total 4 128 4 2" xfId="32979"/>
    <cellStyle name="Total 4 128 5" xfId="20400"/>
    <cellStyle name="Total 4 128 5 2" xfId="40062"/>
    <cellStyle name="Total 4 128 6" xfId="26253"/>
    <cellStyle name="Total 4 129" xfId="7127"/>
    <cellStyle name="Total 4 129 2" xfId="13853"/>
    <cellStyle name="Total 4 129 2 2" xfId="35189"/>
    <cellStyle name="Total 4 129 3" xfId="22265"/>
    <cellStyle name="Total 4 129 3 2" xfId="41606"/>
    <cellStyle name="Total 4 129 4" xfId="28463"/>
    <cellStyle name="Total 4 13" xfId="4917"/>
    <cellStyle name="Total 4 13 2" xfId="7160"/>
    <cellStyle name="Total 4 13 2 2" xfId="13886"/>
    <cellStyle name="Total 4 13 2 2 2" xfId="35222"/>
    <cellStyle name="Total 4 13 2 3" xfId="21145"/>
    <cellStyle name="Total 4 13 2 3 2" xfId="40679"/>
    <cellStyle name="Total 4 13 2 4" xfId="28496"/>
    <cellStyle name="Total 4 13 3" xfId="9400"/>
    <cellStyle name="Total 4 13 3 2" xfId="16126"/>
    <cellStyle name="Total 4 13 3 2 2" xfId="37462"/>
    <cellStyle name="Total 4 13 3 3" xfId="23008"/>
    <cellStyle name="Total 4 13 3 3 2" xfId="42220"/>
    <cellStyle name="Total 4 13 3 4" xfId="30736"/>
    <cellStyle name="Total 4 13 4" xfId="11644"/>
    <cellStyle name="Total 4 13 4 2" xfId="32980"/>
    <cellStyle name="Total 4 13 5" xfId="22631"/>
    <cellStyle name="Total 4 13 5 2" xfId="41907"/>
    <cellStyle name="Total 4 13 6" xfId="26254"/>
    <cellStyle name="Total 4 130" xfId="9367"/>
    <cellStyle name="Total 4 130 2" xfId="16093"/>
    <cellStyle name="Total 4 130 2 2" xfId="37429"/>
    <cellStyle name="Total 4 130 3" xfId="18550"/>
    <cellStyle name="Total 4 130 3 2" xfId="38534"/>
    <cellStyle name="Total 4 130 4" xfId="30703"/>
    <cellStyle name="Total 4 131" xfId="11611"/>
    <cellStyle name="Total 4 131 2" xfId="32947"/>
    <cellStyle name="Total 4 132" xfId="23753"/>
    <cellStyle name="Total 4 132 2" xfId="42837"/>
    <cellStyle name="Total 4 133" xfId="26221"/>
    <cellStyle name="Total 4 14" xfId="4918"/>
    <cellStyle name="Total 4 14 2" xfId="7161"/>
    <cellStyle name="Total 4 14 2 2" xfId="13887"/>
    <cellStyle name="Total 4 14 2 2 2" xfId="35223"/>
    <cellStyle name="Total 4 14 2 3" xfId="23374"/>
    <cellStyle name="Total 4 14 2 3 2" xfId="42522"/>
    <cellStyle name="Total 4 14 2 4" xfId="28497"/>
    <cellStyle name="Total 4 14 3" xfId="9401"/>
    <cellStyle name="Total 4 14 3 2" xfId="16127"/>
    <cellStyle name="Total 4 14 3 2 2" xfId="37463"/>
    <cellStyle name="Total 4 14 3 3" xfId="19661"/>
    <cellStyle name="Total 4 14 3 3 2" xfId="39451"/>
    <cellStyle name="Total 4 14 3 4" xfId="30737"/>
    <cellStyle name="Total 4 14 4" xfId="11645"/>
    <cellStyle name="Total 4 14 4 2" xfId="32981"/>
    <cellStyle name="Total 4 14 5" xfId="19286"/>
    <cellStyle name="Total 4 14 5 2" xfId="39141"/>
    <cellStyle name="Total 4 14 6" xfId="26255"/>
    <cellStyle name="Total 4 15" xfId="4919"/>
    <cellStyle name="Total 4 15 2" xfId="7162"/>
    <cellStyle name="Total 4 15 2 2" xfId="13888"/>
    <cellStyle name="Total 4 15 2 2 2" xfId="35224"/>
    <cellStyle name="Total 4 15 2 3" xfId="20027"/>
    <cellStyle name="Total 4 15 2 3 2" xfId="39753"/>
    <cellStyle name="Total 4 15 2 4" xfId="28498"/>
    <cellStyle name="Total 4 15 3" xfId="9402"/>
    <cellStyle name="Total 4 15 3 2" xfId="16128"/>
    <cellStyle name="Total 4 15 3 2 2" xfId="37464"/>
    <cellStyle name="Total 4 15 3 3" xfId="21890"/>
    <cellStyle name="Total 4 15 3 3 2" xfId="41296"/>
    <cellStyle name="Total 4 15 3 4" xfId="30738"/>
    <cellStyle name="Total 4 15 4" xfId="11646"/>
    <cellStyle name="Total 4 15 4 2" xfId="32982"/>
    <cellStyle name="Total 4 15 5" xfId="18171"/>
    <cellStyle name="Total 4 15 5 2" xfId="38220"/>
    <cellStyle name="Total 4 15 6" xfId="26256"/>
    <cellStyle name="Total 4 16" xfId="4920"/>
    <cellStyle name="Total 4 16 2" xfId="7163"/>
    <cellStyle name="Total 4 16 2 2" xfId="13889"/>
    <cellStyle name="Total 4 16 2 2 2" xfId="35225"/>
    <cellStyle name="Total 4 16 2 3" xfId="22259"/>
    <cellStyle name="Total 4 16 2 3 2" xfId="41600"/>
    <cellStyle name="Total 4 16 2 4" xfId="28499"/>
    <cellStyle name="Total 4 16 3" xfId="9403"/>
    <cellStyle name="Total 4 16 3 2" xfId="16129"/>
    <cellStyle name="Total 4 16 3 2 2" xfId="37465"/>
    <cellStyle name="Total 4 16 3 3" xfId="18544"/>
    <cellStyle name="Total 4 16 3 3 2" xfId="38528"/>
    <cellStyle name="Total 4 16 3 4" xfId="30739"/>
    <cellStyle name="Total 4 16 4" xfId="11647"/>
    <cellStyle name="Total 4 16 4 2" xfId="32983"/>
    <cellStyle name="Total 4 16 5" xfId="21517"/>
    <cellStyle name="Total 4 16 5 2" xfId="40987"/>
    <cellStyle name="Total 4 16 6" xfId="26257"/>
    <cellStyle name="Total 4 17" xfId="4921"/>
    <cellStyle name="Total 4 17 2" xfId="7164"/>
    <cellStyle name="Total 4 17 2 2" xfId="13890"/>
    <cellStyle name="Total 4 17 2 2 2" xfId="35226"/>
    <cellStyle name="Total 4 17 2 3" xfId="18913"/>
    <cellStyle name="Total 4 17 2 3 2" xfId="38832"/>
    <cellStyle name="Total 4 17 2 4" xfId="28500"/>
    <cellStyle name="Total 4 17 3" xfId="9404"/>
    <cellStyle name="Total 4 17 3 2" xfId="16130"/>
    <cellStyle name="Total 4 17 3 2 2" xfId="37466"/>
    <cellStyle name="Total 4 17 3 3" xfId="17397"/>
    <cellStyle name="Total 4 17 3 3 2" xfId="37575"/>
    <cellStyle name="Total 4 17 3 4" xfId="30740"/>
    <cellStyle name="Total 4 17 4" xfId="11648"/>
    <cellStyle name="Total 4 17 4 2" xfId="32984"/>
    <cellStyle name="Total 4 17 5" xfId="23746"/>
    <cellStyle name="Total 4 17 5 2" xfId="42830"/>
    <cellStyle name="Total 4 17 6" xfId="26258"/>
    <cellStyle name="Total 4 18" xfId="4922"/>
    <cellStyle name="Total 4 18 2" xfId="7165"/>
    <cellStyle name="Total 4 18 2 2" xfId="13891"/>
    <cellStyle name="Total 4 18 2 2 2" xfId="35227"/>
    <cellStyle name="Total 4 18 2 3" xfId="17790"/>
    <cellStyle name="Total 4 18 2 3 2" xfId="37904"/>
    <cellStyle name="Total 4 18 2 4" xfId="28501"/>
    <cellStyle name="Total 4 18 3" xfId="9405"/>
    <cellStyle name="Total 4 18 3 2" xfId="16131"/>
    <cellStyle name="Total 4 18 3 2 2" xfId="37467"/>
    <cellStyle name="Total 4 18 3 3" xfId="20775"/>
    <cellStyle name="Total 4 18 3 3 2" xfId="40373"/>
    <cellStyle name="Total 4 18 3 4" xfId="30741"/>
    <cellStyle name="Total 4 18 4" xfId="11649"/>
    <cellStyle name="Total 4 18 4 2" xfId="32985"/>
    <cellStyle name="Total 4 18 5" xfId="20399"/>
    <cellStyle name="Total 4 18 5 2" xfId="40061"/>
    <cellStyle name="Total 4 18 6" xfId="26259"/>
    <cellStyle name="Total 4 19" xfId="4923"/>
    <cellStyle name="Total 4 19 2" xfId="7166"/>
    <cellStyle name="Total 4 19 2 2" xfId="13892"/>
    <cellStyle name="Total 4 19 2 2 2" xfId="35228"/>
    <cellStyle name="Total 4 19 2 3" xfId="21144"/>
    <cellStyle name="Total 4 19 2 3 2" xfId="40678"/>
    <cellStyle name="Total 4 19 2 4" xfId="28502"/>
    <cellStyle name="Total 4 19 3" xfId="9406"/>
    <cellStyle name="Total 4 19 3 2" xfId="16132"/>
    <cellStyle name="Total 4 19 3 2 2" xfId="37468"/>
    <cellStyle name="Total 4 19 3 3" xfId="23007"/>
    <cellStyle name="Total 4 19 3 3 2" xfId="42219"/>
    <cellStyle name="Total 4 19 3 4" xfId="30742"/>
    <cellStyle name="Total 4 19 4" xfId="11650"/>
    <cellStyle name="Total 4 19 4 2" xfId="32986"/>
    <cellStyle name="Total 4 19 5" xfId="22630"/>
    <cellStyle name="Total 4 19 5 2" xfId="41906"/>
    <cellStyle name="Total 4 19 6" xfId="26260"/>
    <cellStyle name="Total 4 2" xfId="4924"/>
    <cellStyle name="Total 4 2 2" xfId="7167"/>
    <cellStyle name="Total 4 2 2 2" xfId="13893"/>
    <cellStyle name="Total 4 2 2 2 2" xfId="35229"/>
    <cellStyle name="Total 4 2 2 3" xfId="23373"/>
    <cellStyle name="Total 4 2 2 3 2" xfId="42521"/>
    <cellStyle name="Total 4 2 2 4" xfId="28503"/>
    <cellStyle name="Total 4 2 3" xfId="9407"/>
    <cellStyle name="Total 4 2 3 2" xfId="16133"/>
    <cellStyle name="Total 4 2 3 2 2" xfId="37469"/>
    <cellStyle name="Total 4 2 3 3" xfId="19660"/>
    <cellStyle name="Total 4 2 3 3 2" xfId="39450"/>
    <cellStyle name="Total 4 2 3 4" xfId="30743"/>
    <cellStyle name="Total 4 2 4" xfId="11651"/>
    <cellStyle name="Total 4 2 4 2" xfId="32987"/>
    <cellStyle name="Total 4 2 5" xfId="19285"/>
    <cellStyle name="Total 4 2 5 2" xfId="39140"/>
    <cellStyle name="Total 4 2 6" xfId="26261"/>
    <cellStyle name="Total 4 20" xfId="4925"/>
    <cellStyle name="Total 4 20 2" xfId="7168"/>
    <cellStyle name="Total 4 20 2 2" xfId="13894"/>
    <cellStyle name="Total 4 20 2 2 2" xfId="35230"/>
    <cellStyle name="Total 4 20 2 3" xfId="20026"/>
    <cellStyle name="Total 4 20 2 3 2" xfId="39752"/>
    <cellStyle name="Total 4 20 2 4" xfId="28504"/>
    <cellStyle name="Total 4 20 3" xfId="9408"/>
    <cellStyle name="Total 4 20 3 2" xfId="16134"/>
    <cellStyle name="Total 4 20 3 2 2" xfId="37470"/>
    <cellStyle name="Total 4 20 3 3" xfId="21889"/>
    <cellStyle name="Total 4 20 3 3 2" xfId="41295"/>
    <cellStyle name="Total 4 20 3 4" xfId="30744"/>
    <cellStyle name="Total 4 20 4" xfId="11652"/>
    <cellStyle name="Total 4 20 4 2" xfId="32988"/>
    <cellStyle name="Total 4 20 5" xfId="18170"/>
    <cellStyle name="Total 4 20 5 2" xfId="38219"/>
    <cellStyle name="Total 4 20 6" xfId="26262"/>
    <cellStyle name="Total 4 21" xfId="4926"/>
    <cellStyle name="Total 4 21 2" xfId="7169"/>
    <cellStyle name="Total 4 21 2 2" xfId="13895"/>
    <cellStyle name="Total 4 21 2 2 2" xfId="35231"/>
    <cellStyle name="Total 4 21 2 3" xfId="22258"/>
    <cellStyle name="Total 4 21 2 3 2" xfId="41599"/>
    <cellStyle name="Total 4 21 2 4" xfId="28505"/>
    <cellStyle name="Total 4 21 3" xfId="9409"/>
    <cellStyle name="Total 4 21 3 2" xfId="16135"/>
    <cellStyle name="Total 4 21 3 2 2" xfId="37471"/>
    <cellStyle name="Total 4 21 3 3" xfId="18543"/>
    <cellStyle name="Total 4 21 3 3 2" xfId="38527"/>
    <cellStyle name="Total 4 21 3 4" xfId="30745"/>
    <cellStyle name="Total 4 21 4" xfId="11653"/>
    <cellStyle name="Total 4 21 4 2" xfId="32989"/>
    <cellStyle name="Total 4 21 5" xfId="21516"/>
    <cellStyle name="Total 4 21 5 2" xfId="40986"/>
    <cellStyle name="Total 4 21 6" xfId="26263"/>
    <cellStyle name="Total 4 22" xfId="4927"/>
    <cellStyle name="Total 4 22 2" xfId="7170"/>
    <cellStyle name="Total 4 22 2 2" xfId="13896"/>
    <cellStyle name="Total 4 22 2 2 2" xfId="35232"/>
    <cellStyle name="Total 4 22 2 3" xfId="18912"/>
    <cellStyle name="Total 4 22 2 3 2" xfId="38831"/>
    <cellStyle name="Total 4 22 2 4" xfId="28506"/>
    <cellStyle name="Total 4 22 3" xfId="9410"/>
    <cellStyle name="Total 4 22 3 2" xfId="16136"/>
    <cellStyle name="Total 4 22 3 2 2" xfId="37472"/>
    <cellStyle name="Total 4 22 3 3" xfId="17396"/>
    <cellStyle name="Total 4 22 3 3 2" xfId="37574"/>
    <cellStyle name="Total 4 22 3 4" xfId="30746"/>
    <cellStyle name="Total 4 22 4" xfId="11654"/>
    <cellStyle name="Total 4 22 4 2" xfId="32990"/>
    <cellStyle name="Total 4 22 5" xfId="23745"/>
    <cellStyle name="Total 4 22 5 2" xfId="42829"/>
    <cellStyle name="Total 4 22 6" xfId="26264"/>
    <cellStyle name="Total 4 23" xfId="4928"/>
    <cellStyle name="Total 4 23 2" xfId="7171"/>
    <cellStyle name="Total 4 23 2 2" xfId="13897"/>
    <cellStyle name="Total 4 23 2 2 2" xfId="35233"/>
    <cellStyle name="Total 4 23 2 3" xfId="17789"/>
    <cellStyle name="Total 4 23 2 3 2" xfId="37903"/>
    <cellStyle name="Total 4 23 2 4" xfId="28507"/>
    <cellStyle name="Total 4 23 3" xfId="9411"/>
    <cellStyle name="Total 4 23 3 2" xfId="16137"/>
    <cellStyle name="Total 4 23 3 2 2" xfId="37473"/>
    <cellStyle name="Total 4 23 3 3" xfId="20774"/>
    <cellStyle name="Total 4 23 3 3 2" xfId="40372"/>
    <cellStyle name="Total 4 23 3 4" xfId="30747"/>
    <cellStyle name="Total 4 23 4" xfId="11655"/>
    <cellStyle name="Total 4 23 4 2" xfId="32991"/>
    <cellStyle name="Total 4 23 5" xfId="20398"/>
    <cellStyle name="Total 4 23 5 2" xfId="40060"/>
    <cellStyle name="Total 4 23 6" xfId="26265"/>
    <cellStyle name="Total 4 24" xfId="4929"/>
    <cellStyle name="Total 4 24 2" xfId="7172"/>
    <cellStyle name="Total 4 24 2 2" xfId="13898"/>
    <cellStyle name="Total 4 24 2 2 2" xfId="35234"/>
    <cellStyle name="Total 4 24 2 3" xfId="21143"/>
    <cellStyle name="Total 4 24 2 3 2" xfId="40677"/>
    <cellStyle name="Total 4 24 2 4" xfId="28508"/>
    <cellStyle name="Total 4 24 3" xfId="9412"/>
    <cellStyle name="Total 4 24 3 2" xfId="16138"/>
    <cellStyle name="Total 4 24 3 2 2" xfId="37474"/>
    <cellStyle name="Total 4 24 3 3" xfId="23006"/>
    <cellStyle name="Total 4 24 3 3 2" xfId="42218"/>
    <cellStyle name="Total 4 24 3 4" xfId="30748"/>
    <cellStyle name="Total 4 24 4" xfId="11656"/>
    <cellStyle name="Total 4 24 4 2" xfId="32992"/>
    <cellStyle name="Total 4 24 5" xfId="22629"/>
    <cellStyle name="Total 4 24 5 2" xfId="41905"/>
    <cellStyle name="Total 4 24 6" xfId="26266"/>
    <cellStyle name="Total 4 25" xfId="4930"/>
    <cellStyle name="Total 4 25 2" xfId="7173"/>
    <cellStyle name="Total 4 25 2 2" xfId="13899"/>
    <cellStyle name="Total 4 25 2 2 2" xfId="35235"/>
    <cellStyle name="Total 4 25 2 3" xfId="23372"/>
    <cellStyle name="Total 4 25 2 3 2" xfId="42520"/>
    <cellStyle name="Total 4 25 2 4" xfId="28509"/>
    <cellStyle name="Total 4 25 3" xfId="9413"/>
    <cellStyle name="Total 4 25 3 2" xfId="16139"/>
    <cellStyle name="Total 4 25 3 2 2" xfId="37475"/>
    <cellStyle name="Total 4 25 3 3" xfId="19659"/>
    <cellStyle name="Total 4 25 3 3 2" xfId="39449"/>
    <cellStyle name="Total 4 25 3 4" xfId="30749"/>
    <cellStyle name="Total 4 25 4" xfId="11657"/>
    <cellStyle name="Total 4 25 4 2" xfId="32993"/>
    <cellStyle name="Total 4 25 5" xfId="19284"/>
    <cellStyle name="Total 4 25 5 2" xfId="39139"/>
    <cellStyle name="Total 4 25 6" xfId="26267"/>
    <cellStyle name="Total 4 26" xfId="4931"/>
    <cellStyle name="Total 4 26 2" xfId="7174"/>
    <cellStyle name="Total 4 26 2 2" xfId="13900"/>
    <cellStyle name="Total 4 26 2 2 2" xfId="35236"/>
    <cellStyle name="Total 4 26 2 3" xfId="20025"/>
    <cellStyle name="Total 4 26 2 3 2" xfId="39751"/>
    <cellStyle name="Total 4 26 2 4" xfId="28510"/>
    <cellStyle name="Total 4 26 3" xfId="9414"/>
    <cellStyle name="Total 4 26 3 2" xfId="16140"/>
    <cellStyle name="Total 4 26 3 2 2" xfId="37476"/>
    <cellStyle name="Total 4 26 3 3" xfId="21888"/>
    <cellStyle name="Total 4 26 3 3 2" xfId="41294"/>
    <cellStyle name="Total 4 26 3 4" xfId="30750"/>
    <cellStyle name="Total 4 26 4" xfId="11658"/>
    <cellStyle name="Total 4 26 4 2" xfId="32994"/>
    <cellStyle name="Total 4 26 5" xfId="18169"/>
    <cellStyle name="Total 4 26 5 2" xfId="38218"/>
    <cellStyle name="Total 4 26 6" xfId="26268"/>
    <cellStyle name="Total 4 27" xfId="4932"/>
    <cellStyle name="Total 4 27 2" xfId="7175"/>
    <cellStyle name="Total 4 27 2 2" xfId="13901"/>
    <cellStyle name="Total 4 27 2 2 2" xfId="35237"/>
    <cellStyle name="Total 4 27 2 3" xfId="22257"/>
    <cellStyle name="Total 4 27 2 3 2" xfId="41598"/>
    <cellStyle name="Total 4 27 2 4" xfId="28511"/>
    <cellStyle name="Total 4 27 3" xfId="9415"/>
    <cellStyle name="Total 4 27 3 2" xfId="16141"/>
    <cellStyle name="Total 4 27 3 2 2" xfId="37477"/>
    <cellStyle name="Total 4 27 3 3" xfId="18542"/>
    <cellStyle name="Total 4 27 3 3 2" xfId="38526"/>
    <cellStyle name="Total 4 27 3 4" xfId="30751"/>
    <cellStyle name="Total 4 27 4" xfId="11659"/>
    <cellStyle name="Total 4 27 4 2" xfId="32995"/>
    <cellStyle name="Total 4 27 5" xfId="21489"/>
    <cellStyle name="Total 4 27 5 2" xfId="40959"/>
    <cellStyle name="Total 4 27 6" xfId="26269"/>
    <cellStyle name="Total 4 28" xfId="4933"/>
    <cellStyle name="Total 4 28 2" xfId="7176"/>
    <cellStyle name="Total 4 28 2 2" xfId="13902"/>
    <cellStyle name="Total 4 28 2 2 2" xfId="35238"/>
    <cellStyle name="Total 4 28 2 3" xfId="18911"/>
    <cellStyle name="Total 4 28 2 3 2" xfId="38830"/>
    <cellStyle name="Total 4 28 2 4" xfId="28512"/>
    <cellStyle name="Total 4 28 3" xfId="9416"/>
    <cellStyle name="Total 4 28 3 2" xfId="16142"/>
    <cellStyle name="Total 4 28 3 2 2" xfId="37478"/>
    <cellStyle name="Total 4 28 3 3" xfId="17395"/>
    <cellStyle name="Total 4 28 3 3 2" xfId="37573"/>
    <cellStyle name="Total 4 28 3 4" xfId="30752"/>
    <cellStyle name="Total 4 28 4" xfId="11660"/>
    <cellStyle name="Total 4 28 4 2" xfId="32996"/>
    <cellStyle name="Total 4 28 5" xfId="23718"/>
    <cellStyle name="Total 4 28 5 2" xfId="42802"/>
    <cellStyle name="Total 4 28 6" xfId="26270"/>
    <cellStyle name="Total 4 29" xfId="4934"/>
    <cellStyle name="Total 4 29 2" xfId="7177"/>
    <cellStyle name="Total 4 29 2 2" xfId="13903"/>
    <cellStyle name="Total 4 29 2 2 2" xfId="35239"/>
    <cellStyle name="Total 4 29 2 3" xfId="17788"/>
    <cellStyle name="Total 4 29 2 3 2" xfId="37902"/>
    <cellStyle name="Total 4 29 2 4" xfId="28513"/>
    <cellStyle name="Total 4 29 3" xfId="9417"/>
    <cellStyle name="Total 4 29 3 2" xfId="16143"/>
    <cellStyle name="Total 4 29 3 2 2" xfId="37479"/>
    <cellStyle name="Total 4 29 3 3" xfId="20773"/>
    <cellStyle name="Total 4 29 3 3 2" xfId="40371"/>
    <cellStyle name="Total 4 29 3 4" xfId="30753"/>
    <cellStyle name="Total 4 29 4" xfId="11661"/>
    <cellStyle name="Total 4 29 4 2" xfId="32997"/>
    <cellStyle name="Total 4 29 5" xfId="20371"/>
    <cellStyle name="Total 4 29 5 2" xfId="40033"/>
    <cellStyle name="Total 4 29 6" xfId="26271"/>
    <cellStyle name="Total 4 3" xfId="4935"/>
    <cellStyle name="Total 4 3 2" xfId="7178"/>
    <cellStyle name="Total 4 3 2 2" xfId="13904"/>
    <cellStyle name="Total 4 3 2 2 2" xfId="35240"/>
    <cellStyle name="Total 4 3 2 3" xfId="21142"/>
    <cellStyle name="Total 4 3 2 3 2" xfId="40676"/>
    <cellStyle name="Total 4 3 2 4" xfId="28514"/>
    <cellStyle name="Total 4 3 3" xfId="9418"/>
    <cellStyle name="Total 4 3 3 2" xfId="16144"/>
    <cellStyle name="Total 4 3 3 2 2" xfId="37480"/>
    <cellStyle name="Total 4 3 3 3" xfId="23005"/>
    <cellStyle name="Total 4 3 3 3 2" xfId="42217"/>
    <cellStyle name="Total 4 3 3 4" xfId="30754"/>
    <cellStyle name="Total 4 3 4" xfId="11662"/>
    <cellStyle name="Total 4 3 4 2" xfId="32998"/>
    <cellStyle name="Total 4 3 5" xfId="22603"/>
    <cellStyle name="Total 4 3 5 2" xfId="41879"/>
    <cellStyle name="Total 4 3 6" xfId="26272"/>
    <cellStyle name="Total 4 30" xfId="4936"/>
    <cellStyle name="Total 4 30 2" xfId="7179"/>
    <cellStyle name="Total 4 30 2 2" xfId="13905"/>
    <cellStyle name="Total 4 30 2 2 2" xfId="35241"/>
    <cellStyle name="Total 4 30 2 3" xfId="23371"/>
    <cellStyle name="Total 4 30 2 3 2" xfId="42519"/>
    <cellStyle name="Total 4 30 2 4" xfId="28515"/>
    <cellStyle name="Total 4 30 3" xfId="9419"/>
    <cellStyle name="Total 4 30 3 2" xfId="16145"/>
    <cellStyle name="Total 4 30 3 2 2" xfId="37481"/>
    <cellStyle name="Total 4 30 3 3" xfId="19658"/>
    <cellStyle name="Total 4 30 3 3 2" xfId="39448"/>
    <cellStyle name="Total 4 30 3 4" xfId="30755"/>
    <cellStyle name="Total 4 30 4" xfId="11663"/>
    <cellStyle name="Total 4 30 4 2" xfId="32999"/>
    <cellStyle name="Total 4 30 5" xfId="19257"/>
    <cellStyle name="Total 4 30 5 2" xfId="39112"/>
    <cellStyle name="Total 4 30 6" xfId="26273"/>
    <cellStyle name="Total 4 31" xfId="4937"/>
    <cellStyle name="Total 4 31 2" xfId="7180"/>
    <cellStyle name="Total 4 31 2 2" xfId="13906"/>
    <cellStyle name="Total 4 31 2 2 2" xfId="35242"/>
    <cellStyle name="Total 4 31 2 3" xfId="20024"/>
    <cellStyle name="Total 4 31 2 3 2" xfId="39750"/>
    <cellStyle name="Total 4 31 2 4" xfId="28516"/>
    <cellStyle name="Total 4 31 3" xfId="9420"/>
    <cellStyle name="Total 4 31 3 2" xfId="16146"/>
    <cellStyle name="Total 4 31 3 2 2" xfId="37482"/>
    <cellStyle name="Total 4 31 3 3" xfId="21887"/>
    <cellStyle name="Total 4 31 3 3 2" xfId="41293"/>
    <cellStyle name="Total 4 31 3 4" xfId="30756"/>
    <cellStyle name="Total 4 31 4" xfId="11664"/>
    <cellStyle name="Total 4 31 4 2" xfId="33000"/>
    <cellStyle name="Total 4 31 5" xfId="21515"/>
    <cellStyle name="Total 4 31 5 2" xfId="40985"/>
    <cellStyle name="Total 4 31 6" xfId="26274"/>
    <cellStyle name="Total 4 32" xfId="4938"/>
    <cellStyle name="Total 4 32 2" xfId="7181"/>
    <cellStyle name="Total 4 32 2 2" xfId="13907"/>
    <cellStyle name="Total 4 32 2 2 2" xfId="35243"/>
    <cellStyle name="Total 4 32 2 3" xfId="22256"/>
    <cellStyle name="Total 4 32 2 3 2" xfId="41597"/>
    <cellStyle name="Total 4 32 2 4" xfId="28517"/>
    <cellStyle name="Total 4 32 3" xfId="9421"/>
    <cellStyle name="Total 4 32 3 2" xfId="16147"/>
    <cellStyle name="Total 4 32 3 2 2" xfId="37483"/>
    <cellStyle name="Total 4 32 3 3" xfId="18541"/>
    <cellStyle name="Total 4 32 3 3 2" xfId="38525"/>
    <cellStyle name="Total 4 32 3 4" xfId="30757"/>
    <cellStyle name="Total 4 32 4" xfId="11665"/>
    <cellStyle name="Total 4 32 4 2" xfId="33001"/>
    <cellStyle name="Total 4 32 5" xfId="23744"/>
    <cellStyle name="Total 4 32 5 2" xfId="42828"/>
    <cellStyle name="Total 4 32 6" xfId="26275"/>
    <cellStyle name="Total 4 33" xfId="4939"/>
    <cellStyle name="Total 4 33 2" xfId="7182"/>
    <cellStyle name="Total 4 33 2 2" xfId="13908"/>
    <cellStyle name="Total 4 33 2 2 2" xfId="35244"/>
    <cellStyle name="Total 4 33 2 3" xfId="18910"/>
    <cellStyle name="Total 4 33 2 3 2" xfId="38829"/>
    <cellStyle name="Total 4 33 2 4" xfId="28518"/>
    <cellStyle name="Total 4 33 3" xfId="9422"/>
    <cellStyle name="Total 4 33 3 2" xfId="16148"/>
    <cellStyle name="Total 4 33 3 2 2" xfId="37484"/>
    <cellStyle name="Total 4 33 3 3" xfId="17394"/>
    <cellStyle name="Total 4 33 3 3 2" xfId="37572"/>
    <cellStyle name="Total 4 33 3 4" xfId="30758"/>
    <cellStyle name="Total 4 33 4" xfId="11666"/>
    <cellStyle name="Total 4 33 4 2" xfId="33002"/>
    <cellStyle name="Total 4 33 5" xfId="20397"/>
    <cellStyle name="Total 4 33 5 2" xfId="40059"/>
    <cellStyle name="Total 4 33 6" xfId="26276"/>
    <cellStyle name="Total 4 34" xfId="4940"/>
    <cellStyle name="Total 4 34 2" xfId="7183"/>
    <cellStyle name="Total 4 34 2 2" xfId="13909"/>
    <cellStyle name="Total 4 34 2 2 2" xfId="35245"/>
    <cellStyle name="Total 4 34 2 3" xfId="17787"/>
    <cellStyle name="Total 4 34 2 3 2" xfId="37901"/>
    <cellStyle name="Total 4 34 2 4" xfId="28519"/>
    <cellStyle name="Total 4 34 3" xfId="9423"/>
    <cellStyle name="Total 4 34 3 2" xfId="16149"/>
    <cellStyle name="Total 4 34 3 2 2" xfId="37485"/>
    <cellStyle name="Total 4 34 3 3" xfId="20772"/>
    <cellStyle name="Total 4 34 3 3 2" xfId="40370"/>
    <cellStyle name="Total 4 34 3 4" xfId="30759"/>
    <cellStyle name="Total 4 34 4" xfId="11667"/>
    <cellStyle name="Total 4 34 4 2" xfId="33003"/>
    <cellStyle name="Total 4 34 5" xfId="22628"/>
    <cellStyle name="Total 4 34 5 2" xfId="41904"/>
    <cellStyle name="Total 4 34 6" xfId="26277"/>
    <cellStyle name="Total 4 35" xfId="4941"/>
    <cellStyle name="Total 4 35 2" xfId="7184"/>
    <cellStyle name="Total 4 35 2 2" xfId="13910"/>
    <cellStyle name="Total 4 35 2 2 2" xfId="35246"/>
    <cellStyle name="Total 4 35 2 3" xfId="21139"/>
    <cellStyle name="Total 4 35 2 3 2" xfId="40673"/>
    <cellStyle name="Total 4 35 2 4" xfId="28520"/>
    <cellStyle name="Total 4 35 3" xfId="9424"/>
    <cellStyle name="Total 4 35 3 2" xfId="16150"/>
    <cellStyle name="Total 4 35 3 2 2" xfId="37486"/>
    <cellStyle name="Total 4 35 3 3" xfId="23004"/>
    <cellStyle name="Total 4 35 3 3 2" xfId="42216"/>
    <cellStyle name="Total 4 35 3 4" xfId="30760"/>
    <cellStyle name="Total 4 35 4" xfId="11668"/>
    <cellStyle name="Total 4 35 4 2" xfId="33004"/>
    <cellStyle name="Total 4 35 5" xfId="19283"/>
    <cellStyle name="Total 4 35 5 2" xfId="39138"/>
    <cellStyle name="Total 4 35 6" xfId="26278"/>
    <cellStyle name="Total 4 36" xfId="4942"/>
    <cellStyle name="Total 4 36 2" xfId="7185"/>
    <cellStyle name="Total 4 36 2 2" xfId="13911"/>
    <cellStyle name="Total 4 36 2 2 2" xfId="35247"/>
    <cellStyle name="Total 4 36 2 3" xfId="23368"/>
    <cellStyle name="Total 4 36 2 3 2" xfId="42516"/>
    <cellStyle name="Total 4 36 2 4" xfId="28521"/>
    <cellStyle name="Total 4 36 3" xfId="9425"/>
    <cellStyle name="Total 4 36 3 2" xfId="16151"/>
    <cellStyle name="Total 4 36 3 2 2" xfId="37487"/>
    <cellStyle name="Total 4 36 3 3" xfId="19657"/>
    <cellStyle name="Total 4 36 3 3 2" xfId="39447"/>
    <cellStyle name="Total 4 36 3 4" xfId="30761"/>
    <cellStyle name="Total 4 36 4" xfId="11669"/>
    <cellStyle name="Total 4 36 4 2" xfId="33005"/>
    <cellStyle name="Total 4 36 5" xfId="18168"/>
    <cellStyle name="Total 4 36 5 2" xfId="38217"/>
    <cellStyle name="Total 4 36 6" xfId="26279"/>
    <cellStyle name="Total 4 37" xfId="4943"/>
    <cellStyle name="Total 4 37 2" xfId="7186"/>
    <cellStyle name="Total 4 37 2 2" xfId="13912"/>
    <cellStyle name="Total 4 37 2 2 2" xfId="35248"/>
    <cellStyle name="Total 4 37 2 3" xfId="20021"/>
    <cellStyle name="Total 4 37 2 3 2" xfId="39747"/>
    <cellStyle name="Total 4 37 2 4" xfId="28522"/>
    <cellStyle name="Total 4 37 3" xfId="9426"/>
    <cellStyle name="Total 4 37 3 2" xfId="16152"/>
    <cellStyle name="Total 4 37 3 2 2" xfId="37488"/>
    <cellStyle name="Total 4 37 3 3" xfId="21886"/>
    <cellStyle name="Total 4 37 3 3 2" xfId="41292"/>
    <cellStyle name="Total 4 37 3 4" xfId="30762"/>
    <cellStyle name="Total 4 37 4" xfId="11670"/>
    <cellStyle name="Total 4 37 4 2" xfId="33006"/>
    <cellStyle name="Total 4 37 5" xfId="21514"/>
    <cellStyle name="Total 4 37 5 2" xfId="40984"/>
    <cellStyle name="Total 4 37 6" xfId="26280"/>
    <cellStyle name="Total 4 38" xfId="4944"/>
    <cellStyle name="Total 4 38 2" xfId="7187"/>
    <cellStyle name="Total 4 38 2 2" xfId="13913"/>
    <cellStyle name="Total 4 38 2 2 2" xfId="35249"/>
    <cellStyle name="Total 4 38 2 3" xfId="22253"/>
    <cellStyle name="Total 4 38 2 3 2" xfId="41594"/>
    <cellStyle name="Total 4 38 2 4" xfId="28523"/>
    <cellStyle name="Total 4 38 3" xfId="9427"/>
    <cellStyle name="Total 4 38 3 2" xfId="16153"/>
    <cellStyle name="Total 4 38 3 2 2" xfId="37489"/>
    <cellStyle name="Total 4 38 3 3" xfId="18540"/>
    <cellStyle name="Total 4 38 3 3 2" xfId="38524"/>
    <cellStyle name="Total 4 38 3 4" xfId="30763"/>
    <cellStyle name="Total 4 38 4" xfId="11671"/>
    <cellStyle name="Total 4 38 4 2" xfId="33007"/>
    <cellStyle name="Total 4 38 5" xfId="23743"/>
    <cellStyle name="Total 4 38 5 2" xfId="42827"/>
    <cellStyle name="Total 4 38 6" xfId="26281"/>
    <cellStyle name="Total 4 39" xfId="4945"/>
    <cellStyle name="Total 4 39 2" xfId="7188"/>
    <cellStyle name="Total 4 39 2 2" xfId="13914"/>
    <cellStyle name="Total 4 39 2 2 2" xfId="35250"/>
    <cellStyle name="Total 4 39 2 3" xfId="18907"/>
    <cellStyle name="Total 4 39 2 3 2" xfId="38826"/>
    <cellStyle name="Total 4 39 2 4" xfId="28524"/>
    <cellStyle name="Total 4 39 3" xfId="9428"/>
    <cellStyle name="Total 4 39 3 2" xfId="16154"/>
    <cellStyle name="Total 4 39 3 2 2" xfId="37490"/>
    <cellStyle name="Total 4 39 3 3" xfId="17393"/>
    <cellStyle name="Total 4 39 3 3 2" xfId="37571"/>
    <cellStyle name="Total 4 39 3 4" xfId="30764"/>
    <cellStyle name="Total 4 39 4" xfId="11672"/>
    <cellStyle name="Total 4 39 4 2" xfId="33008"/>
    <cellStyle name="Total 4 39 5" xfId="20396"/>
    <cellStyle name="Total 4 39 5 2" xfId="40058"/>
    <cellStyle name="Total 4 39 6" xfId="26282"/>
    <cellStyle name="Total 4 4" xfId="4946"/>
    <cellStyle name="Total 4 4 2" xfId="7189"/>
    <cellStyle name="Total 4 4 2 2" xfId="13915"/>
    <cellStyle name="Total 4 4 2 2 2" xfId="35251"/>
    <cellStyle name="Total 4 4 2 3" xfId="21141"/>
    <cellStyle name="Total 4 4 2 3 2" xfId="40675"/>
    <cellStyle name="Total 4 4 2 4" xfId="28525"/>
    <cellStyle name="Total 4 4 3" xfId="9429"/>
    <cellStyle name="Total 4 4 3 2" xfId="16155"/>
    <cellStyle name="Total 4 4 3 2 2" xfId="37491"/>
    <cellStyle name="Total 4 4 3 3" xfId="20771"/>
    <cellStyle name="Total 4 4 3 3 2" xfId="40369"/>
    <cellStyle name="Total 4 4 3 4" xfId="30765"/>
    <cellStyle name="Total 4 4 4" xfId="11673"/>
    <cellStyle name="Total 4 4 4 2" xfId="33009"/>
    <cellStyle name="Total 4 4 5" xfId="22627"/>
    <cellStyle name="Total 4 4 5 2" xfId="41903"/>
    <cellStyle name="Total 4 4 6" xfId="26283"/>
    <cellStyle name="Total 4 40" xfId="4947"/>
    <cellStyle name="Total 4 40 2" xfId="7190"/>
    <cellStyle name="Total 4 40 2 2" xfId="13916"/>
    <cellStyle name="Total 4 40 2 2 2" xfId="35252"/>
    <cellStyle name="Total 4 40 2 3" xfId="23370"/>
    <cellStyle name="Total 4 40 2 3 2" xfId="42518"/>
    <cellStyle name="Total 4 40 2 4" xfId="28526"/>
    <cellStyle name="Total 4 40 3" xfId="9430"/>
    <cellStyle name="Total 4 40 3 2" xfId="16156"/>
    <cellStyle name="Total 4 40 3 2 2" xfId="37492"/>
    <cellStyle name="Total 4 40 3 3" xfId="23003"/>
    <cellStyle name="Total 4 40 3 3 2" xfId="42215"/>
    <cellStyle name="Total 4 40 3 4" xfId="30766"/>
    <cellStyle name="Total 4 40 4" xfId="11674"/>
    <cellStyle name="Total 4 40 4 2" xfId="33010"/>
    <cellStyle name="Total 4 40 5" xfId="19282"/>
    <cellStyle name="Total 4 40 5 2" xfId="39137"/>
    <cellStyle name="Total 4 40 6" xfId="26284"/>
    <cellStyle name="Total 4 41" xfId="4948"/>
    <cellStyle name="Total 4 41 2" xfId="7191"/>
    <cellStyle name="Total 4 41 2 2" xfId="13917"/>
    <cellStyle name="Total 4 41 2 2 2" xfId="35253"/>
    <cellStyle name="Total 4 41 2 3" xfId="20023"/>
    <cellStyle name="Total 4 41 2 3 2" xfId="39749"/>
    <cellStyle name="Total 4 41 2 4" xfId="28527"/>
    <cellStyle name="Total 4 41 3" xfId="9431"/>
    <cellStyle name="Total 4 41 3 2" xfId="16157"/>
    <cellStyle name="Total 4 41 3 2 2" xfId="37493"/>
    <cellStyle name="Total 4 41 3 3" xfId="19656"/>
    <cellStyle name="Total 4 41 3 3 2" xfId="39446"/>
    <cellStyle name="Total 4 41 3 4" xfId="30767"/>
    <cellStyle name="Total 4 41 4" xfId="11675"/>
    <cellStyle name="Total 4 41 4 2" xfId="33011"/>
    <cellStyle name="Total 4 41 5" xfId="18167"/>
    <cellStyle name="Total 4 41 5 2" xfId="38216"/>
    <cellStyle name="Total 4 41 6" xfId="26285"/>
    <cellStyle name="Total 4 42" xfId="4949"/>
    <cellStyle name="Total 4 42 2" xfId="7192"/>
    <cellStyle name="Total 4 42 2 2" xfId="13918"/>
    <cellStyle name="Total 4 42 2 2 2" xfId="35254"/>
    <cellStyle name="Total 4 42 2 3" xfId="22255"/>
    <cellStyle name="Total 4 42 2 3 2" xfId="41596"/>
    <cellStyle name="Total 4 42 2 4" xfId="28528"/>
    <cellStyle name="Total 4 42 3" xfId="9432"/>
    <cellStyle name="Total 4 42 3 2" xfId="16158"/>
    <cellStyle name="Total 4 42 3 2 2" xfId="37494"/>
    <cellStyle name="Total 4 42 3 3" xfId="21885"/>
    <cellStyle name="Total 4 42 3 3 2" xfId="41291"/>
    <cellStyle name="Total 4 42 3 4" xfId="30768"/>
    <cellStyle name="Total 4 42 4" xfId="11676"/>
    <cellStyle name="Total 4 42 4 2" xfId="33012"/>
    <cellStyle name="Total 4 42 5" xfId="21513"/>
    <cellStyle name="Total 4 42 5 2" xfId="40983"/>
    <cellStyle name="Total 4 42 6" xfId="26286"/>
    <cellStyle name="Total 4 43" xfId="4950"/>
    <cellStyle name="Total 4 43 2" xfId="7193"/>
    <cellStyle name="Total 4 43 2 2" xfId="13919"/>
    <cellStyle name="Total 4 43 2 2 2" xfId="35255"/>
    <cellStyle name="Total 4 43 2 3" xfId="18909"/>
    <cellStyle name="Total 4 43 2 3 2" xfId="38828"/>
    <cellStyle name="Total 4 43 2 4" xfId="28529"/>
    <cellStyle name="Total 4 43 3" xfId="9433"/>
    <cellStyle name="Total 4 43 3 2" xfId="16159"/>
    <cellStyle name="Total 4 43 3 2 2" xfId="37495"/>
    <cellStyle name="Total 4 43 3 3" xfId="18539"/>
    <cellStyle name="Total 4 43 3 3 2" xfId="38523"/>
    <cellStyle name="Total 4 43 3 4" xfId="30769"/>
    <cellStyle name="Total 4 43 4" xfId="11677"/>
    <cellStyle name="Total 4 43 4 2" xfId="33013"/>
    <cellStyle name="Total 4 43 5" xfId="23742"/>
    <cellStyle name="Total 4 43 5 2" xfId="42826"/>
    <cellStyle name="Total 4 43 6" xfId="26287"/>
    <cellStyle name="Total 4 44" xfId="4951"/>
    <cellStyle name="Total 4 44 2" xfId="7194"/>
    <cellStyle name="Total 4 44 2 2" xfId="13920"/>
    <cellStyle name="Total 4 44 2 2 2" xfId="35256"/>
    <cellStyle name="Total 4 44 2 3" xfId="17786"/>
    <cellStyle name="Total 4 44 2 3 2" xfId="37900"/>
    <cellStyle name="Total 4 44 2 4" xfId="28530"/>
    <cellStyle name="Total 4 44 3" xfId="9434"/>
    <cellStyle name="Total 4 44 3 2" xfId="16160"/>
    <cellStyle name="Total 4 44 3 2 2" xfId="37496"/>
    <cellStyle name="Total 4 44 3 3" xfId="17392"/>
    <cellStyle name="Total 4 44 3 3 2" xfId="37570"/>
    <cellStyle name="Total 4 44 3 4" xfId="30770"/>
    <cellStyle name="Total 4 44 4" xfId="11678"/>
    <cellStyle name="Total 4 44 4 2" xfId="33014"/>
    <cellStyle name="Total 4 44 5" xfId="20395"/>
    <cellStyle name="Total 4 44 5 2" xfId="40057"/>
    <cellStyle name="Total 4 44 6" xfId="26288"/>
    <cellStyle name="Total 4 45" xfId="4952"/>
    <cellStyle name="Total 4 45 2" xfId="7195"/>
    <cellStyle name="Total 4 45 2 2" xfId="13921"/>
    <cellStyle name="Total 4 45 2 2 2" xfId="35257"/>
    <cellStyle name="Total 4 45 2 3" xfId="21140"/>
    <cellStyle name="Total 4 45 2 3 2" xfId="40674"/>
    <cellStyle name="Total 4 45 2 4" xfId="28531"/>
    <cellStyle name="Total 4 45 3" xfId="9435"/>
    <cellStyle name="Total 4 45 3 2" xfId="16161"/>
    <cellStyle name="Total 4 45 3 2 2" xfId="37497"/>
    <cellStyle name="Total 4 45 3 3" xfId="20770"/>
    <cellStyle name="Total 4 45 3 3 2" xfId="40368"/>
    <cellStyle name="Total 4 45 3 4" xfId="30771"/>
    <cellStyle name="Total 4 45 4" xfId="11679"/>
    <cellStyle name="Total 4 45 4 2" xfId="33015"/>
    <cellStyle name="Total 4 45 5" xfId="22626"/>
    <cellStyle name="Total 4 45 5 2" xfId="41902"/>
    <cellStyle name="Total 4 45 6" xfId="26289"/>
    <cellStyle name="Total 4 46" xfId="4953"/>
    <cellStyle name="Total 4 46 2" xfId="7196"/>
    <cellStyle name="Total 4 46 2 2" xfId="13922"/>
    <cellStyle name="Total 4 46 2 2 2" xfId="35258"/>
    <cellStyle name="Total 4 46 2 3" xfId="23369"/>
    <cellStyle name="Total 4 46 2 3 2" xfId="42517"/>
    <cellStyle name="Total 4 46 2 4" xfId="28532"/>
    <cellStyle name="Total 4 46 3" xfId="9436"/>
    <cellStyle name="Total 4 46 3 2" xfId="16162"/>
    <cellStyle name="Total 4 46 3 2 2" xfId="37498"/>
    <cellStyle name="Total 4 46 3 3" xfId="23002"/>
    <cellStyle name="Total 4 46 3 3 2" xfId="42214"/>
    <cellStyle name="Total 4 46 3 4" xfId="30772"/>
    <cellStyle name="Total 4 46 4" xfId="11680"/>
    <cellStyle name="Total 4 46 4 2" xfId="33016"/>
    <cellStyle name="Total 4 46 5" xfId="19281"/>
    <cellStyle name="Total 4 46 5 2" xfId="39136"/>
    <cellStyle name="Total 4 46 6" xfId="26290"/>
    <cellStyle name="Total 4 47" xfId="4954"/>
    <cellStyle name="Total 4 47 2" xfId="7197"/>
    <cellStyle name="Total 4 47 2 2" xfId="13923"/>
    <cellStyle name="Total 4 47 2 2 2" xfId="35259"/>
    <cellStyle name="Total 4 47 2 3" xfId="20022"/>
    <cellStyle name="Total 4 47 2 3 2" xfId="39748"/>
    <cellStyle name="Total 4 47 2 4" xfId="28533"/>
    <cellStyle name="Total 4 47 3" xfId="9437"/>
    <cellStyle name="Total 4 47 3 2" xfId="16163"/>
    <cellStyle name="Total 4 47 3 2 2" xfId="37499"/>
    <cellStyle name="Total 4 47 3 3" xfId="19655"/>
    <cellStyle name="Total 4 47 3 3 2" xfId="39445"/>
    <cellStyle name="Total 4 47 3 4" xfId="30773"/>
    <cellStyle name="Total 4 47 4" xfId="11681"/>
    <cellStyle name="Total 4 47 4 2" xfId="33017"/>
    <cellStyle name="Total 4 47 5" xfId="18166"/>
    <cellStyle name="Total 4 47 5 2" xfId="38215"/>
    <cellStyle name="Total 4 47 6" xfId="26291"/>
    <cellStyle name="Total 4 48" xfId="4955"/>
    <cellStyle name="Total 4 48 2" xfId="7198"/>
    <cellStyle name="Total 4 48 2 2" xfId="13924"/>
    <cellStyle name="Total 4 48 2 2 2" xfId="35260"/>
    <cellStyle name="Total 4 48 2 3" xfId="22254"/>
    <cellStyle name="Total 4 48 2 3 2" xfId="41595"/>
    <cellStyle name="Total 4 48 2 4" xfId="28534"/>
    <cellStyle name="Total 4 48 3" xfId="9438"/>
    <cellStyle name="Total 4 48 3 2" xfId="16164"/>
    <cellStyle name="Total 4 48 3 2 2" xfId="37500"/>
    <cellStyle name="Total 4 48 3 3" xfId="21884"/>
    <cellStyle name="Total 4 48 3 3 2" xfId="41290"/>
    <cellStyle name="Total 4 48 3 4" xfId="30774"/>
    <cellStyle name="Total 4 48 4" xfId="11682"/>
    <cellStyle name="Total 4 48 4 2" xfId="33018"/>
    <cellStyle name="Total 4 48 5" xfId="21512"/>
    <cellStyle name="Total 4 48 5 2" xfId="40982"/>
    <cellStyle name="Total 4 48 6" xfId="26292"/>
    <cellStyle name="Total 4 49" xfId="4956"/>
    <cellStyle name="Total 4 49 2" xfId="7199"/>
    <cellStyle name="Total 4 49 2 2" xfId="13925"/>
    <cellStyle name="Total 4 49 2 2 2" xfId="35261"/>
    <cellStyle name="Total 4 49 2 3" xfId="18908"/>
    <cellStyle name="Total 4 49 2 3 2" xfId="38827"/>
    <cellStyle name="Total 4 49 2 4" xfId="28535"/>
    <cellStyle name="Total 4 49 3" xfId="9439"/>
    <cellStyle name="Total 4 49 3 2" xfId="16165"/>
    <cellStyle name="Total 4 49 3 2 2" xfId="37501"/>
    <cellStyle name="Total 4 49 3 3" xfId="18538"/>
    <cellStyle name="Total 4 49 3 3 2" xfId="38522"/>
    <cellStyle name="Total 4 49 3 4" xfId="30775"/>
    <cellStyle name="Total 4 49 4" xfId="11683"/>
    <cellStyle name="Total 4 49 4 2" xfId="33019"/>
    <cellStyle name="Total 4 49 5" xfId="23741"/>
    <cellStyle name="Total 4 49 5 2" xfId="42825"/>
    <cellStyle name="Total 4 49 6" xfId="26293"/>
    <cellStyle name="Total 4 5" xfId="4957"/>
    <cellStyle name="Total 4 5 2" xfId="7200"/>
    <cellStyle name="Total 4 5 2 2" xfId="13926"/>
    <cellStyle name="Total 4 5 2 2 2" xfId="35262"/>
    <cellStyle name="Total 4 5 2 3" xfId="17785"/>
    <cellStyle name="Total 4 5 2 3 2" xfId="37899"/>
    <cellStyle name="Total 4 5 2 4" xfId="28536"/>
    <cellStyle name="Total 4 5 3" xfId="9440"/>
    <cellStyle name="Total 4 5 3 2" xfId="16166"/>
    <cellStyle name="Total 4 5 3 2 2" xfId="37502"/>
    <cellStyle name="Total 4 5 3 3" xfId="17391"/>
    <cellStyle name="Total 4 5 3 3 2" xfId="37569"/>
    <cellStyle name="Total 4 5 3 4" xfId="30776"/>
    <cellStyle name="Total 4 5 4" xfId="11684"/>
    <cellStyle name="Total 4 5 4 2" xfId="33020"/>
    <cellStyle name="Total 4 5 5" xfId="20394"/>
    <cellStyle name="Total 4 5 5 2" xfId="40056"/>
    <cellStyle name="Total 4 5 6" xfId="26294"/>
    <cellStyle name="Total 4 50" xfId="4958"/>
    <cellStyle name="Total 4 50 2" xfId="7201"/>
    <cellStyle name="Total 4 50 2 2" xfId="13927"/>
    <cellStyle name="Total 4 50 2 2 2" xfId="35263"/>
    <cellStyle name="Total 4 50 2 3" xfId="17784"/>
    <cellStyle name="Total 4 50 2 3 2" xfId="37898"/>
    <cellStyle name="Total 4 50 2 4" xfId="28537"/>
    <cellStyle name="Total 4 50 3" xfId="9441"/>
    <cellStyle name="Total 4 50 3 2" xfId="16167"/>
    <cellStyle name="Total 4 50 3 2 2" xfId="37503"/>
    <cellStyle name="Total 4 50 3 3" xfId="20769"/>
    <cellStyle name="Total 4 50 3 3 2" xfId="40367"/>
    <cellStyle name="Total 4 50 3 4" xfId="30777"/>
    <cellStyle name="Total 4 50 4" xfId="11685"/>
    <cellStyle name="Total 4 50 4 2" xfId="33021"/>
    <cellStyle name="Total 4 50 5" xfId="22625"/>
    <cellStyle name="Total 4 50 5 2" xfId="41901"/>
    <cellStyle name="Total 4 50 6" xfId="26295"/>
    <cellStyle name="Total 4 51" xfId="4959"/>
    <cellStyle name="Total 4 51 2" xfId="7202"/>
    <cellStyle name="Total 4 51 2 2" xfId="13928"/>
    <cellStyle name="Total 4 51 2 2 2" xfId="35264"/>
    <cellStyle name="Total 4 51 2 3" xfId="21138"/>
    <cellStyle name="Total 4 51 2 3 2" xfId="40672"/>
    <cellStyle name="Total 4 51 2 4" xfId="28538"/>
    <cellStyle name="Total 4 51 3" xfId="9442"/>
    <cellStyle name="Total 4 51 3 2" xfId="16168"/>
    <cellStyle name="Total 4 51 3 2 2" xfId="37504"/>
    <cellStyle name="Total 4 51 3 3" xfId="23001"/>
    <cellStyle name="Total 4 51 3 3 2" xfId="42213"/>
    <cellStyle name="Total 4 51 3 4" xfId="30778"/>
    <cellStyle name="Total 4 51 4" xfId="11686"/>
    <cellStyle name="Total 4 51 4 2" xfId="33022"/>
    <cellStyle name="Total 4 51 5" xfId="19280"/>
    <cellStyle name="Total 4 51 5 2" xfId="39135"/>
    <cellStyle name="Total 4 51 6" xfId="26296"/>
    <cellStyle name="Total 4 52" xfId="4960"/>
    <cellStyle name="Total 4 52 2" xfId="7203"/>
    <cellStyle name="Total 4 52 2 2" xfId="13929"/>
    <cellStyle name="Total 4 52 2 2 2" xfId="35265"/>
    <cellStyle name="Total 4 52 2 3" xfId="23367"/>
    <cellStyle name="Total 4 52 2 3 2" xfId="42515"/>
    <cellStyle name="Total 4 52 2 4" xfId="28539"/>
    <cellStyle name="Total 4 52 3" xfId="9443"/>
    <cellStyle name="Total 4 52 3 2" xfId="16169"/>
    <cellStyle name="Total 4 52 3 2 2" xfId="37505"/>
    <cellStyle name="Total 4 52 3 3" xfId="19654"/>
    <cellStyle name="Total 4 52 3 3 2" xfId="39444"/>
    <cellStyle name="Total 4 52 3 4" xfId="30779"/>
    <cellStyle name="Total 4 52 4" xfId="11687"/>
    <cellStyle name="Total 4 52 4 2" xfId="33023"/>
    <cellStyle name="Total 4 52 5" xfId="18165"/>
    <cellStyle name="Total 4 52 5 2" xfId="38214"/>
    <cellStyle name="Total 4 52 6" xfId="26297"/>
    <cellStyle name="Total 4 53" xfId="4961"/>
    <cellStyle name="Total 4 53 2" xfId="7204"/>
    <cellStyle name="Total 4 53 2 2" xfId="13930"/>
    <cellStyle name="Total 4 53 2 2 2" xfId="35266"/>
    <cellStyle name="Total 4 53 2 3" xfId="20020"/>
    <cellStyle name="Total 4 53 2 3 2" xfId="39746"/>
    <cellStyle name="Total 4 53 2 4" xfId="28540"/>
    <cellStyle name="Total 4 53 3" xfId="9446"/>
    <cellStyle name="Total 4 53 3 2" xfId="16172"/>
    <cellStyle name="Total 4 53 3 2 2" xfId="37508"/>
    <cellStyle name="Total 4 53 3 3" xfId="17390"/>
    <cellStyle name="Total 4 53 3 3 2" xfId="37568"/>
    <cellStyle name="Total 4 53 3 4" xfId="30782"/>
    <cellStyle name="Total 4 53 4" xfId="11688"/>
    <cellStyle name="Total 4 53 4 2" xfId="33024"/>
    <cellStyle name="Total 4 53 5" xfId="21511"/>
    <cellStyle name="Total 4 53 5 2" xfId="40981"/>
    <cellStyle name="Total 4 53 6" xfId="26298"/>
    <cellStyle name="Total 4 54" xfId="4962"/>
    <cellStyle name="Total 4 54 2" xfId="7205"/>
    <cellStyle name="Total 4 54 2 2" xfId="13931"/>
    <cellStyle name="Total 4 54 2 2 2" xfId="35267"/>
    <cellStyle name="Total 4 54 2 3" xfId="22252"/>
    <cellStyle name="Total 4 54 2 3 2" xfId="41593"/>
    <cellStyle name="Total 4 54 2 4" xfId="28541"/>
    <cellStyle name="Total 4 54 3" xfId="9447"/>
    <cellStyle name="Total 4 54 3 2" xfId="16173"/>
    <cellStyle name="Total 4 54 3 2 2" xfId="37509"/>
    <cellStyle name="Total 4 54 3 3" xfId="20766"/>
    <cellStyle name="Total 4 54 3 3 2" xfId="40364"/>
    <cellStyle name="Total 4 54 3 4" xfId="30783"/>
    <cellStyle name="Total 4 54 4" xfId="11689"/>
    <cellStyle name="Total 4 54 4 2" xfId="33025"/>
    <cellStyle name="Total 4 54 5" xfId="23740"/>
    <cellStyle name="Total 4 54 5 2" xfId="42824"/>
    <cellStyle name="Total 4 54 6" xfId="26299"/>
    <cellStyle name="Total 4 55" xfId="4963"/>
    <cellStyle name="Total 4 55 2" xfId="7206"/>
    <cellStyle name="Total 4 55 2 2" xfId="13932"/>
    <cellStyle name="Total 4 55 2 2 2" xfId="35268"/>
    <cellStyle name="Total 4 55 2 3" xfId="18906"/>
    <cellStyle name="Total 4 55 2 3 2" xfId="38825"/>
    <cellStyle name="Total 4 55 2 4" xfId="28542"/>
    <cellStyle name="Total 4 55 3" xfId="9448"/>
    <cellStyle name="Total 4 55 3 2" xfId="16174"/>
    <cellStyle name="Total 4 55 3 2 2" xfId="37510"/>
    <cellStyle name="Total 4 55 3 3" xfId="22998"/>
    <cellStyle name="Total 4 55 3 3 2" xfId="42210"/>
    <cellStyle name="Total 4 55 3 4" xfId="30784"/>
    <cellStyle name="Total 4 55 4" xfId="11690"/>
    <cellStyle name="Total 4 55 4 2" xfId="33026"/>
    <cellStyle name="Total 4 55 5" xfId="20393"/>
    <cellStyle name="Total 4 55 5 2" xfId="40055"/>
    <cellStyle name="Total 4 55 6" xfId="26300"/>
    <cellStyle name="Total 4 56" xfId="4964"/>
    <cellStyle name="Total 4 56 2" xfId="7207"/>
    <cellStyle name="Total 4 56 2 2" xfId="13933"/>
    <cellStyle name="Total 4 56 2 2 2" xfId="35269"/>
    <cellStyle name="Total 4 56 2 3" xfId="17783"/>
    <cellStyle name="Total 4 56 2 3 2" xfId="37897"/>
    <cellStyle name="Total 4 56 2 4" xfId="28543"/>
    <cellStyle name="Total 4 56 3" xfId="9449"/>
    <cellStyle name="Total 4 56 3 2" xfId="16175"/>
    <cellStyle name="Total 4 56 3 2 2" xfId="37511"/>
    <cellStyle name="Total 4 56 3 3" xfId="19651"/>
    <cellStyle name="Total 4 56 3 3 2" xfId="39441"/>
    <cellStyle name="Total 4 56 3 4" xfId="30785"/>
    <cellStyle name="Total 4 56 4" xfId="11691"/>
    <cellStyle name="Total 4 56 4 2" xfId="33027"/>
    <cellStyle name="Total 4 56 5" xfId="22624"/>
    <cellStyle name="Total 4 56 5 2" xfId="41900"/>
    <cellStyle name="Total 4 56 6" xfId="26301"/>
    <cellStyle name="Total 4 57" xfId="4965"/>
    <cellStyle name="Total 4 57 2" xfId="7208"/>
    <cellStyle name="Total 4 57 2 2" xfId="13934"/>
    <cellStyle name="Total 4 57 2 2 2" xfId="35270"/>
    <cellStyle name="Total 4 57 2 3" xfId="21137"/>
    <cellStyle name="Total 4 57 2 3 2" xfId="40671"/>
    <cellStyle name="Total 4 57 2 4" xfId="28544"/>
    <cellStyle name="Total 4 57 3" xfId="9450"/>
    <cellStyle name="Total 4 57 3 2" xfId="16176"/>
    <cellStyle name="Total 4 57 3 2 2" xfId="37512"/>
    <cellStyle name="Total 4 57 3 3" xfId="21880"/>
    <cellStyle name="Total 4 57 3 3 2" xfId="41286"/>
    <cellStyle name="Total 4 57 3 4" xfId="30786"/>
    <cellStyle name="Total 4 57 4" xfId="11692"/>
    <cellStyle name="Total 4 57 4 2" xfId="33028"/>
    <cellStyle name="Total 4 57 5" xfId="19279"/>
    <cellStyle name="Total 4 57 5 2" xfId="39134"/>
    <cellStyle name="Total 4 57 6" xfId="26302"/>
    <cellStyle name="Total 4 58" xfId="4966"/>
    <cellStyle name="Total 4 58 2" xfId="7209"/>
    <cellStyle name="Total 4 58 2 2" xfId="13935"/>
    <cellStyle name="Total 4 58 2 2 2" xfId="35271"/>
    <cellStyle name="Total 4 58 2 3" xfId="23366"/>
    <cellStyle name="Total 4 58 2 3 2" xfId="42514"/>
    <cellStyle name="Total 4 58 2 4" xfId="28545"/>
    <cellStyle name="Total 4 58 3" xfId="9451"/>
    <cellStyle name="Total 4 58 3 2" xfId="16177"/>
    <cellStyle name="Total 4 58 3 2 2" xfId="37513"/>
    <cellStyle name="Total 4 58 3 3" xfId="18534"/>
    <cellStyle name="Total 4 58 3 3 2" xfId="38518"/>
    <cellStyle name="Total 4 58 3 4" xfId="30787"/>
    <cellStyle name="Total 4 58 4" xfId="11693"/>
    <cellStyle name="Total 4 58 4 2" xfId="33029"/>
    <cellStyle name="Total 4 58 5" xfId="18164"/>
    <cellStyle name="Total 4 58 5 2" xfId="38213"/>
    <cellStyle name="Total 4 58 6" xfId="26303"/>
    <cellStyle name="Total 4 59" xfId="4967"/>
    <cellStyle name="Total 4 59 2" xfId="7210"/>
    <cellStyle name="Total 4 59 2 2" xfId="13936"/>
    <cellStyle name="Total 4 59 2 2 2" xfId="35272"/>
    <cellStyle name="Total 4 59 2 3" xfId="20019"/>
    <cellStyle name="Total 4 59 2 3 2" xfId="39745"/>
    <cellStyle name="Total 4 59 2 4" xfId="28546"/>
    <cellStyle name="Total 4 59 3" xfId="9452"/>
    <cellStyle name="Total 4 59 3 2" xfId="16178"/>
    <cellStyle name="Total 4 59 3 2 2" xfId="37514"/>
    <cellStyle name="Total 4 59 3 3" xfId="20768"/>
    <cellStyle name="Total 4 59 3 3 2" xfId="40366"/>
    <cellStyle name="Total 4 59 3 4" xfId="30788"/>
    <cellStyle name="Total 4 59 4" xfId="11694"/>
    <cellStyle name="Total 4 59 4 2" xfId="33030"/>
    <cellStyle name="Total 4 59 5" xfId="21510"/>
    <cellStyle name="Total 4 59 5 2" xfId="40980"/>
    <cellStyle name="Total 4 59 6" xfId="26304"/>
    <cellStyle name="Total 4 6" xfId="4968"/>
    <cellStyle name="Total 4 6 2" xfId="7211"/>
    <cellStyle name="Total 4 6 2 2" xfId="13937"/>
    <cellStyle name="Total 4 6 2 2 2" xfId="35273"/>
    <cellStyle name="Total 4 6 2 3" xfId="22251"/>
    <cellStyle name="Total 4 6 2 3 2" xfId="41592"/>
    <cellStyle name="Total 4 6 2 4" xfId="28547"/>
    <cellStyle name="Total 4 6 3" xfId="9453"/>
    <cellStyle name="Total 4 6 3 2" xfId="16179"/>
    <cellStyle name="Total 4 6 3 2 2" xfId="37515"/>
    <cellStyle name="Total 4 6 3 3" xfId="23000"/>
    <cellStyle name="Total 4 6 3 3 2" xfId="42212"/>
    <cellStyle name="Total 4 6 3 4" xfId="30789"/>
    <cellStyle name="Total 4 6 4" xfId="11695"/>
    <cellStyle name="Total 4 6 4 2" xfId="33031"/>
    <cellStyle name="Total 4 6 5" xfId="23739"/>
    <cellStyle name="Total 4 6 5 2" xfId="42823"/>
    <cellStyle name="Total 4 6 6" xfId="26305"/>
    <cellStyle name="Total 4 60" xfId="4969"/>
    <cellStyle name="Total 4 60 2" xfId="7212"/>
    <cellStyle name="Total 4 60 2 2" xfId="13938"/>
    <cellStyle name="Total 4 60 2 2 2" xfId="35274"/>
    <cellStyle name="Total 4 60 2 3" xfId="18905"/>
    <cellStyle name="Total 4 60 2 3 2" xfId="38824"/>
    <cellStyle name="Total 4 60 2 4" xfId="28548"/>
    <cellStyle name="Total 4 60 3" xfId="9454"/>
    <cellStyle name="Total 4 60 3 2" xfId="16180"/>
    <cellStyle name="Total 4 60 3 2 2" xfId="37516"/>
    <cellStyle name="Total 4 60 3 3" xfId="19653"/>
    <cellStyle name="Total 4 60 3 3 2" xfId="39443"/>
    <cellStyle name="Total 4 60 3 4" xfId="30790"/>
    <cellStyle name="Total 4 60 4" xfId="11696"/>
    <cellStyle name="Total 4 60 4 2" xfId="33032"/>
    <cellStyle name="Total 4 60 5" xfId="20392"/>
    <cellStyle name="Total 4 60 5 2" xfId="40054"/>
    <cellStyle name="Total 4 60 6" xfId="26306"/>
    <cellStyle name="Total 4 61" xfId="4970"/>
    <cellStyle name="Total 4 61 2" xfId="7213"/>
    <cellStyle name="Total 4 61 2 2" xfId="13939"/>
    <cellStyle name="Total 4 61 2 2 2" xfId="35275"/>
    <cellStyle name="Total 4 61 2 3" xfId="17782"/>
    <cellStyle name="Total 4 61 2 3 2" xfId="37896"/>
    <cellStyle name="Total 4 61 2 4" xfId="28549"/>
    <cellStyle name="Total 4 61 3" xfId="9455"/>
    <cellStyle name="Total 4 61 3 2" xfId="16181"/>
    <cellStyle name="Total 4 61 3 2 2" xfId="37517"/>
    <cellStyle name="Total 4 61 3 3" xfId="21882"/>
    <cellStyle name="Total 4 61 3 3 2" xfId="41288"/>
    <cellStyle name="Total 4 61 3 4" xfId="30791"/>
    <cellStyle name="Total 4 61 4" xfId="11697"/>
    <cellStyle name="Total 4 61 4 2" xfId="33033"/>
    <cellStyle name="Total 4 61 5" xfId="22623"/>
    <cellStyle name="Total 4 61 5 2" xfId="41899"/>
    <cellStyle name="Total 4 61 6" xfId="26307"/>
    <cellStyle name="Total 4 62" xfId="4971"/>
    <cellStyle name="Total 4 62 2" xfId="7214"/>
    <cellStyle name="Total 4 62 2 2" xfId="13940"/>
    <cellStyle name="Total 4 62 2 2 2" xfId="35276"/>
    <cellStyle name="Total 4 62 2 3" xfId="21136"/>
    <cellStyle name="Total 4 62 2 3 2" xfId="40670"/>
    <cellStyle name="Total 4 62 2 4" xfId="28550"/>
    <cellStyle name="Total 4 62 3" xfId="9456"/>
    <cellStyle name="Total 4 62 3 2" xfId="16182"/>
    <cellStyle name="Total 4 62 3 2 2" xfId="37518"/>
    <cellStyle name="Total 4 62 3 3" xfId="18536"/>
    <cellStyle name="Total 4 62 3 3 2" xfId="38520"/>
    <cellStyle name="Total 4 62 3 4" xfId="30792"/>
    <cellStyle name="Total 4 62 4" xfId="11698"/>
    <cellStyle name="Total 4 62 4 2" xfId="33034"/>
    <cellStyle name="Total 4 62 5" xfId="19278"/>
    <cellStyle name="Total 4 62 5 2" xfId="39133"/>
    <cellStyle name="Total 4 62 6" xfId="26308"/>
    <cellStyle name="Total 4 63" xfId="4972"/>
    <cellStyle name="Total 4 63 2" xfId="7215"/>
    <cellStyle name="Total 4 63 2 2" xfId="13941"/>
    <cellStyle name="Total 4 63 2 2 2" xfId="35277"/>
    <cellStyle name="Total 4 63 2 3" xfId="23365"/>
    <cellStyle name="Total 4 63 2 3 2" xfId="42513"/>
    <cellStyle name="Total 4 63 2 4" xfId="28551"/>
    <cellStyle name="Total 4 63 3" xfId="9457"/>
    <cellStyle name="Total 4 63 3 2" xfId="16183"/>
    <cellStyle name="Total 4 63 3 2 2" xfId="37519"/>
    <cellStyle name="Total 4 63 3 3" xfId="17389"/>
    <cellStyle name="Total 4 63 3 3 2" xfId="37567"/>
    <cellStyle name="Total 4 63 3 4" xfId="30793"/>
    <cellStyle name="Total 4 63 4" xfId="11699"/>
    <cellStyle name="Total 4 63 4 2" xfId="33035"/>
    <cellStyle name="Total 4 63 5" xfId="18163"/>
    <cellStyle name="Total 4 63 5 2" xfId="38212"/>
    <cellStyle name="Total 4 63 6" xfId="26309"/>
    <cellStyle name="Total 4 64" xfId="4973"/>
    <cellStyle name="Total 4 64 2" xfId="7216"/>
    <cellStyle name="Total 4 64 2 2" xfId="13942"/>
    <cellStyle name="Total 4 64 2 2 2" xfId="35278"/>
    <cellStyle name="Total 4 64 2 3" xfId="20018"/>
    <cellStyle name="Total 4 64 2 3 2" xfId="39744"/>
    <cellStyle name="Total 4 64 2 4" xfId="28552"/>
    <cellStyle name="Total 4 64 3" xfId="9458"/>
    <cellStyle name="Total 4 64 3 2" xfId="16184"/>
    <cellStyle name="Total 4 64 3 2 2" xfId="37520"/>
    <cellStyle name="Total 4 64 3 3" xfId="20767"/>
    <cellStyle name="Total 4 64 3 3 2" xfId="40365"/>
    <cellStyle name="Total 4 64 3 4" xfId="30794"/>
    <cellStyle name="Total 4 64 4" xfId="11700"/>
    <cellStyle name="Total 4 64 4 2" xfId="33036"/>
    <cellStyle name="Total 4 64 5" xfId="21509"/>
    <cellStyle name="Total 4 64 5 2" xfId="40979"/>
    <cellStyle name="Total 4 64 6" xfId="26310"/>
    <cellStyle name="Total 4 65" xfId="4974"/>
    <cellStyle name="Total 4 65 2" xfId="7217"/>
    <cellStyle name="Total 4 65 2 2" xfId="13943"/>
    <cellStyle name="Total 4 65 2 2 2" xfId="35279"/>
    <cellStyle name="Total 4 65 2 3" xfId="22250"/>
    <cellStyle name="Total 4 65 2 3 2" xfId="41591"/>
    <cellStyle name="Total 4 65 2 4" xfId="28553"/>
    <cellStyle name="Total 4 65 3" xfId="9459"/>
    <cellStyle name="Total 4 65 3 2" xfId="16185"/>
    <cellStyle name="Total 4 65 3 2 2" xfId="37521"/>
    <cellStyle name="Total 4 65 3 3" xfId="22999"/>
    <cellStyle name="Total 4 65 3 3 2" xfId="42211"/>
    <cellStyle name="Total 4 65 3 4" xfId="30795"/>
    <cellStyle name="Total 4 65 4" xfId="11701"/>
    <cellStyle name="Total 4 65 4 2" xfId="33037"/>
    <cellStyle name="Total 4 65 5" xfId="23738"/>
    <cellStyle name="Total 4 65 5 2" xfId="42822"/>
    <cellStyle name="Total 4 65 6" xfId="26311"/>
    <cellStyle name="Total 4 66" xfId="4975"/>
    <cellStyle name="Total 4 66 2" xfId="7218"/>
    <cellStyle name="Total 4 66 2 2" xfId="13944"/>
    <cellStyle name="Total 4 66 2 2 2" xfId="35280"/>
    <cellStyle name="Total 4 66 2 3" xfId="18904"/>
    <cellStyle name="Total 4 66 2 3 2" xfId="38823"/>
    <cellStyle name="Total 4 66 2 4" xfId="28554"/>
    <cellStyle name="Total 4 66 3" xfId="9460"/>
    <cellStyle name="Total 4 66 3 2" xfId="16186"/>
    <cellStyle name="Total 4 66 3 2 2" xfId="37522"/>
    <cellStyle name="Total 4 66 3 3" xfId="19652"/>
    <cellStyle name="Total 4 66 3 3 2" xfId="39442"/>
    <cellStyle name="Total 4 66 3 4" xfId="30796"/>
    <cellStyle name="Total 4 66 4" xfId="11702"/>
    <cellStyle name="Total 4 66 4 2" xfId="33038"/>
    <cellStyle name="Total 4 66 5" xfId="20391"/>
    <cellStyle name="Total 4 66 5 2" xfId="40053"/>
    <cellStyle name="Total 4 66 6" xfId="26312"/>
    <cellStyle name="Total 4 67" xfId="4976"/>
    <cellStyle name="Total 4 67 2" xfId="7219"/>
    <cellStyle name="Total 4 67 2 2" xfId="13945"/>
    <cellStyle name="Total 4 67 2 2 2" xfId="35281"/>
    <cellStyle name="Total 4 67 2 3" xfId="17781"/>
    <cellStyle name="Total 4 67 2 3 2" xfId="37895"/>
    <cellStyle name="Total 4 67 2 4" xfId="28555"/>
    <cellStyle name="Total 4 67 3" xfId="9461"/>
    <cellStyle name="Total 4 67 3 2" xfId="16187"/>
    <cellStyle name="Total 4 67 3 2 2" xfId="37523"/>
    <cellStyle name="Total 4 67 3 3" xfId="21881"/>
    <cellStyle name="Total 4 67 3 3 2" xfId="41287"/>
    <cellStyle name="Total 4 67 3 4" xfId="30797"/>
    <cellStyle name="Total 4 67 4" xfId="11703"/>
    <cellStyle name="Total 4 67 4 2" xfId="33039"/>
    <cellStyle name="Total 4 67 5" xfId="22622"/>
    <cellStyle name="Total 4 67 5 2" xfId="41898"/>
    <cellStyle name="Total 4 67 6" xfId="26313"/>
    <cellStyle name="Total 4 68" xfId="4977"/>
    <cellStyle name="Total 4 68 2" xfId="7220"/>
    <cellStyle name="Total 4 68 2 2" xfId="13946"/>
    <cellStyle name="Total 4 68 2 2 2" xfId="35282"/>
    <cellStyle name="Total 4 68 2 3" xfId="21135"/>
    <cellStyle name="Total 4 68 2 3 2" xfId="40669"/>
    <cellStyle name="Total 4 68 2 4" xfId="28556"/>
    <cellStyle name="Total 4 68 3" xfId="9462"/>
    <cellStyle name="Total 4 68 3 2" xfId="16188"/>
    <cellStyle name="Total 4 68 3 2 2" xfId="37524"/>
    <cellStyle name="Total 4 68 3 3" xfId="18535"/>
    <cellStyle name="Total 4 68 3 3 2" xfId="38519"/>
    <cellStyle name="Total 4 68 3 4" xfId="30798"/>
    <cellStyle name="Total 4 68 4" xfId="11704"/>
    <cellStyle name="Total 4 68 4 2" xfId="33040"/>
    <cellStyle name="Total 4 68 5" xfId="19277"/>
    <cellStyle name="Total 4 68 5 2" xfId="39132"/>
    <cellStyle name="Total 4 68 6" xfId="26314"/>
    <cellStyle name="Total 4 69" xfId="4978"/>
    <cellStyle name="Total 4 69 2" xfId="7221"/>
    <cellStyle name="Total 4 69 2 2" xfId="13947"/>
    <cellStyle name="Total 4 69 2 2 2" xfId="35283"/>
    <cellStyle name="Total 4 69 2 3" xfId="23364"/>
    <cellStyle name="Total 4 69 2 3 2" xfId="42512"/>
    <cellStyle name="Total 4 69 2 4" xfId="28557"/>
    <cellStyle name="Total 4 69 3" xfId="9463"/>
    <cellStyle name="Total 4 69 3 2" xfId="16189"/>
    <cellStyle name="Total 4 69 3 2 2" xfId="37525"/>
    <cellStyle name="Total 4 69 3 3" xfId="17388"/>
    <cellStyle name="Total 4 69 3 3 2" xfId="37566"/>
    <cellStyle name="Total 4 69 3 4" xfId="30799"/>
    <cellStyle name="Total 4 69 4" xfId="11705"/>
    <cellStyle name="Total 4 69 4 2" xfId="33041"/>
    <cellStyle name="Total 4 69 5" xfId="18162"/>
    <cellStyle name="Total 4 69 5 2" xfId="38211"/>
    <cellStyle name="Total 4 69 6" xfId="26315"/>
    <cellStyle name="Total 4 7" xfId="4979"/>
    <cellStyle name="Total 4 7 2" xfId="7222"/>
    <cellStyle name="Total 4 7 2 2" xfId="13948"/>
    <cellStyle name="Total 4 7 2 2 2" xfId="35284"/>
    <cellStyle name="Total 4 7 2 3" xfId="20017"/>
    <cellStyle name="Total 4 7 2 3 2" xfId="39743"/>
    <cellStyle name="Total 4 7 2 4" xfId="28558"/>
    <cellStyle name="Total 4 7 3" xfId="9464"/>
    <cellStyle name="Total 4 7 3 2" xfId="16190"/>
    <cellStyle name="Total 4 7 3 2 2" xfId="37526"/>
    <cellStyle name="Total 4 7 3 3" xfId="17387"/>
    <cellStyle name="Total 4 7 3 3 2" xfId="37565"/>
    <cellStyle name="Total 4 7 3 4" xfId="30800"/>
    <cellStyle name="Total 4 7 4" xfId="11706"/>
    <cellStyle name="Total 4 7 4 2" xfId="33042"/>
    <cellStyle name="Total 4 7 5" xfId="21508"/>
    <cellStyle name="Total 4 7 5 2" xfId="40978"/>
    <cellStyle name="Total 4 7 6" xfId="26316"/>
    <cellStyle name="Total 4 70" xfId="4980"/>
    <cellStyle name="Total 4 70 2" xfId="7223"/>
    <cellStyle name="Total 4 70 2 2" xfId="13949"/>
    <cellStyle name="Total 4 70 2 2 2" xfId="35285"/>
    <cellStyle name="Total 4 70 2 3" xfId="22249"/>
    <cellStyle name="Total 4 70 2 3 2" xfId="41590"/>
    <cellStyle name="Total 4 70 2 4" xfId="28559"/>
    <cellStyle name="Total 4 70 3" xfId="9465"/>
    <cellStyle name="Total 4 70 3 2" xfId="16191"/>
    <cellStyle name="Total 4 70 3 2 2" xfId="37527"/>
    <cellStyle name="Total 4 70 3 3" xfId="20765"/>
    <cellStyle name="Total 4 70 3 3 2" xfId="40363"/>
    <cellStyle name="Total 4 70 3 4" xfId="30801"/>
    <cellStyle name="Total 4 70 4" xfId="11707"/>
    <cellStyle name="Total 4 70 4 2" xfId="33043"/>
    <cellStyle name="Total 4 70 5" xfId="23737"/>
    <cellStyle name="Total 4 70 5 2" xfId="42821"/>
    <cellStyle name="Total 4 70 6" xfId="26317"/>
    <cellStyle name="Total 4 71" xfId="4981"/>
    <cellStyle name="Total 4 71 2" xfId="7224"/>
    <cellStyle name="Total 4 71 2 2" xfId="13950"/>
    <cellStyle name="Total 4 71 2 2 2" xfId="35286"/>
    <cellStyle name="Total 4 71 2 3" xfId="18903"/>
    <cellStyle name="Total 4 71 2 3 2" xfId="38822"/>
    <cellStyle name="Total 4 71 2 4" xfId="28560"/>
    <cellStyle name="Total 4 71 3" xfId="9466"/>
    <cellStyle name="Total 4 71 3 2" xfId="16192"/>
    <cellStyle name="Total 4 71 3 2 2" xfId="37528"/>
    <cellStyle name="Total 4 71 3 3" xfId="22997"/>
    <cellStyle name="Total 4 71 3 3 2" xfId="42209"/>
    <cellStyle name="Total 4 71 3 4" xfId="30802"/>
    <cellStyle name="Total 4 71 4" xfId="11708"/>
    <cellStyle name="Total 4 71 4 2" xfId="33044"/>
    <cellStyle name="Total 4 71 5" xfId="20390"/>
    <cellStyle name="Total 4 71 5 2" xfId="40052"/>
    <cellStyle name="Total 4 71 6" xfId="26318"/>
    <cellStyle name="Total 4 72" xfId="4982"/>
    <cellStyle name="Total 4 72 2" xfId="7225"/>
    <cellStyle name="Total 4 72 2 2" xfId="13951"/>
    <cellStyle name="Total 4 72 2 2 2" xfId="35287"/>
    <cellStyle name="Total 4 72 2 3" xfId="17780"/>
    <cellStyle name="Total 4 72 2 3 2" xfId="37894"/>
    <cellStyle name="Total 4 72 2 4" xfId="28561"/>
    <cellStyle name="Total 4 72 3" xfId="9467"/>
    <cellStyle name="Total 4 72 3 2" xfId="16193"/>
    <cellStyle name="Total 4 72 3 2 2" xfId="37529"/>
    <cellStyle name="Total 4 72 3 3" xfId="19650"/>
    <cellStyle name="Total 4 72 3 3 2" xfId="39440"/>
    <cellStyle name="Total 4 72 3 4" xfId="30803"/>
    <cellStyle name="Total 4 72 4" xfId="11709"/>
    <cellStyle name="Total 4 72 4 2" xfId="33045"/>
    <cellStyle name="Total 4 72 5" xfId="22621"/>
    <cellStyle name="Total 4 72 5 2" xfId="41897"/>
    <cellStyle name="Total 4 72 6" xfId="26319"/>
    <cellStyle name="Total 4 73" xfId="4983"/>
    <cellStyle name="Total 4 73 2" xfId="7226"/>
    <cellStyle name="Total 4 73 2 2" xfId="13952"/>
    <cellStyle name="Total 4 73 2 2 2" xfId="35288"/>
    <cellStyle name="Total 4 73 2 3" xfId="21134"/>
    <cellStyle name="Total 4 73 2 3 2" xfId="40668"/>
    <cellStyle name="Total 4 73 2 4" xfId="28562"/>
    <cellStyle name="Total 4 73 3" xfId="9468"/>
    <cellStyle name="Total 4 73 3 2" xfId="16194"/>
    <cellStyle name="Total 4 73 3 2 2" xfId="37530"/>
    <cellStyle name="Total 4 73 3 3" xfId="21879"/>
    <cellStyle name="Total 4 73 3 3 2" xfId="41285"/>
    <cellStyle name="Total 4 73 3 4" xfId="30804"/>
    <cellStyle name="Total 4 73 4" xfId="11710"/>
    <cellStyle name="Total 4 73 4 2" xfId="33046"/>
    <cellStyle name="Total 4 73 5" xfId="19276"/>
    <cellStyle name="Total 4 73 5 2" xfId="39131"/>
    <cellStyle name="Total 4 73 6" xfId="26320"/>
    <cellStyle name="Total 4 74" xfId="4984"/>
    <cellStyle name="Total 4 74 2" xfId="7227"/>
    <cellStyle name="Total 4 74 2 2" xfId="13953"/>
    <cellStyle name="Total 4 74 2 2 2" xfId="35289"/>
    <cellStyle name="Total 4 74 2 3" xfId="23363"/>
    <cellStyle name="Total 4 74 2 3 2" xfId="42511"/>
    <cellStyle name="Total 4 74 2 4" xfId="28563"/>
    <cellStyle name="Total 4 74 3" xfId="9469"/>
    <cellStyle name="Total 4 74 3 2" xfId="16195"/>
    <cellStyle name="Total 4 74 3 2 2" xfId="37531"/>
    <cellStyle name="Total 4 74 3 3" xfId="18533"/>
    <cellStyle name="Total 4 74 3 3 2" xfId="38517"/>
    <cellStyle name="Total 4 74 3 4" xfId="30805"/>
    <cellStyle name="Total 4 74 4" xfId="11711"/>
    <cellStyle name="Total 4 74 4 2" xfId="33047"/>
    <cellStyle name="Total 4 74 5" xfId="18161"/>
    <cellStyle name="Total 4 74 5 2" xfId="38210"/>
    <cellStyle name="Total 4 74 6" xfId="26321"/>
    <cellStyle name="Total 4 75" xfId="4985"/>
    <cellStyle name="Total 4 75 2" xfId="7228"/>
    <cellStyle name="Total 4 75 2 2" xfId="13954"/>
    <cellStyle name="Total 4 75 2 2 2" xfId="35290"/>
    <cellStyle name="Total 4 75 2 3" xfId="20016"/>
    <cellStyle name="Total 4 75 2 3 2" xfId="39742"/>
    <cellStyle name="Total 4 75 2 4" xfId="28564"/>
    <cellStyle name="Total 4 75 3" xfId="9470"/>
    <cellStyle name="Total 4 75 3 2" xfId="16196"/>
    <cellStyle name="Total 4 75 3 2 2" xfId="37532"/>
    <cellStyle name="Total 4 75 3 3" xfId="17386"/>
    <cellStyle name="Total 4 75 3 3 2" xfId="37564"/>
    <cellStyle name="Total 4 75 3 4" xfId="30806"/>
    <cellStyle name="Total 4 75 4" xfId="11712"/>
    <cellStyle name="Total 4 75 4 2" xfId="33048"/>
    <cellStyle name="Total 4 75 5" xfId="21507"/>
    <cellStyle name="Total 4 75 5 2" xfId="40977"/>
    <cellStyle name="Total 4 75 6" xfId="26322"/>
    <cellStyle name="Total 4 76" xfId="4986"/>
    <cellStyle name="Total 4 76 2" xfId="7229"/>
    <cellStyle name="Total 4 76 2 2" xfId="13955"/>
    <cellStyle name="Total 4 76 2 2 2" xfId="35291"/>
    <cellStyle name="Total 4 76 2 3" xfId="22248"/>
    <cellStyle name="Total 4 76 2 3 2" xfId="41589"/>
    <cellStyle name="Total 4 76 2 4" xfId="28565"/>
    <cellStyle name="Total 4 76 3" xfId="9471"/>
    <cellStyle name="Total 4 76 3 2" xfId="16197"/>
    <cellStyle name="Total 4 76 3 2 2" xfId="37533"/>
    <cellStyle name="Total 4 76 3 3" xfId="20764"/>
    <cellStyle name="Total 4 76 3 3 2" xfId="40362"/>
    <cellStyle name="Total 4 76 3 4" xfId="30807"/>
    <cellStyle name="Total 4 76 4" xfId="11713"/>
    <cellStyle name="Total 4 76 4 2" xfId="33049"/>
    <cellStyle name="Total 4 76 5" xfId="23736"/>
    <cellStyle name="Total 4 76 5 2" xfId="42820"/>
    <cellStyle name="Total 4 76 6" xfId="26323"/>
    <cellStyle name="Total 4 77" xfId="4987"/>
    <cellStyle name="Total 4 77 2" xfId="7230"/>
    <cellStyle name="Total 4 77 2 2" xfId="13956"/>
    <cellStyle name="Total 4 77 2 2 2" xfId="35292"/>
    <cellStyle name="Total 4 77 2 3" xfId="18902"/>
    <cellStyle name="Total 4 77 2 3 2" xfId="38821"/>
    <cellStyle name="Total 4 77 2 4" xfId="28566"/>
    <cellStyle name="Total 4 77 3" xfId="9472"/>
    <cellStyle name="Total 4 77 3 2" xfId="16198"/>
    <cellStyle name="Total 4 77 3 2 2" xfId="37534"/>
    <cellStyle name="Total 4 77 3 3" xfId="22996"/>
    <cellStyle name="Total 4 77 3 3 2" xfId="42208"/>
    <cellStyle name="Total 4 77 3 4" xfId="30808"/>
    <cellStyle name="Total 4 77 4" xfId="11714"/>
    <cellStyle name="Total 4 77 4 2" xfId="33050"/>
    <cellStyle name="Total 4 77 5" xfId="20389"/>
    <cellStyle name="Total 4 77 5 2" xfId="40051"/>
    <cellStyle name="Total 4 77 6" xfId="26324"/>
    <cellStyle name="Total 4 78" xfId="4988"/>
    <cellStyle name="Total 4 78 2" xfId="7231"/>
    <cellStyle name="Total 4 78 2 2" xfId="13957"/>
    <cellStyle name="Total 4 78 2 2 2" xfId="35293"/>
    <cellStyle name="Total 4 78 2 3" xfId="17779"/>
    <cellStyle name="Total 4 78 2 3 2" xfId="37893"/>
    <cellStyle name="Total 4 78 2 4" xfId="28567"/>
    <cellStyle name="Total 4 78 3" xfId="9473"/>
    <cellStyle name="Total 4 78 3 2" xfId="16199"/>
    <cellStyle name="Total 4 78 3 2 2" xfId="37535"/>
    <cellStyle name="Total 4 78 3 3" xfId="19649"/>
    <cellStyle name="Total 4 78 3 3 2" xfId="39439"/>
    <cellStyle name="Total 4 78 3 4" xfId="30809"/>
    <cellStyle name="Total 4 78 4" xfId="11715"/>
    <cellStyle name="Total 4 78 4 2" xfId="33051"/>
    <cellStyle name="Total 4 78 5" xfId="22620"/>
    <cellStyle name="Total 4 78 5 2" xfId="41896"/>
    <cellStyle name="Total 4 78 6" xfId="26325"/>
    <cellStyle name="Total 4 79" xfId="4989"/>
    <cellStyle name="Total 4 79 2" xfId="7232"/>
    <cellStyle name="Total 4 79 2 2" xfId="13958"/>
    <cellStyle name="Total 4 79 2 2 2" xfId="35294"/>
    <cellStyle name="Total 4 79 2 3" xfId="21133"/>
    <cellStyle name="Total 4 79 2 3 2" xfId="40667"/>
    <cellStyle name="Total 4 79 2 4" xfId="28568"/>
    <cellStyle name="Total 4 79 3" xfId="9474"/>
    <cellStyle name="Total 4 79 3 2" xfId="16200"/>
    <cellStyle name="Total 4 79 3 2 2" xfId="37536"/>
    <cellStyle name="Total 4 79 3 3" xfId="21878"/>
    <cellStyle name="Total 4 79 3 3 2" xfId="41284"/>
    <cellStyle name="Total 4 79 3 4" xfId="30810"/>
    <cellStyle name="Total 4 79 4" xfId="11716"/>
    <cellStyle name="Total 4 79 4 2" xfId="33052"/>
    <cellStyle name="Total 4 79 5" xfId="19275"/>
    <cellStyle name="Total 4 79 5 2" xfId="39130"/>
    <cellStyle name="Total 4 79 6" xfId="26326"/>
    <cellStyle name="Total 4 8" xfId="4990"/>
    <cellStyle name="Total 4 8 2" xfId="7233"/>
    <cellStyle name="Total 4 8 2 2" xfId="13959"/>
    <cellStyle name="Total 4 8 2 2 2" xfId="35295"/>
    <cellStyle name="Total 4 8 2 3" xfId="23362"/>
    <cellStyle name="Total 4 8 2 3 2" xfId="42510"/>
    <cellStyle name="Total 4 8 2 4" xfId="28569"/>
    <cellStyle name="Total 4 8 3" xfId="9475"/>
    <cellStyle name="Total 4 8 3 2" xfId="16201"/>
    <cellStyle name="Total 4 8 3 2 2" xfId="37537"/>
    <cellStyle name="Total 4 8 3 3" xfId="18532"/>
    <cellStyle name="Total 4 8 3 3 2" xfId="38516"/>
    <cellStyle name="Total 4 8 3 4" xfId="30811"/>
    <cellStyle name="Total 4 8 4" xfId="11717"/>
    <cellStyle name="Total 4 8 4 2" xfId="33053"/>
    <cellStyle name="Total 4 8 5" xfId="18160"/>
    <cellStyle name="Total 4 8 5 2" xfId="38209"/>
    <cellStyle name="Total 4 8 6" xfId="26327"/>
    <cellStyle name="Total 4 80" xfId="4991"/>
    <cellStyle name="Total 4 80 2" xfId="7234"/>
    <cellStyle name="Total 4 80 2 2" xfId="13960"/>
    <cellStyle name="Total 4 80 2 2 2" xfId="35296"/>
    <cellStyle name="Total 4 80 2 3" xfId="20015"/>
    <cellStyle name="Total 4 80 2 3 2" xfId="39741"/>
    <cellStyle name="Total 4 80 2 4" xfId="28570"/>
    <cellStyle name="Total 4 80 3" xfId="9476"/>
    <cellStyle name="Total 4 80 3 2" xfId="16202"/>
    <cellStyle name="Total 4 80 3 2 2" xfId="37538"/>
    <cellStyle name="Total 4 80 3 3" xfId="17385"/>
    <cellStyle name="Total 4 80 3 3 2" xfId="37563"/>
    <cellStyle name="Total 4 80 3 4" xfId="30812"/>
    <cellStyle name="Total 4 80 4" xfId="11718"/>
    <cellStyle name="Total 4 80 4 2" xfId="33054"/>
    <cellStyle name="Total 4 80 5" xfId="21506"/>
    <cellStyle name="Total 4 80 5 2" xfId="40976"/>
    <cellStyle name="Total 4 80 6" xfId="26328"/>
    <cellStyle name="Total 4 81" xfId="4992"/>
    <cellStyle name="Total 4 81 2" xfId="7235"/>
    <cellStyle name="Total 4 81 2 2" xfId="13961"/>
    <cellStyle name="Total 4 81 2 2 2" xfId="35297"/>
    <cellStyle name="Total 4 81 2 3" xfId="22247"/>
    <cellStyle name="Total 4 81 2 3 2" xfId="41588"/>
    <cellStyle name="Total 4 81 2 4" xfId="28571"/>
    <cellStyle name="Total 4 81 3" xfId="9477"/>
    <cellStyle name="Total 4 81 3 2" xfId="16203"/>
    <cellStyle name="Total 4 81 3 2 2" xfId="37539"/>
    <cellStyle name="Total 4 81 3 3" xfId="20763"/>
    <cellStyle name="Total 4 81 3 3 2" xfId="40361"/>
    <cellStyle name="Total 4 81 3 4" xfId="30813"/>
    <cellStyle name="Total 4 81 4" xfId="11719"/>
    <cellStyle name="Total 4 81 4 2" xfId="33055"/>
    <cellStyle name="Total 4 81 5" xfId="23735"/>
    <cellStyle name="Total 4 81 5 2" xfId="42819"/>
    <cellStyle name="Total 4 81 6" xfId="26329"/>
    <cellStyle name="Total 4 82" xfId="4993"/>
    <cellStyle name="Total 4 82 2" xfId="7236"/>
    <cellStyle name="Total 4 82 2 2" xfId="13962"/>
    <cellStyle name="Total 4 82 2 2 2" xfId="35298"/>
    <cellStyle name="Total 4 82 2 3" xfId="18901"/>
    <cellStyle name="Total 4 82 2 3 2" xfId="38820"/>
    <cellStyle name="Total 4 82 2 4" xfId="28572"/>
    <cellStyle name="Total 4 82 3" xfId="9478"/>
    <cellStyle name="Total 4 82 3 2" xfId="16204"/>
    <cellStyle name="Total 4 82 3 2 2" xfId="37540"/>
    <cellStyle name="Total 4 82 3 3" xfId="22995"/>
    <cellStyle name="Total 4 82 3 3 2" xfId="42207"/>
    <cellStyle name="Total 4 82 3 4" xfId="30814"/>
    <cellStyle name="Total 4 82 4" xfId="11720"/>
    <cellStyle name="Total 4 82 4 2" xfId="33056"/>
    <cellStyle name="Total 4 82 5" xfId="20388"/>
    <cellStyle name="Total 4 82 5 2" xfId="40050"/>
    <cellStyle name="Total 4 82 6" xfId="26330"/>
    <cellStyle name="Total 4 83" xfId="4994"/>
    <cellStyle name="Total 4 83 2" xfId="7237"/>
    <cellStyle name="Total 4 83 2 2" xfId="13963"/>
    <cellStyle name="Total 4 83 2 2 2" xfId="35299"/>
    <cellStyle name="Total 4 83 2 3" xfId="17778"/>
    <cellStyle name="Total 4 83 2 3 2" xfId="37892"/>
    <cellStyle name="Total 4 83 2 4" xfId="28573"/>
    <cellStyle name="Total 4 83 3" xfId="9479"/>
    <cellStyle name="Total 4 83 3 2" xfId="16205"/>
    <cellStyle name="Total 4 83 3 2 2" xfId="37541"/>
    <cellStyle name="Total 4 83 3 3" xfId="19648"/>
    <cellStyle name="Total 4 83 3 3 2" xfId="39438"/>
    <cellStyle name="Total 4 83 3 4" xfId="30815"/>
    <cellStyle name="Total 4 83 4" xfId="11721"/>
    <cellStyle name="Total 4 83 4 2" xfId="33057"/>
    <cellStyle name="Total 4 83 5" xfId="22619"/>
    <cellStyle name="Total 4 83 5 2" xfId="41895"/>
    <cellStyle name="Total 4 83 6" xfId="26331"/>
    <cellStyle name="Total 4 84" xfId="4995"/>
    <cellStyle name="Total 4 84 2" xfId="7238"/>
    <cellStyle name="Total 4 84 2 2" xfId="13964"/>
    <cellStyle name="Total 4 84 2 2 2" xfId="35300"/>
    <cellStyle name="Total 4 84 2 3" xfId="21132"/>
    <cellStyle name="Total 4 84 2 3 2" xfId="40666"/>
    <cellStyle name="Total 4 84 2 4" xfId="28574"/>
    <cellStyle name="Total 4 84 3" xfId="9480"/>
    <cellStyle name="Total 4 84 3 2" xfId="16206"/>
    <cellStyle name="Total 4 84 3 2 2" xfId="37542"/>
    <cellStyle name="Total 4 84 3 3" xfId="21877"/>
    <cellStyle name="Total 4 84 3 3 2" xfId="41283"/>
    <cellStyle name="Total 4 84 3 4" xfId="30816"/>
    <cellStyle name="Total 4 84 4" xfId="11722"/>
    <cellStyle name="Total 4 84 4 2" xfId="33058"/>
    <cellStyle name="Total 4 84 5" xfId="19274"/>
    <cellStyle name="Total 4 84 5 2" xfId="39129"/>
    <cellStyle name="Total 4 84 6" xfId="26332"/>
    <cellStyle name="Total 4 85" xfId="4996"/>
    <cellStyle name="Total 4 85 2" xfId="7239"/>
    <cellStyle name="Total 4 85 2 2" xfId="13965"/>
    <cellStyle name="Total 4 85 2 2 2" xfId="35301"/>
    <cellStyle name="Total 4 85 2 3" xfId="23361"/>
    <cellStyle name="Total 4 85 2 3 2" xfId="42509"/>
    <cellStyle name="Total 4 85 2 4" xfId="28575"/>
    <cellStyle name="Total 4 85 3" xfId="9481"/>
    <cellStyle name="Total 4 85 3 2" xfId="16207"/>
    <cellStyle name="Total 4 85 3 2 2" xfId="37543"/>
    <cellStyle name="Total 4 85 3 3" xfId="18531"/>
    <cellStyle name="Total 4 85 3 3 2" xfId="38515"/>
    <cellStyle name="Total 4 85 3 4" xfId="30817"/>
    <cellStyle name="Total 4 85 4" xfId="11723"/>
    <cellStyle name="Total 4 85 4 2" xfId="33059"/>
    <cellStyle name="Total 4 85 5" xfId="18159"/>
    <cellStyle name="Total 4 85 5 2" xfId="38208"/>
    <cellStyle name="Total 4 85 6" xfId="26333"/>
    <cellStyle name="Total 4 86" xfId="4997"/>
    <cellStyle name="Total 4 86 2" xfId="7240"/>
    <cellStyle name="Total 4 86 2 2" xfId="13966"/>
    <cellStyle name="Total 4 86 2 2 2" xfId="35302"/>
    <cellStyle name="Total 4 86 2 3" xfId="20014"/>
    <cellStyle name="Total 4 86 2 3 2" xfId="39740"/>
    <cellStyle name="Total 4 86 2 4" xfId="28576"/>
    <cellStyle name="Total 4 86 3" xfId="9482"/>
    <cellStyle name="Total 4 86 3 2" xfId="16208"/>
    <cellStyle name="Total 4 86 3 2 2" xfId="37544"/>
    <cellStyle name="Total 4 86 3 3" xfId="17384"/>
    <cellStyle name="Total 4 86 3 3 2" xfId="37562"/>
    <cellStyle name="Total 4 86 3 4" xfId="30818"/>
    <cellStyle name="Total 4 86 4" xfId="11724"/>
    <cellStyle name="Total 4 86 4 2" xfId="33060"/>
    <cellStyle name="Total 4 86 5" xfId="21505"/>
    <cellStyle name="Total 4 86 5 2" xfId="40975"/>
    <cellStyle name="Total 4 86 6" xfId="26334"/>
    <cellStyle name="Total 4 87" xfId="4998"/>
    <cellStyle name="Total 4 87 2" xfId="7241"/>
    <cellStyle name="Total 4 87 2 2" xfId="13967"/>
    <cellStyle name="Total 4 87 2 2 2" xfId="35303"/>
    <cellStyle name="Total 4 87 2 3" xfId="22246"/>
    <cellStyle name="Total 4 87 2 3 2" xfId="41587"/>
    <cellStyle name="Total 4 87 2 4" xfId="28577"/>
    <cellStyle name="Total 4 87 3" xfId="9483"/>
    <cellStyle name="Total 4 87 3 2" xfId="16209"/>
    <cellStyle name="Total 4 87 3 2 2" xfId="37545"/>
    <cellStyle name="Total 4 87 3 3" xfId="20762"/>
    <cellStyle name="Total 4 87 3 3 2" xfId="40360"/>
    <cellStyle name="Total 4 87 3 4" xfId="30819"/>
    <cellStyle name="Total 4 87 4" xfId="11725"/>
    <cellStyle name="Total 4 87 4 2" xfId="33061"/>
    <cellStyle name="Total 4 87 5" xfId="23734"/>
    <cellStyle name="Total 4 87 5 2" xfId="42818"/>
    <cellStyle name="Total 4 87 6" xfId="26335"/>
    <cellStyle name="Total 4 88" xfId="4999"/>
    <cellStyle name="Total 4 88 2" xfId="7242"/>
    <cellStyle name="Total 4 88 2 2" xfId="13968"/>
    <cellStyle name="Total 4 88 2 2 2" xfId="35304"/>
    <cellStyle name="Total 4 88 2 3" xfId="18900"/>
    <cellStyle name="Total 4 88 2 3 2" xfId="38819"/>
    <cellStyle name="Total 4 88 2 4" xfId="28578"/>
    <cellStyle name="Total 4 88 3" xfId="9484"/>
    <cellStyle name="Total 4 88 3 2" xfId="16210"/>
    <cellStyle name="Total 4 88 3 2 2" xfId="37546"/>
    <cellStyle name="Total 4 88 3 3" xfId="22994"/>
    <cellStyle name="Total 4 88 3 3 2" xfId="42206"/>
    <cellStyle name="Total 4 88 3 4" xfId="30820"/>
    <cellStyle name="Total 4 88 4" xfId="11726"/>
    <cellStyle name="Total 4 88 4 2" xfId="33062"/>
    <cellStyle name="Total 4 88 5" xfId="20387"/>
    <cellStyle name="Total 4 88 5 2" xfId="40049"/>
    <cellStyle name="Total 4 88 6" xfId="26336"/>
    <cellStyle name="Total 4 89" xfId="5000"/>
    <cellStyle name="Total 4 89 2" xfId="7243"/>
    <cellStyle name="Total 4 89 2 2" xfId="13969"/>
    <cellStyle name="Total 4 89 2 2 2" xfId="35305"/>
    <cellStyle name="Total 4 89 2 3" xfId="17777"/>
    <cellStyle name="Total 4 89 2 3 2" xfId="37891"/>
    <cellStyle name="Total 4 89 2 4" xfId="28579"/>
    <cellStyle name="Total 4 89 3" xfId="9485"/>
    <cellStyle name="Total 4 89 3 2" xfId="16211"/>
    <cellStyle name="Total 4 89 3 2 2" xfId="37547"/>
    <cellStyle name="Total 4 89 3 3" xfId="19647"/>
    <cellStyle name="Total 4 89 3 3 2" xfId="39437"/>
    <cellStyle name="Total 4 89 3 4" xfId="30821"/>
    <cellStyle name="Total 4 89 4" xfId="11727"/>
    <cellStyle name="Total 4 89 4 2" xfId="33063"/>
    <cellStyle name="Total 4 89 5" xfId="22618"/>
    <cellStyle name="Total 4 89 5 2" xfId="41894"/>
    <cellStyle name="Total 4 89 6" xfId="26337"/>
    <cellStyle name="Total 4 9" xfId="5001"/>
    <cellStyle name="Total 4 9 2" xfId="7244"/>
    <cellStyle name="Total 4 9 2 2" xfId="13970"/>
    <cellStyle name="Total 4 9 2 2 2" xfId="35306"/>
    <cellStyle name="Total 4 9 2 3" xfId="21103"/>
    <cellStyle name="Total 4 9 2 3 2" xfId="40637"/>
    <cellStyle name="Total 4 9 2 4" xfId="28580"/>
    <cellStyle name="Total 4 9 3" xfId="9486"/>
    <cellStyle name="Total 4 9 3 2" xfId="16212"/>
    <cellStyle name="Total 4 9 3 2 2" xfId="37548"/>
    <cellStyle name="Total 4 9 3 3" xfId="21876"/>
    <cellStyle name="Total 4 9 3 3 2" xfId="41282"/>
    <cellStyle name="Total 4 9 3 4" xfId="30822"/>
    <cellStyle name="Total 4 9 4" xfId="11728"/>
    <cellStyle name="Total 4 9 4 2" xfId="33064"/>
    <cellStyle name="Total 4 9 5" xfId="19273"/>
    <cellStyle name="Total 4 9 5 2" xfId="39128"/>
    <cellStyle name="Total 4 9 6" xfId="26338"/>
    <cellStyle name="Total 4 90" xfId="5002"/>
    <cellStyle name="Total 4 90 2" xfId="7245"/>
    <cellStyle name="Total 4 90 2 2" xfId="13971"/>
    <cellStyle name="Total 4 90 2 2 2" xfId="35307"/>
    <cellStyle name="Total 4 90 2 3" xfId="23332"/>
    <cellStyle name="Total 4 90 2 3 2" xfId="42480"/>
    <cellStyle name="Total 4 90 2 4" xfId="28581"/>
    <cellStyle name="Total 4 90 3" xfId="9487"/>
    <cellStyle name="Total 4 90 3 2" xfId="16213"/>
    <cellStyle name="Total 4 90 3 2 2" xfId="37549"/>
    <cellStyle name="Total 4 90 3 3" xfId="18530"/>
    <cellStyle name="Total 4 90 3 3 2" xfId="38514"/>
    <cellStyle name="Total 4 90 3 4" xfId="30823"/>
    <cellStyle name="Total 4 90 4" xfId="11729"/>
    <cellStyle name="Total 4 90 4 2" xfId="33065"/>
    <cellStyle name="Total 4 90 5" xfId="18158"/>
    <cellStyle name="Total 4 90 5 2" xfId="38207"/>
    <cellStyle name="Total 4 90 6" xfId="26339"/>
    <cellStyle name="Total 4 91" xfId="5003"/>
    <cellStyle name="Total 4 91 2" xfId="7246"/>
    <cellStyle name="Total 4 91 2 2" xfId="13972"/>
    <cellStyle name="Total 4 91 2 2 2" xfId="35308"/>
    <cellStyle name="Total 4 91 2 3" xfId="19985"/>
    <cellStyle name="Total 4 91 2 3 2" xfId="39711"/>
    <cellStyle name="Total 4 91 2 4" xfId="28582"/>
    <cellStyle name="Total 4 91 3" xfId="9488"/>
    <cellStyle name="Total 4 91 3 2" xfId="16214"/>
    <cellStyle name="Total 4 91 3 2 2" xfId="37550"/>
    <cellStyle name="Total 4 91 3 3" xfId="17383"/>
    <cellStyle name="Total 4 91 3 3 2" xfId="37561"/>
    <cellStyle name="Total 4 91 3 4" xfId="30824"/>
    <cellStyle name="Total 4 91 4" xfId="11730"/>
    <cellStyle name="Total 4 91 4 2" xfId="33066"/>
    <cellStyle name="Total 4 91 5" xfId="21504"/>
    <cellStyle name="Total 4 91 5 2" xfId="40974"/>
    <cellStyle name="Total 4 91 6" xfId="26340"/>
    <cellStyle name="Total 4 92" xfId="5004"/>
    <cellStyle name="Total 4 92 2" xfId="7247"/>
    <cellStyle name="Total 4 92 2 2" xfId="13973"/>
    <cellStyle name="Total 4 92 2 2 2" xfId="35309"/>
    <cellStyle name="Total 4 92 2 3" xfId="22217"/>
    <cellStyle name="Total 4 92 2 3 2" xfId="41558"/>
    <cellStyle name="Total 4 92 2 4" xfId="28583"/>
    <cellStyle name="Total 4 92 3" xfId="9489"/>
    <cellStyle name="Total 4 92 3 2" xfId="16215"/>
    <cellStyle name="Total 4 92 3 2 2" xfId="37551"/>
    <cellStyle name="Total 4 92 3 3" xfId="20761"/>
    <cellStyle name="Total 4 92 3 3 2" xfId="40359"/>
    <cellStyle name="Total 4 92 3 4" xfId="30825"/>
    <cellStyle name="Total 4 92 4" xfId="11731"/>
    <cellStyle name="Total 4 92 4 2" xfId="33067"/>
    <cellStyle name="Total 4 92 5" xfId="23733"/>
    <cellStyle name="Total 4 92 5 2" xfId="42817"/>
    <cellStyle name="Total 4 92 6" xfId="26341"/>
    <cellStyle name="Total 4 93" xfId="5005"/>
    <cellStyle name="Total 4 93 2" xfId="7248"/>
    <cellStyle name="Total 4 93 2 2" xfId="13974"/>
    <cellStyle name="Total 4 93 2 2 2" xfId="35310"/>
    <cellStyle name="Total 4 93 2 3" xfId="18871"/>
    <cellStyle name="Total 4 93 2 3 2" xfId="38790"/>
    <cellStyle name="Total 4 93 2 4" xfId="28584"/>
    <cellStyle name="Total 4 93 3" xfId="9490"/>
    <cellStyle name="Total 4 93 3 2" xfId="16216"/>
    <cellStyle name="Total 4 93 3 2 2" xfId="37552"/>
    <cellStyle name="Total 4 93 3 3" xfId="22993"/>
    <cellStyle name="Total 4 93 3 3 2" xfId="42205"/>
    <cellStyle name="Total 4 93 3 4" xfId="30826"/>
    <cellStyle name="Total 4 93 4" xfId="11732"/>
    <cellStyle name="Total 4 93 4 2" xfId="33068"/>
    <cellStyle name="Total 4 93 5" xfId="20386"/>
    <cellStyle name="Total 4 93 5 2" xfId="40048"/>
    <cellStyle name="Total 4 93 6" xfId="26342"/>
    <cellStyle name="Total 4 94" xfId="5006"/>
    <cellStyle name="Total 4 94 2" xfId="7249"/>
    <cellStyle name="Total 4 94 2 2" xfId="13975"/>
    <cellStyle name="Total 4 94 2 2 2" xfId="35311"/>
    <cellStyle name="Total 4 94 2 3" xfId="21131"/>
    <cellStyle name="Total 4 94 2 3 2" xfId="40665"/>
    <cellStyle name="Total 4 94 2 4" xfId="28585"/>
    <cellStyle name="Total 4 94 3" xfId="9491"/>
    <cellStyle name="Total 4 94 3 2" xfId="16217"/>
    <cellStyle name="Total 4 94 3 2 2" xfId="37553"/>
    <cellStyle name="Total 4 94 3 3" xfId="19646"/>
    <cellStyle name="Total 4 94 3 3 2" xfId="39436"/>
    <cellStyle name="Total 4 94 3 4" xfId="30827"/>
    <cellStyle name="Total 4 94 4" xfId="11733"/>
    <cellStyle name="Total 4 94 4 2" xfId="33069"/>
    <cellStyle name="Total 4 94 5" xfId="22617"/>
    <cellStyle name="Total 4 94 5 2" xfId="41893"/>
    <cellStyle name="Total 4 94 6" xfId="26343"/>
    <cellStyle name="Total 4 95" xfId="5007"/>
    <cellStyle name="Total 4 95 2" xfId="7250"/>
    <cellStyle name="Total 4 95 2 2" xfId="13976"/>
    <cellStyle name="Total 4 95 2 2 2" xfId="35312"/>
    <cellStyle name="Total 4 95 2 3" xfId="23360"/>
    <cellStyle name="Total 4 95 2 3 2" xfId="42508"/>
    <cellStyle name="Total 4 95 2 4" xfId="28586"/>
    <cellStyle name="Total 4 95 3" xfId="9492"/>
    <cellStyle name="Total 4 95 3 2" xfId="16218"/>
    <cellStyle name="Total 4 95 3 2 2" xfId="37554"/>
    <cellStyle name="Total 4 95 3 3" xfId="21875"/>
    <cellStyle name="Total 4 95 3 3 2" xfId="41281"/>
    <cellStyle name="Total 4 95 3 4" xfId="30828"/>
    <cellStyle name="Total 4 95 4" xfId="11734"/>
    <cellStyle name="Total 4 95 4 2" xfId="33070"/>
    <cellStyle name="Total 4 95 5" xfId="19272"/>
    <cellStyle name="Total 4 95 5 2" xfId="39127"/>
    <cellStyle name="Total 4 95 6" xfId="26344"/>
    <cellStyle name="Total 4 96" xfId="5008"/>
    <cellStyle name="Total 4 96 2" xfId="7251"/>
    <cellStyle name="Total 4 96 2 2" xfId="13977"/>
    <cellStyle name="Total 4 96 2 2 2" xfId="35313"/>
    <cellStyle name="Total 4 96 2 3" xfId="20013"/>
    <cellStyle name="Total 4 96 2 3 2" xfId="39739"/>
    <cellStyle name="Total 4 96 2 4" xfId="28587"/>
    <cellStyle name="Total 4 96 3" xfId="9493"/>
    <cellStyle name="Total 4 96 3 2" xfId="16219"/>
    <cellStyle name="Total 4 96 3 2 2" xfId="37555"/>
    <cellStyle name="Total 4 96 3 3" xfId="18529"/>
    <cellStyle name="Total 4 96 3 3 2" xfId="38513"/>
    <cellStyle name="Total 4 96 3 4" xfId="30829"/>
    <cellStyle name="Total 4 96 4" xfId="11735"/>
    <cellStyle name="Total 4 96 4 2" xfId="33071"/>
    <cellStyle name="Total 4 96 5" xfId="18157"/>
    <cellStyle name="Total 4 96 5 2" xfId="38206"/>
    <cellStyle name="Total 4 96 6" xfId="26345"/>
    <cellStyle name="Total 4 97" xfId="5009"/>
    <cellStyle name="Total 4 97 2" xfId="7252"/>
    <cellStyle name="Total 4 97 2 2" xfId="13978"/>
    <cellStyle name="Total 4 97 2 2 2" xfId="35314"/>
    <cellStyle name="Total 4 97 2 3" xfId="22245"/>
    <cellStyle name="Total 4 97 2 3 2" xfId="41586"/>
    <cellStyle name="Total 4 97 2 4" xfId="28588"/>
    <cellStyle name="Total 4 97 3" xfId="9494"/>
    <cellStyle name="Total 4 97 3 2" xfId="16220"/>
    <cellStyle name="Total 4 97 3 2 2" xfId="37556"/>
    <cellStyle name="Total 4 97 3 3" xfId="17382"/>
    <cellStyle name="Total 4 97 3 3 2" xfId="37560"/>
    <cellStyle name="Total 4 97 3 4" xfId="30830"/>
    <cellStyle name="Total 4 97 4" xfId="11736"/>
    <cellStyle name="Total 4 97 4 2" xfId="33072"/>
    <cellStyle name="Total 4 97 5" xfId="21503"/>
    <cellStyle name="Total 4 97 5 2" xfId="40973"/>
    <cellStyle name="Total 4 97 6" xfId="26346"/>
    <cellStyle name="Total 4 98" xfId="5010"/>
    <cellStyle name="Total 4 98 2" xfId="7253"/>
    <cellStyle name="Total 4 98 2 2" xfId="13979"/>
    <cellStyle name="Total 4 98 2 2 2" xfId="35315"/>
    <cellStyle name="Total 4 98 2 3" xfId="18899"/>
    <cellStyle name="Total 4 98 2 3 2" xfId="38818"/>
    <cellStyle name="Total 4 98 2 4" xfId="28589"/>
    <cellStyle name="Total 4 98 3" xfId="9495"/>
    <cellStyle name="Total 4 98 3 2" xfId="16221"/>
    <cellStyle name="Total 4 98 3 2 2" xfId="37557"/>
    <cellStyle name="Total 4 98 3 3" xfId="20760"/>
    <cellStyle name="Total 4 98 3 3 2" xfId="40358"/>
    <cellStyle name="Total 4 98 3 4" xfId="30831"/>
    <cellStyle name="Total 4 98 4" xfId="11737"/>
    <cellStyle name="Total 4 98 4 2" xfId="33073"/>
    <cellStyle name="Total 4 98 5" xfId="23732"/>
    <cellStyle name="Total 4 98 5 2" xfId="42816"/>
    <cellStyle name="Total 4 98 6" xfId="26347"/>
    <cellStyle name="Total 4 99" xfId="5011"/>
    <cellStyle name="Total 4 99 2" xfId="7254"/>
    <cellStyle name="Total 4 99 2 2" xfId="13980"/>
    <cellStyle name="Total 4 99 2 2 2" xfId="35316"/>
    <cellStyle name="Total 4 99 2 3" xfId="17776"/>
    <cellStyle name="Total 4 99 2 3 2" xfId="37890"/>
    <cellStyle name="Total 4 99 2 4" xfId="28590"/>
    <cellStyle name="Total 4 99 3" xfId="9496"/>
    <cellStyle name="Total 4 99 3 2" xfId="16222"/>
    <cellStyle name="Total 4 99 3 2 2" xfId="37558"/>
    <cellStyle name="Total 4 99 3 3" xfId="22992"/>
    <cellStyle name="Total 4 99 3 3 2" xfId="42204"/>
    <cellStyle name="Total 4 99 3 4" xfId="30832"/>
    <cellStyle name="Total 4 99 4" xfId="11738"/>
    <cellStyle name="Total 4 99 4 2" xfId="33074"/>
    <cellStyle name="Total 4 99 5" xfId="20385"/>
    <cellStyle name="Total 4 99 5 2" xfId="40047"/>
    <cellStyle name="Total 4 99 6" xfId="26348"/>
    <cellStyle name="Total 5" xfId="2742"/>
    <cellStyle name="Total 6" xfId="2735"/>
    <cellStyle name="Vérification 2" xfId="2743"/>
    <cellStyle name="Vérification 2 2" xfId="2744"/>
    <cellStyle name="Vérification 2 3" xfId="5012"/>
    <cellStyle name="Vérification 3" xfId="2745"/>
    <cellStyle name="Vérification 4" xfId="2746"/>
    <cellStyle name="Vérification 5" xfId="2747"/>
    <cellStyle name="Währung [0]_DC-Non Defects" xfId="2748"/>
    <cellStyle name="Währung_DC-Non Defects" xfId="2749"/>
  </cellStyles>
  <dxfs count="29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72" formatCode="[hh]:mm:ss"/>
    </dxf>
    <dxf>
      <numFmt numFmtId="2" formatCode="0.00"/>
    </dxf>
    <dxf>
      <numFmt numFmtId="172" formatCode="[hh]:mm:ss"/>
    </dxf>
    <dxf>
      <numFmt numFmtId="14" formatCode="0.00%"/>
    </dxf>
    <dxf>
      <numFmt numFmtId="0" formatCode="General"/>
    </dxf>
    <dxf>
      <numFmt numFmtId="0" formatCode="General"/>
    </dxf>
    <dxf>
      <numFmt numFmtId="172" formatCode="[hh]:mm:ss"/>
    </dxf>
    <dxf>
      <numFmt numFmtId="172" formatCode="[hh]:mm:ss"/>
    </dxf>
    <dxf>
      <numFmt numFmtId="172" formatCode="[hh]:mm:ss"/>
    </dxf>
    <dxf>
      <numFmt numFmtId="172" formatCode="[hh]:mm:ss"/>
    </dxf>
    <dxf>
      <numFmt numFmtId="0" formatCode="General"/>
    </dxf>
    <dxf>
      <numFmt numFmtId="0" formatCode="General"/>
    </dxf>
    <dxf>
      <numFmt numFmtId="172" formatCode="[hh]:mm:ss"/>
    </dxf>
    <dxf>
      <numFmt numFmtId="172" formatCode="[hh]:mm:ss"/>
    </dxf>
    <dxf>
      <numFmt numFmtId="172" formatCode="[hh]:mm:ss"/>
    </dxf>
    <dxf>
      <numFmt numFmtId="172" formatCode="[hh]:mm:ss"/>
    </dxf>
    <dxf>
      <numFmt numFmtId="172" formatCode="[hh]:mm:ss"/>
    </dxf>
    <dxf>
      <numFmt numFmtId="179" formatCode="[$-F400]h:mm:ss\ AM/PM"/>
    </dxf>
    <dxf>
      <numFmt numFmtId="19" formatCode="d/mm/yyyy"/>
    </dxf>
    <dxf>
      <numFmt numFmtId="179" formatCode="[$-F400]h:mm:ss\ AM/PM"/>
    </dxf>
    <dxf>
      <numFmt numFmtId="19" formatCode="d/mm/yyyy"/>
    </dxf>
    <dxf>
      <numFmt numFmtId="0" formatCode="General"/>
    </dxf>
    <dxf>
      <numFmt numFmtId="165" formatCode="hh:mm:ss;@"/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xmlMaps.xml><?xml version="1.0" encoding="utf-8"?>
<MapInfo xmlns="http://schemas.openxmlformats.org/spreadsheetml/2006/main" SelectionNamespaces="xmlns:ns1='http://www.mtorres.es'">
  <Schema ID="Schema1" Namespace="http://www.mtorres.es">
    <xsd:schema xmlns:xsd="http://www.w3.org/2001/XMLSchema" xmlns:ns0="http://www.mtorres.es" xmlns="" targetNamespace="http://www.mtorres.es">
      <xsd:element nillable="true" name="Reports">
        <xsd:complexType>
          <xsd:sequence minOccurs="0">
            <xsd:element minOccurs="0" nillable="true" name="Part_data" form="qualified">
              <xsd:complexType>
                <xsd:sequence minOccurs="0">
                  <xsd:element minOccurs="0" nillable="true" type="xsd:string" name="Part_file" form="qualified"/>
                  <xsd:element minOccurs="0" nillable="true" type="xsd:string" name="Part_number" form="qualified"/>
                  <xsd:element minOccurs="0" nillable="true" type="xsd:string" name="Order_number" form="qualified"/>
                  <xsd:element minOccurs="0" nillable="true" type="xsd:string" name="Serial_number" form="qualified"/>
                  <xsd:element minOccurs="0" nillable="true" type="xsd:string" name="Start" form="qualified"/>
                  <xsd:element minOccurs="0" nillable="true" type="xsd:string" name="End" form="qualified"/>
                  <xsd:element minOccurs="0" nillable="true" type="xsd:string" name="work_center" form="qualified"/>
                  <xsd:element minOccurs="0" nillable="true" type="xsd:string" name="machine_type" form="qualified"/>
                </xsd:sequence>
              </xsd:complexType>
            </xsd:element>
            <xsd:element minOccurs="0" nillable="true" name="Time_report" form="qualified">
              <xsd:complexType>
                <xsd:sequence minOccurs="0">
                  <xsd:element minOccurs="0" maxOccurs="unbounded" nillable="true" name="row" form="qualified">
                    <xsd:complexType>
                      <xsd:attribute name="Index" form="unqualified" type="xsd:string"/>
                      <xsd:attribute name="NC_routine" form="unqualified" type="xsd:string"/>
                      <xsd:attribute name="Ready" form="unqualified" type="xsd:string"/>
                      <xsd:attribute name="Stopped" form="unqualified" type="xsd:string"/>
                      <xsd:attribute name="Unknown" form="unqualified" type="xsd:string"/>
                      <xsd:attribute name="Laying_part" form="unqualified" type="xsd:string"/>
                      <xsd:attribute name="Laying_scrap" form="unqualified" type="xsd:string"/>
                      <xsd:attribute name="Laying_flaw" form="unqualified" type="xsd:string"/>
                      <xsd:attribute name="Panex_cut" form="unqualified" type="xsd:string"/>
                      <xsd:attribute name="Marker" form="unqualified" type="xsd:string"/>
                      <xsd:attribute name="Laser_contour" form="unqualified" type="xsd:string"/>
                      <xsd:attribute name="Compact" form="unqualified" type="xsd:string"/>
                      <xsd:attribute name="Panex_points" form="unqualified" type="xsd:string"/>
                      <xsd:attribute name="Measure" form="unqualified" type="xsd:string"/>
                      <xsd:attribute name="Off_part" form="unqualified" type="xsd:string"/>
                      <xsd:attribute name="Verif_roto" form="unqualified" type="xsd:string"/>
                      <xsd:attribute name="Verif_plate" form="unqualified" type="xsd:string"/>
                      <xsd:attribute name="Fiber" form="unqualified" type="xsd:string"/>
                      <xsd:attribute name="Label" form="unqualified" type="xsd:string"/>
                      <xsd:attribute name="Alarm" form="unqualified" type="xsd:string"/>
                      <xsd:attribute name="Total" form="unqualified" type="xsd:string"/>
                    </xsd:complexType>
                  </xsd:element>
                </xsd:sequence>
              </xsd:complexType>
            </xsd:element>
            <xsd:element minOccurs="0" nillable="true" name="Summary_time_report" form="qualified">
              <xsd:complexType>
                <xsd:sequence minOccurs="0">
                  <xsd:element minOccurs="0" nillable="true" name="row" form="qualified">
                    <xsd:complexType>
                      <xsd:sequence minOccurs="0">
                        <xsd:element minOccurs="0" nillable="true" type="xsd:string" name="Index" form="qualified"/>
                        <xsd:element minOccurs="0" nillable="true" type="xsd:string" name="Ready" form="qualified"/>
                        <xsd:element minOccurs="0" nillable="true" type="xsd:string" name="Stopped" form="qualified"/>
                        <xsd:element minOccurs="0" nillable="true" type="xsd:string" name="Alarm" form="qualified"/>
                        <xsd:element minOccurs="0" nillable="true" type="xsd:string" name="Running" form="qualified"/>
                        <xsd:element minOccurs="0" nillable="true" type="xsd:string" name="Total" form="qualified"/>
                      </xsd:sequence>
                    </xsd:complexType>
                  </xsd:element>
                </xsd:sequence>
              </xsd:complexType>
            </xsd:element>
            <xsd:element minOccurs="0" nillable="true" name="Big_stops_report" form="qualified">
              <xsd:complexType>
                <xsd:sequence minOccurs="0">
                  <xsd:element minOccurs="0" maxOccurs="unbounded" nillable="true" name="row" form="qualified">
                    <xsd:complexType>
                      <xsd:attribute name="Code" form="unqualified" type="xsd:string"/>
                      <xsd:attribute name="Time" form="unqualified" type="xsd:string"/>
                      <xsd:attribute name="Seq" form="unqualified" type="xsd:string"/>
                      <xsd:attribute name="Start" form="unqualified" type="xsd:string"/>
                      <xsd:attribute name="End" form="unqualified" type="xsd:string"/>
                    </xsd:complexType>
                  </xsd:element>
                </xsd:sequence>
              </xsd:complexType>
            </xsd:element>
            <xsd:element minOccurs="0" nillable="true" name="Expense_material_report" form="qualified">
              <xsd:complexType>
                <xsd:sequence minOccurs="0">
                  <xsd:element minOccurs="0" maxOccurs="unbounded" nillable="true" name="row" form="qualified">
                    <xsd:complexType>
                      <xsd:attribute name="index" form="unqualified" type="xsd:string"/>
                      <xsd:attribute name="Roll_1" form="unqualified" type="xsd:double"/>
                      <xsd:attribute name="Roll_2" form="unqualified" type="xsd:double"/>
                      <xsd:attribute name="Roll_3" form="unqualified" type="xsd:double"/>
                      <xsd:attribute name="Roll_4" form="unqualified" type="xsd:double"/>
                      <xsd:attribute name="Total" form="unqualified" type="xsd:double"/>
                      <xsd:attribute name="Designed" form="unqualified" type="xsd:double"/>
                      <xsd:attribute name="Needed" form="unqualified" type="xsd:double"/>
                    </xsd:complexType>
                  </xsd:element>
                </xsd:sequence>
              </xsd:complexType>
            </xsd:element>
            <xsd:element minOccurs="0" nillable="true" name="Summary_material_report" form="qualified">
              <xsd:complexType>
                <xsd:sequence minOccurs="0">
                  <xsd:element minOccurs="0" nillable="true" name="row" form="qualified">
                    <xsd:complexType>
                      <xsd:sequence minOccurs="0">
                        <xsd:element minOccurs="0" nillable="true" type="xsd:string" name="index" form="qualified"/>
                        <xsd:element minOccurs="0" nillable="true" type="xsd:double" name="Total" form="qualified"/>
                        <xsd:element minOccurs="0" nillable="true" type="xsd:double" name="Designed" form="qualified"/>
                        <xsd:element minOccurs="0" nillable="true" type="xsd:double" name="Needed" form="qualified"/>
                      </xsd:sequence>
                    </xsd:complexType>
                  </xsd:element>
                </xsd:sequence>
              </xsd:complexType>
            </xsd:element>
            <xsd:element minOccurs="0" nillable="true" name="Expense_flaw_report" form="qualified">
              <xsd:complexType>
                <xsd:sequence minOccurs="0">
                  <xsd:element minOccurs="0" maxOccurs="unbounded" nillable="true" name="row" form="qualified">
                    <xsd:complexType>
                      <xsd:attribute name="index" form="unqualified" type="xsd:string"/>
                      <xsd:attribute name="Roll_1" form="unqualified" type="xsd:double"/>
                      <xsd:attribute name="Roll_2" form="unqualified" type="xsd:double"/>
                      <xsd:attribute name="Roll_3" form="unqualified" type="xsd:double"/>
                      <xsd:attribute name="Roll_4" form="unqualified" type="xsd:double"/>
                      <xsd:attribute name="Total" form="unqualified" type="xsd:double"/>
                    </xsd:complexType>
                  </xsd:element>
                </xsd:sequence>
              </xsd:complexType>
            </xsd:element>
            <xsd:element minOccurs="0" nillable="true" name="Rolls" form="qualified">
              <xsd:complexType>
                <xsd:sequence minOccurs="0">
                  <xsd:element minOccurs="0" maxOccurs="unbounded" nillable="true" name="row" form="qualified">
                    <xsd:complexType>
                      <xsd:attribute name="roll_number" form="unqualified" type="xsd:string"/>
                      <xsd:attribute name="lot_number" form="unqualified" type="xsd:string"/>
                      <xsd:attribute name="length" form="unqualified" type="xsd:double"/>
                      <xsd:attribute name="width" form="unqualified" type="xsd:double"/>
                      <xsd:attribute name="Sequence" form="unqualified" type="xsd:string"/>
                      <xsd:attribute name="Ply" form="unqualified" type="xsd:string"/>
                      <xsd:attribute name="Course" form="unqualified" type="xsd:string"/>
                    </xsd:complexType>
                  </xsd:element>
                </xsd:sequence>
              </xsd:complexType>
            </xsd:element>
            <xsd:element minOccurs="0" nillable="true" name="Alarms" form="qualified">
              <xsd:complexType>
                <xsd:sequence minOccurs="0">
                  <xsd:element minOccurs="0" maxOccurs="unbounded" nillable="true" name="row" form="qualified">
                    <xsd:complexType>
                      <xsd:attribute name="date_time" form="unqualified" type="xsd:string"/>
                      <xsd:attribute name="id" form="unqualified" type="xsd:string"/>
                      <xsd:attribute name="description" form="unqualified" type="xsd:string"/>
                    </xsd:complexType>
                  </xsd:element>
                </xsd:sequence>
              </xsd:complexType>
            </xsd:element>
            <xsd:element minOccurs="0" nillable="true" name="Manual_events" form="qualified">
              <xsd:complexType>
                <xsd:sequence minOccurs="0">
                  <xsd:element minOccurs="0" maxOccurs="unbounded" nillable="true" name="row" form="qualified">
                    <xsd:complexType>
                      <xsd:attribute name="date_time" form="unqualified" type="xsd:string"/>
                      <xsd:attribute name="Code" form="unqualified" type="xsd:string"/>
                      <xsd:attribute name="description" form="unqualified" type="xsd:string"/>
                    </xsd:complexType>
                  </xsd:element>
                </xsd:sequence>
              </xsd:complexType>
            </xsd:element>
            <xsd:element minOccurs="0" nillable="true" name="Override" form="qualified">
              <xsd:complexType>
                <xsd:sequence minOccurs="0">
                  <xsd:element minOccurs="0" maxOccurs="unbounded" nillable="true" name="row" form="qualified">
                    <xsd:complexType>
                      <xsd:attribute name="date_time" form="unqualified" type="xsd:string"/>
                      <xsd:attribute name="index" form="unqualified" type="xsd:string"/>
                      <xsd:attribute name="value" form="unqualified" type="xsd:string"/>
                    </xsd:complexType>
                  </xsd:element>
                </xsd:sequence>
              </xsd:complexType>
            </xsd:element>
            <xsd:element minOccurs="0" nillable="true" name="Override_tiempos" form="qualified">
              <xsd:complexType>
                <xsd:sequence minOccurs="0">
                  <xsd:element minOccurs="0" maxOccurs="unbounded" nillable="true" name="row" form="qualified">
                    <xsd:complexType>
                      <xsd:attribute name="Seq" form="unqualified" type="xsd:string"/>
                      <xsd:attribute name="Override" form="unqualified" type="xsd:string"/>
                      <xsd:attribute name="Time" form="unqualified" type="xsd:string"/>
                      <xsd:attribute name="Start" form="unqualified" type="xsd:string"/>
                    </xsd:complexType>
                  </xsd:element>
                </xsd:sequence>
              </xsd:complexType>
            </xsd:element>
            <xsd:element minOccurs="0" nillable="true" name="Productivity_report" form="qualified">
              <xsd:complexType>
                <xsd:sequence minOccurs="0">
                  <xsd:element minOccurs="0" maxOccurs="unbounded" nillable="true" name="row" form="qualified">
                    <xsd:complexType>
                      <xsd:attribute name="Seq" form="unqualified" type="xsd:string"/>
                      <xsd:attribute name="Orientation" form="unqualified" type="xsd:string"/>
                      <xsd:attribute name="Orverride" form="unqualified" type="xsd:string"/>
                      <xsd:attribute name="Material_needed" form="unqualified" type="xsd:string"/>
                      <xsd:attribute name="Time" form="unqualified" type="xsd:string"/>
                      <xsd:attribute name="Layup_productivity" form="unqualified" type="xsd:string"/>
                      <xsd:attribute name="Ontool_productivity" form="unqualified" type="xsd:string"/>
                    </xsd:complexType>
                  </xsd:element>
                </xsd:sequence>
              </xsd:complexType>
            </xsd:element>
            <xsd:element minOccurs="0" nillable="true" name="Heater" form="qualified">
              <xsd:complexType>
                <xsd:sequence minOccurs="0">
                  <xsd:element minOccurs="0" maxOccurs="unbounded" nillable="true" name="row" form="qualified">
                    <xsd:complexType>
                      <xsd:attribute name="date_time" form="unqualified" type="xsd:string"/>
                      <xsd:attribute name="index" form="unqualified" type="xsd:string"/>
                      <xsd:attribute name="value" form="unqualified" type="xsd:string"/>
                    </xsd:complexType>
                  </xsd:element>
                </xsd:sequence>
              </xsd:complexType>
            </xsd:element>
          </xsd:sequence>
        </xsd:complexType>
      </xsd:element>
    </xsd:schema>
  </Schema>
  <Map ID="1" Name="Reports_Map" RootElement="Reports" SchemaID="Schema1" ShowImportExportValidationErrors="false" AutoFit="true" Append="false" PreserveSortAFLayout="true" PreserveFormat="true">
    <DataBinding FileBinding="true" ConnectionID="1" DataBindingLoadMode="1"/>
  </Map>
</MapInfo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20" Type="http://schemas.openxmlformats.org/officeDocument/2006/relationships/xmlMaps" Target="xmlMap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onnections" Target="connections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Material summary (m</a:t>
            </a:r>
            <a:r>
              <a:rPr lang="en-US" baseline="30000"/>
              <a:t>2</a:t>
            </a:r>
            <a:r>
              <a:rPr lang="en-US"/>
              <a:t>)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Summary!$I$13</c:f>
              <c:strCache>
                <c:ptCount val="1"/>
                <c:pt idx="0">
                  <c:v>Material summary (m2)</c:v>
                </c:pt>
              </c:strCache>
            </c:strRef>
          </c:tx>
          <c:invertIfNegative val="0"/>
          <c:dPt>
            <c:idx val="0"/>
            <c:invertIfNegative val="0"/>
            <c:bubble3D val="0"/>
            <c:spPr>
              <a:solidFill>
                <a:schemeClr val="accent3"/>
              </a:solidFill>
            </c:spPr>
          </c:dPt>
          <c:dPt>
            <c:idx val="1"/>
            <c:invertIfNegative val="0"/>
            <c:bubble3D val="0"/>
            <c:spPr>
              <a:solidFill>
                <a:srgbClr val="FF5050"/>
              </a:solidFill>
            </c:spPr>
          </c:dPt>
          <c:dPt>
            <c:idx val="2"/>
            <c:invertIfNegative val="0"/>
            <c:bubble3D val="0"/>
            <c:spPr>
              <a:solidFill>
                <a:srgbClr val="FFC000"/>
              </a:solidFill>
            </c:spPr>
          </c:dPt>
          <c:cat>
            <c:strRef>
              <c:f>Summary!$I$14:$J$16</c:f>
              <c:strCache>
                <c:ptCount val="3"/>
                <c:pt idx="0">
                  <c:v>Part material designed</c:v>
                </c:pt>
                <c:pt idx="1">
                  <c:v>Material needed</c:v>
                </c:pt>
                <c:pt idx="2">
                  <c:v>Real meterial used</c:v>
                </c:pt>
              </c:strCache>
            </c:strRef>
          </c:cat>
          <c:val>
            <c:numRef>
              <c:f>Summary!$K$14:$K$16</c:f>
              <c:numCache>
                <c:formatCode>0.0000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axId val="175013888"/>
        <c:axId val="175015424"/>
      </c:barChart>
      <c:catAx>
        <c:axId val="17501388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75015424"/>
        <c:crosses val="autoZero"/>
        <c:auto val="1"/>
        <c:lblAlgn val="ctr"/>
        <c:lblOffset val="100"/>
        <c:noMultiLvlLbl val="0"/>
      </c:catAx>
      <c:valAx>
        <c:axId val="175015424"/>
        <c:scaling>
          <c:orientation val="minMax"/>
        </c:scaling>
        <c:delete val="0"/>
        <c:axPos val="l"/>
        <c:majorGridlines/>
        <c:numFmt formatCode="0.0000" sourceLinked="1"/>
        <c:majorTickMark val="out"/>
        <c:minorTickMark val="none"/>
        <c:tickLblPos val="nextTo"/>
        <c:crossAx val="175013888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doughnutChart>
        <c:varyColors val="1"/>
        <c:ser>
          <c:idx val="0"/>
          <c:order val="0"/>
          <c:tx>
            <c:strRef>
              <c:f>Summary!$D$13</c:f>
              <c:strCache>
                <c:ptCount val="1"/>
                <c:pt idx="0">
                  <c:v>Time Summary</c:v>
                </c:pt>
              </c:strCache>
            </c:strRef>
          </c:tx>
          <c:dPt>
            <c:idx val="0"/>
            <c:bubble3D val="0"/>
            <c:spPr>
              <a:solidFill>
                <a:schemeClr val="tx2">
                  <a:lumMod val="20000"/>
                  <a:lumOff val="80000"/>
                </a:schemeClr>
              </a:solidFill>
            </c:spPr>
          </c:dPt>
          <c:dPt>
            <c:idx val="1"/>
            <c:bubble3D val="0"/>
            <c:spPr>
              <a:solidFill>
                <a:srgbClr val="FFC000"/>
              </a:solidFill>
            </c:spPr>
          </c:dPt>
          <c:dPt>
            <c:idx val="2"/>
            <c:bubble3D val="0"/>
            <c:spPr>
              <a:solidFill>
                <a:schemeClr val="accent3"/>
              </a:solidFill>
            </c:spPr>
          </c:dPt>
          <c:dPt>
            <c:idx val="3"/>
            <c:bubble3D val="0"/>
            <c:spPr>
              <a:solidFill>
                <a:srgbClr val="FF5050"/>
              </a:solidFill>
            </c:spPr>
          </c:dPt>
          <c:cat>
            <c:strRef>
              <c:f>Summary!$D$14:$D$17</c:f>
              <c:strCache>
                <c:ptCount val="4"/>
                <c:pt idx="0">
                  <c:v>Ready</c:v>
                </c:pt>
                <c:pt idx="1">
                  <c:v>Stopped</c:v>
                </c:pt>
                <c:pt idx="2">
                  <c:v>Running</c:v>
                </c:pt>
                <c:pt idx="3">
                  <c:v>Alarm</c:v>
                </c:pt>
              </c:strCache>
            </c:strRef>
          </c:cat>
          <c:val>
            <c:numRef>
              <c:f>Summary!$E$14:$E$17</c:f>
              <c:numCache>
                <c:formatCode>[hh]:mm:ss;@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50"/>
      </c:doughnutChart>
    </c:plotArea>
    <c:legend>
      <c:legendPos val="r"/>
      <c:layout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361950</xdr:colOff>
          <xdr:row>1</xdr:row>
          <xdr:rowOff>38100</xdr:rowOff>
        </xdr:from>
        <xdr:to>
          <xdr:col>12</xdr:col>
          <xdr:colOff>895350</xdr:colOff>
          <xdr:row>1</xdr:row>
          <xdr:rowOff>276225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Load Summary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28575</xdr:colOff>
      <xdr:row>18</xdr:row>
      <xdr:rowOff>28575</xdr:rowOff>
    </xdr:from>
    <xdr:to>
      <xdr:col>12</xdr:col>
      <xdr:colOff>600075</xdr:colOff>
      <xdr:row>32</xdr:row>
      <xdr:rowOff>142876</xdr:rowOff>
    </xdr:to>
    <xdr:graphicFrame macro="">
      <xdr:nvGraphicFramePr>
        <xdr:cNvPr id="9" name="8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95250</xdr:colOff>
      <xdr:row>19</xdr:row>
      <xdr:rowOff>104775</xdr:rowOff>
    </xdr:from>
    <xdr:to>
      <xdr:col>6</xdr:col>
      <xdr:colOff>552449</xdr:colOff>
      <xdr:row>34</xdr:row>
      <xdr:rowOff>28575</xdr:rowOff>
    </xdr:to>
    <xdr:graphicFrame macro="">
      <xdr:nvGraphicFramePr>
        <xdr:cNvPr id="11" name="10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11751</xdr:colOff>
      <xdr:row>0</xdr:row>
      <xdr:rowOff>74220</xdr:rowOff>
    </xdr:from>
    <xdr:to>
      <xdr:col>8</xdr:col>
      <xdr:colOff>333993</xdr:colOff>
      <xdr:row>1</xdr:row>
      <xdr:rowOff>630877</xdr:rowOff>
    </xdr:to>
    <xdr:sp macro="" textlink="">
      <xdr:nvSpPr>
        <xdr:cNvPr id="2" name="ZoneTexte 1"/>
        <xdr:cNvSpPr txBox="1"/>
      </xdr:nvSpPr>
      <xdr:spPr>
        <a:xfrm>
          <a:off x="778699" y="74220"/>
          <a:ext cx="7632989" cy="102672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BE" sz="1200" b="1">
              <a:solidFill>
                <a:srgbClr val="FF0000"/>
              </a:solidFill>
            </a:rPr>
            <a:t>SI MEME POGRAMME SUR TOUT</a:t>
          </a:r>
          <a:r>
            <a:rPr lang="fr-BE" sz="1200" b="1" baseline="0">
              <a:solidFill>
                <a:srgbClr val="FF0000"/>
              </a:solidFill>
            </a:rPr>
            <a:t> LE TABLEAU:</a:t>
          </a:r>
        </a:p>
        <a:p>
          <a:pPr algn="l"/>
          <a:r>
            <a:rPr lang="fr-BE" sz="1200" b="1" baseline="0">
              <a:solidFill>
                <a:srgbClr val="FF0000"/>
              </a:solidFill>
            </a:rPr>
            <a:t>- Aller dans la feuille Summary</a:t>
          </a:r>
        </a:p>
        <a:p>
          <a:pPr algn="l"/>
          <a:r>
            <a:rPr lang="fr-BE" sz="1200" b="1" baseline="0">
              <a:solidFill>
                <a:srgbClr val="FF0000"/>
              </a:solidFill>
            </a:rPr>
            <a:t>- Cliquer sur le bouton "Load summary" et ouvrir n'importe quel programme PH</a:t>
          </a:r>
        </a:p>
        <a:p>
          <a:pPr algn="l"/>
          <a:r>
            <a:rPr lang="fr-BE" sz="1200" b="1" baseline="0">
              <a:solidFill>
                <a:srgbClr val="FF0000"/>
              </a:solidFill>
            </a:rPr>
            <a:t>- Relancer la macro "Mise à jour des programmes ATL"</a:t>
          </a:r>
        </a:p>
        <a:p>
          <a:pPr algn="ctr"/>
          <a:r>
            <a:rPr lang="fr-BE" sz="1200" b="1">
              <a:solidFill>
                <a:srgbClr val="FF0000"/>
              </a:solidFill>
            </a:rPr>
            <a:t>SI ERREUR POUR PN PIECE</a:t>
          </a:r>
          <a:r>
            <a:rPr lang="fr-BE" sz="1200" b="1" baseline="0">
              <a:solidFill>
                <a:srgbClr val="FF0000"/>
              </a:solidFill>
            </a:rPr>
            <a:t> ALORS METTRE A JOUR LA FEUILLE SAPEX</a:t>
          </a:r>
          <a:endParaRPr lang="fr-BE" sz="1200" b="1">
            <a:solidFill>
              <a:srgbClr val="FF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409575</xdr:colOff>
          <xdr:row>0</xdr:row>
          <xdr:rowOff>47625</xdr:rowOff>
        </xdr:from>
        <xdr:to>
          <xdr:col>10</xdr:col>
          <xdr:colOff>200025</xdr:colOff>
          <xdr:row>1</xdr:row>
          <xdr:rowOff>304800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1" i="0" u="none" strike="noStrike" baseline="0">
                  <a:solidFill>
                    <a:srgbClr val="FF0000"/>
                  </a:solidFill>
                  <a:latin typeface="Calibri"/>
                </a:rPr>
                <a:t>Mise à jour des programmes ATL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/COMMANDES_NUMERIQUES/INFO_SON/COMMUN/SAPEX/SAPE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IGRAMMES MACHINE - PP "/>
      <sheetName val="ASSY"/>
      <sheetName val="ASSY ENDRIC"/>
      <sheetName val="ASSY NEW VERSION"/>
      <sheetName val="MCM trad"/>
      <sheetName val="MCM DIO"/>
      <sheetName val="Chiron"/>
      <sheetName val="BURKAERT"/>
      <sheetName val="UGV"/>
      <sheetName val="Jobs131"/>
      <sheetName val="UNISIGN DIO"/>
      <sheetName val="UNISIGN"/>
      <sheetName val="HANDTMANN DIO"/>
      <sheetName val="HANDTMANN"/>
      <sheetName val="HANDTMANN HBZ0"/>
      <sheetName val="COMPACTCELL"/>
      <sheetName val="Puma 2600SY "/>
      <sheetName val="MAG1"/>
      <sheetName val="CMS"/>
      <sheetName val="GPE"/>
      <sheetName val="GPE (TC)"/>
      <sheetName val="ETIRAGE"/>
      <sheetName val="LECTRA - PROSPIN"/>
      <sheetName val="VIRTEK"/>
      <sheetName val="LECTRA - VECTOR 2500"/>
      <sheetName val="AFPM"/>
      <sheetName val="OLYMPUS"/>
      <sheetName val="BRETON"/>
      <sheetName val="ATL"/>
      <sheetName val="Tecnatom"/>
      <sheetName val="PEI"/>
      <sheetName val="GPE-ETIRAGE"/>
      <sheetName val="GPE-Farnham"/>
      <sheetName val="données"/>
      <sheetName val="Récap temps machine"/>
      <sheetName val="Feuil1"/>
      <sheetName val="Feuil2"/>
      <sheetName val="Feuil3"/>
      <sheetName val="Feuil4"/>
      <sheetName val="Feuil5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>
        <row r="2">
          <cell r="A2" t="str">
            <v>Abdel B.</v>
          </cell>
        </row>
        <row r="3">
          <cell r="A3" t="str">
            <v>Alain D.</v>
          </cell>
        </row>
        <row r="4">
          <cell r="A4" t="str">
            <v>Alain G.</v>
          </cell>
        </row>
        <row r="5">
          <cell r="A5" t="str">
            <v>Arnaud R.</v>
          </cell>
        </row>
        <row r="6">
          <cell r="A6" t="str">
            <v>Benjamin L</v>
          </cell>
        </row>
        <row r="7">
          <cell r="A7" t="str">
            <v>Benoit G.</v>
          </cell>
        </row>
        <row r="8">
          <cell r="A8" t="str">
            <v>Bernard R.</v>
          </cell>
        </row>
        <row r="9">
          <cell r="A9" t="str">
            <v>Bruno M.</v>
          </cell>
        </row>
        <row r="10">
          <cell r="A10" t="str">
            <v>Bruno P.</v>
          </cell>
        </row>
        <row r="11">
          <cell r="A11" t="str">
            <v>Erik A.</v>
          </cell>
        </row>
        <row r="12">
          <cell r="A12" t="str">
            <v>Franck D.</v>
          </cell>
        </row>
        <row r="13">
          <cell r="A13" t="str">
            <v>Didier F</v>
          </cell>
        </row>
        <row r="14">
          <cell r="A14" t="str">
            <v>Ingrao A.</v>
          </cell>
        </row>
        <row r="15">
          <cell r="A15" t="str">
            <v>Jacques B.</v>
          </cell>
        </row>
        <row r="16">
          <cell r="A16" t="str">
            <v>Jacques G.</v>
          </cell>
        </row>
        <row r="17">
          <cell r="A17" t="str">
            <v>Jean Michel K.</v>
          </cell>
        </row>
        <row r="18">
          <cell r="A18" t="str">
            <v>Jean-François N.</v>
          </cell>
        </row>
        <row r="19">
          <cell r="A19" t="str">
            <v>Jean-Pierre M.</v>
          </cell>
        </row>
        <row r="20">
          <cell r="A20" t="str">
            <v>JM Leclercq</v>
          </cell>
        </row>
        <row r="21">
          <cell r="A21" t="str">
            <v>Julien G.</v>
          </cell>
        </row>
        <row r="22">
          <cell r="A22" t="str">
            <v>Marc C</v>
          </cell>
        </row>
        <row r="23">
          <cell r="A23" t="str">
            <v>Matthias B.</v>
          </cell>
        </row>
        <row r="24">
          <cell r="A24" t="str">
            <v>Maxime B</v>
          </cell>
        </row>
        <row r="25">
          <cell r="A25" t="str">
            <v>Michaël L.</v>
          </cell>
        </row>
        <row r="26">
          <cell r="A26" t="str">
            <v>Michel N.</v>
          </cell>
        </row>
        <row r="27">
          <cell r="A27" t="str">
            <v>Miguel IBM</v>
          </cell>
        </row>
        <row r="28">
          <cell r="A28" t="str">
            <v>Nino G</v>
          </cell>
        </row>
        <row r="29">
          <cell r="A29" t="str">
            <v>Olivier D</v>
          </cell>
        </row>
        <row r="30">
          <cell r="A30" t="str">
            <v>Patrick G.</v>
          </cell>
        </row>
        <row r="31">
          <cell r="A31" t="str">
            <v>Perez N.</v>
          </cell>
        </row>
        <row r="32">
          <cell r="A32" t="str">
            <v>PESOLA</v>
          </cell>
        </row>
        <row r="33">
          <cell r="A33" t="str">
            <v>Philippe A.</v>
          </cell>
        </row>
        <row r="34">
          <cell r="A34" t="str">
            <v>Philippe D.</v>
          </cell>
        </row>
        <row r="35">
          <cell r="A35" t="str">
            <v>Philippe L.</v>
          </cell>
        </row>
        <row r="36">
          <cell r="A36" t="str">
            <v>Pierre-Etienne B.</v>
          </cell>
        </row>
        <row r="37">
          <cell r="A37" t="str">
            <v>Romain H.</v>
          </cell>
        </row>
        <row r="38">
          <cell r="A38" t="str">
            <v>Serge H.</v>
          </cell>
        </row>
        <row r="39">
          <cell r="A39" t="str">
            <v>XavierL</v>
          </cell>
        </row>
      </sheetData>
      <sheetData sheetId="34"/>
      <sheetData sheetId="35"/>
      <sheetData sheetId="36"/>
      <sheetData sheetId="37"/>
      <sheetData sheetId="38"/>
      <sheetData sheetId="39"/>
    </sheetDataSet>
  </externalBook>
</externalLink>
</file>

<file path=xl/tables/table1.xml><?xml version="1.0" encoding="utf-8"?>
<table xmlns="http://schemas.openxmlformats.org/spreadsheetml/2006/main" id="5" name="Tabla5" displayName="Tabla5" ref="A4:R7" tableType="xml" totalsRowShown="0" connectionId="1">
  <autoFilter ref="A4:R7"/>
  <tableColumns count="18">
    <tableColumn id="1" uniqueName="Index" name="Index">
      <xmlColumnPr mapId="1" xpath="/ns1:Reports/ns1:Time_report/ns1:row/@Index" xmlDataType="string"/>
    </tableColumn>
    <tableColumn id="2" uniqueName="NC_routine" name="NC_routine">
      <xmlColumnPr mapId="1" xpath="/ns1:Reports/ns1:Time_report/ns1:row/@NC_routine" xmlDataType="string"/>
    </tableColumn>
    <tableColumn id="3" uniqueName="Ready" name="Ready">
      <xmlColumnPr mapId="1" xpath="/ns1:Reports/ns1:Time_report/ns1:row/@Ready" xmlDataType="string"/>
    </tableColumn>
    <tableColumn id="4" uniqueName="Stopped" name="Stopped">
      <xmlColumnPr mapId="1" xpath="/ns1:Reports/ns1:Time_report/ns1:row/@Stopped" xmlDataType="string"/>
    </tableColumn>
    <tableColumn id="5" uniqueName="Alarm" name="Alarm">
      <xmlColumnPr mapId="1" xpath="/ns1:Reports/ns1:Time_report/ns1:row/@Alarm" xmlDataType="string"/>
    </tableColumn>
    <tableColumn id="6" uniqueName="Unknown" name="Others">
      <xmlColumnPr mapId="1" xpath="/ns1:Reports/ns1:Time_report/ns1:row/@Unknown" xmlDataType="string"/>
    </tableColumn>
    <tableColumn id="7" uniqueName="Laying_part" name="Laying Part">
      <xmlColumnPr mapId="1" xpath="/ns1:Reports/ns1:Time_report/ns1:row/@Laying_part" xmlDataType="string"/>
    </tableColumn>
    <tableColumn id="8" uniqueName="Laying_scrap" name="Laying scrap">
      <xmlColumnPr mapId="1" xpath="/ns1:Reports/ns1:Time_report/ns1:row/@Laying_scrap" xmlDataType="string"/>
    </tableColumn>
    <tableColumn id="9" uniqueName="Laying_flaw" name="Laying Flaw">
      <xmlColumnPr mapId="1" xpath="/ns1:Reports/ns1:Time_report/ns1:row/@Laying_flaw" xmlDataType="string"/>
    </tableColumn>
    <tableColumn id="10" uniqueName="Panex_cut" name="Panex Cut">
      <xmlColumnPr mapId="1" xpath="/ns1:Reports/ns1:Time_report/ns1:row/@Panex_cut" xmlDataType="string"/>
    </tableColumn>
    <tableColumn id="11" uniqueName="Marker" name="Marker">
      <xmlColumnPr mapId="1" xpath="/ns1:Reports/ns1:Time_report/ns1:row/@Marker" xmlDataType="string"/>
    </tableColumn>
    <tableColumn id="12" uniqueName="Laser_contour" name="Laser Contour">
      <xmlColumnPr mapId="1" xpath="/ns1:Reports/ns1:Time_report/ns1:row/@Laser_contour" xmlDataType="string"/>
    </tableColumn>
    <tableColumn id="13" uniqueName="Compact" name="Compact">
      <xmlColumnPr mapId="1" xpath="/ns1:Reports/ns1:Time_report/ns1:row/@Compact" xmlDataType="string"/>
    </tableColumn>
    <tableColumn id="14" uniqueName="Panex_points" name="Panex Points">
      <xmlColumnPr mapId="1" xpath="/ns1:Reports/ns1:Time_report/ns1:row/@Panex_points" xmlDataType="string"/>
    </tableColumn>
    <tableColumn id="15" uniqueName="Measure" name="Measure">
      <xmlColumnPr mapId="1" xpath="/ns1:Reports/ns1:Time_report/ns1:row/@Measure" xmlDataType="string"/>
    </tableColumn>
    <tableColumn id="16" uniqueName="Off_part" name="Off Part">
      <xmlColumnPr mapId="1" xpath="/ns1:Reports/ns1:Time_report/ns1:row/@Off_part" xmlDataType="string"/>
    </tableColumn>
    <tableColumn id="17" uniqueName="Label" name="Label">
      <xmlColumnPr mapId="1" xpath="/ns1:Reports/ns1:Time_report/ns1:row/@Label" xmlDataType="string"/>
    </tableColumn>
    <tableColumn id="18" uniqueName="Total" name="Total">
      <xmlColumnPr mapId="1" xpath="/ns1:Reports/ns1:Time_report/ns1:row/@Total" xmlDataType="string"/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3" name="Tabla23" displayName="Tabla23" ref="A4:E7" tableType="xml" totalsRowShown="0" connectionId="1">
  <autoFilter ref="A4:E7"/>
  <tableColumns count="5">
    <tableColumn id="1" uniqueName="Seq" name="Seq">
      <xmlColumnPr mapId="1" xpath="/ns1:Reports/ns1:Productivity_report/ns1:row/@Seq" xmlDataType="string"/>
    </tableColumn>
    <tableColumn id="2" uniqueName="Orientation" name="Orientation">
      <xmlColumnPr mapId="1" xpath="/ns1:Reports/ns1:Productivity_report/ns1:row/@Orientation" xmlDataType="string"/>
    </tableColumn>
    <tableColumn id="3" uniqueName="Orverride" name="Orverride">
      <xmlColumnPr mapId="1" xpath="/ns1:Reports/ns1:Productivity_report/ns1:row/@Orverride" xmlDataType="string"/>
    </tableColumn>
    <tableColumn id="4" uniqueName="Ontool_productivity" name="On Tool">
      <xmlColumnPr mapId="1" xpath="/ns1:Reports/ns1:Productivity_report/ns1:row/@Ontool_productivity" xmlDataType="string"/>
    </tableColumn>
    <tableColumn id="5" uniqueName="Layup_productivity" name="Layup">
      <xmlColumnPr mapId="1" xpath="/ns1:Reports/ns1:Productivity_report/ns1:row/@Layup_productivity" xmlDataType="string"/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6" name="Tabla6" displayName="Tabla6" ref="A4:H7" tableType="xml" totalsRowShown="0" connectionId="1">
  <autoFilter ref="A4:H7"/>
  <tableColumns count="8">
    <tableColumn id="1" uniqueName="index" name="Seq">
      <xmlColumnPr mapId="1" xpath="/ns1:Reports/ns1:Expense_material_report/ns1:row/@index" xmlDataType="string"/>
    </tableColumn>
    <tableColumn id="2" uniqueName="Roll_1" name="Roll #1">
      <xmlColumnPr mapId="1" xpath="/ns1:Reports/ns1:Expense_material_report/ns1:row/@Roll_1" xmlDataType="double"/>
    </tableColumn>
    <tableColumn id="3" uniqueName="Roll_2" name="Roll #2">
      <xmlColumnPr mapId="1" xpath="/ns1:Reports/ns1:Expense_material_report/ns1:row/@Roll_2" xmlDataType="double"/>
    </tableColumn>
    <tableColumn id="4" uniqueName="Roll_3" name="Roll #3">
      <xmlColumnPr mapId="1" xpath="/ns1:Reports/ns1:Expense_material_report/ns1:row/@Roll_3" xmlDataType="integer"/>
    </tableColumn>
    <tableColumn id="5" uniqueName="Roll_4" name="Roll #4">
      <xmlColumnPr mapId="1" xpath="/ns1:Reports/ns1:Expense_material_report/ns1:row/@Roll_4" xmlDataType="integer"/>
    </tableColumn>
    <tableColumn id="6" uniqueName="Total" name="Total">
      <xmlColumnPr mapId="1" xpath="/ns1:Reports/ns1:Expense_material_report/ns1:row/@Total" xmlDataType="double"/>
    </tableColumn>
    <tableColumn id="7" uniqueName="Designed" name="Designed">
      <xmlColumnPr mapId="1" xpath="/ns1:Reports/ns1:Expense_material_report/ns1:row/@Designed" xmlDataType="double"/>
    </tableColumn>
    <tableColumn id="8" uniqueName="Needed" name="Needed">
      <xmlColumnPr mapId="1" xpath="/ns1:Reports/ns1:Expense_material_report/ns1:row/@Needed" xmlDataType="double"/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7" name="Tabla7" displayName="Tabla7" ref="A85:G86" tableType="xml" totalsRowShown="0" connectionId="1">
  <autoFilter ref="A85:G86"/>
  <tableColumns count="7">
    <tableColumn id="1" uniqueName="roll_number" name="Roll Number">
      <xmlColumnPr mapId="1" xpath="/ns1:Reports/ns1:Rolls/ns1:row/@roll_number" xmlDataType="string"/>
    </tableColumn>
    <tableColumn id="2" uniqueName="lot_number" name="Lot number">
      <xmlColumnPr mapId="1" xpath="/ns1:Reports/ns1:Rolls/ns1:row/@lot_number" xmlDataType="string"/>
    </tableColumn>
    <tableColumn id="3" uniqueName="length" name="length">
      <xmlColumnPr mapId="1" xpath="/ns1:Reports/ns1:Rolls/ns1:row/@length" xmlDataType="double"/>
    </tableColumn>
    <tableColumn id="4" uniqueName="width" name="width">
      <xmlColumnPr mapId="1" xpath="/ns1:Reports/ns1:Rolls/ns1:row/@width" xmlDataType="double"/>
    </tableColumn>
    <tableColumn id="5" uniqueName="Sequence" name="Sequence">
      <xmlColumnPr mapId="1" xpath="/ns1:Reports/ns1:Rolls/ns1:row/@Sequence" xmlDataType="string"/>
    </tableColumn>
    <tableColumn id="6" uniqueName="Ply" name="Ply">
      <xmlColumnPr mapId="1" xpath="/ns1:Reports/ns1:Rolls/ns1:row/@Ply" xmlDataType="string"/>
    </tableColumn>
    <tableColumn id="7" uniqueName="Course" name="Course">
      <xmlColumnPr mapId="1" xpath="/ns1:Reports/ns1:Rolls/ns1:row/@Course" xmlDataType="string"/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6" name="Tabla16" displayName="Tabla16" ref="D4:E5" tableType="xml" insertRow="1" totalsRowShown="0" connectionId="1">
  <autoFilter ref="D4:E5"/>
  <tableColumns count="2">
    <tableColumn id="3" uniqueName="Seq" name="Seq">
      <xmlColumnPr mapId="1" xpath="/ns1:Reports/ns1:Big_stops_report/ns1:row/@Seq" xmlDataType="string"/>
    </tableColumn>
    <tableColumn id="4" uniqueName="Code" name="Code">
      <xmlColumnPr mapId="1" xpath="/ns1:Reports/ns1:Big_stops_report/ns1:row/@Code" xmlDataType="string"/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7" name="Tabla17" displayName="Tabla17" ref="A4:C5" tableType="xml" insertRow="1" totalsRowShown="0" headerRowBorderDxfId="28" tableBorderDxfId="27" connectionId="1">
  <autoFilter ref="A4:C5"/>
  <tableColumns count="3">
    <tableColumn id="1" uniqueName="Start" name="Start">
      <xmlColumnPr mapId="1" xpath="/ns1:Reports/ns1:Big_stops_report/ns1:row/@Start" xmlDataType="string"/>
    </tableColumn>
    <tableColumn id="2" uniqueName="End" name="End">
      <xmlColumnPr mapId="1" xpath="/ns1:Reports/ns1:Big_stops_report/ns1:row/@End" xmlDataType="string"/>
    </tableColumn>
    <tableColumn id="3" uniqueName="Time" name="Total">
      <xmlColumnPr mapId="1" xpath="/ns1:Reports/ns1:Big_stops_report/ns1:row/@Time" xmlDataType="string"/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5" name="Tabla15" displayName="Tabla15" ref="A4:C6" tableType="xml" totalsRowShown="0" connectionId="1">
  <autoFilter ref="A4:C6"/>
  <tableColumns count="3">
    <tableColumn id="1" uniqueName="date_time" name="date_time">
      <xmlColumnPr mapId="1" xpath="/ns1:Reports/ns1:Alarms/ns1:row/@date_time" xmlDataType="string"/>
    </tableColumn>
    <tableColumn id="2" uniqueName="id" name="id">
      <xmlColumnPr mapId="1" xpath="/ns1:Reports/ns1:Alarms/ns1:row/@id" xmlDataType="string"/>
    </tableColumn>
    <tableColumn id="3" uniqueName="description" name="description">
      <xmlColumnPr mapId="1" xpath="/ns1:Reports/ns1:Alarms/ns1:row/@description" xmlDataType="string"/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8" name="Tabla8" displayName="Tabla8" ref="A4:C5" tableType="xml" totalsRowShown="0" connectionId="1">
  <autoFilter ref="A4:C5"/>
  <tableColumns count="3">
    <tableColumn id="1" uniqueName="date_time" name="Date &amp; time">
      <xmlColumnPr mapId="1" xpath="/ns1:Reports/ns1:Manual_events/ns1:row/@date_time" xmlDataType="string"/>
    </tableColumn>
    <tableColumn id="5" uniqueName="Code" name="Code">
      <xmlColumnPr mapId="1" xpath="/ns1:Reports/ns1:Manual_events/ns1:row/@Code" xmlDataType="string"/>
    </tableColumn>
    <tableColumn id="6" uniqueName="description" name="description">
      <xmlColumnPr mapId="1" xpath="/ns1:Reports/ns1:Manual_events/ns1:row/@description" xmlDataType="string"/>
    </tableColumn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9" name="Tabla9" displayName="Tabla9" ref="A4:C13" tableType="xml" totalsRowShown="0" connectionId="1">
  <autoFilter ref="A4:C13"/>
  <tableColumns count="3">
    <tableColumn id="1" uniqueName="date_time" name="Date &amp; time">
      <xmlColumnPr mapId="1" xpath="/ns1:Reports/ns1:Override/ns1:row/@date_time" xmlDataType="string"/>
    </tableColumn>
    <tableColumn id="2" uniqueName="index" name="Seq">
      <xmlColumnPr mapId="1" xpath="/ns1:Reports/ns1:Override/ns1:row/@index" xmlDataType="string"/>
    </tableColumn>
    <tableColumn id="3" uniqueName="value" name="Value">
      <xmlColumnPr mapId="1" xpath="/ns1:Reports/ns1:Override/ns1:row/@value" xmlDataType="string"/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2" name="Tabla12" displayName="Tabla12" ref="A4:C5" tableType="xml" totalsRowShown="0" connectionId="1">
  <autoFilter ref="A4:C5"/>
  <tableColumns count="3">
    <tableColumn id="1" uniqueName="date_time" name="Date &amp; time">
      <xmlColumnPr mapId="1" xpath="/ns1:Reports/ns1:Heater/ns1:row/@date_time" xmlDataType="string"/>
    </tableColumn>
    <tableColumn id="2" uniqueName="index" name="Seq">
      <xmlColumnPr mapId="1" xpath="/ns1:Reports/ns1:Heater/ns1:row/@index" xmlDataType="string"/>
    </tableColumn>
    <tableColumn id="3" uniqueName="value" name="Value">
      <xmlColumnPr mapId="1" xpath="/ns1:Reports/ns1:Heater/ns1:row/@value" xmlDataType="string"/>
    </tableColumn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26" name="Tableau22" displayName="Tableau22" ref="B4:AD925" totalsRowShown="0" headerRowDxfId="26">
  <autoFilter ref="B4:AD925"/>
  <sortState ref="B5:AE916">
    <sortCondition ref="D4:D916"/>
  </sortState>
  <tableColumns count="29">
    <tableColumn id="1" name="Numéro de programme" dataDxfId="25"/>
    <tableColumn id="2" name="PN Pièce" dataDxfId="9">
      <calculatedColumnFormula>IFERROR(VLOOKUP(B5,#REF!,2,FALSE),"")</calculatedColumnFormula>
    </tableColumn>
    <tableColumn id="3" name="Date de début" dataDxfId="24"/>
    <tableColumn id="4" name="Heure de début" dataDxfId="23"/>
    <tableColumn id="5" name="Date de fin" dataDxfId="22"/>
    <tableColumn id="6" name="Heure de fin" dataDxfId="21"/>
    <tableColumn id="7" name="Colonne7"/>
    <tableColumn id="8" name="Ready" dataDxfId="20"/>
    <tableColumn id="9" name="Stopped" dataDxfId="19"/>
    <tableColumn id="10" name="Running" dataDxfId="18"/>
    <tableColumn id="11" name="Alarm" dataDxfId="17"/>
    <tableColumn id="12" name="Total" dataDxfId="16"/>
    <tableColumn id="13" name="Colonne13"/>
    <tableColumn id="14" name="Part material designed" dataDxfId="15"/>
    <tableColumn id="15" name="Part material needed" dataDxfId="14"/>
    <tableColumn id="16" name="Real material used" dataDxfId="8"/>
    <tableColumn id="17" name="Matière excessive" dataDxfId="7"/>
    <tableColumn id="18" name="Colonne18"/>
    <tableColumn id="19" name="Override" dataDxfId="5"/>
    <tableColumn id="20" name="Laying Part" dataDxfId="6"/>
    <tableColumn id="21" name="Laying Scrap" dataDxfId="13"/>
    <tableColumn id="22" name="Laying Flaw" dataDxfId="12"/>
    <tableColumn id="23" name="Panex Cut" dataDxfId="11"/>
    <tableColumn id="24" name="Compact" dataDxfId="10"/>
    <tableColumn id="25" name="Others" dataDxfId="4"/>
    <tableColumn id="26" name="Semaine" dataDxfId="3">
      <calculatedColumnFormula>WEEKNUM(Tableau22[[#This Row],[Date de début]],2)</calculatedColumnFormula>
    </tableColumn>
    <tableColumn id="27" name="Année" dataDxfId="2">
      <calculatedColumnFormula>YEAR(Tableau22[[#This Row],[Date de début]])</calculatedColumnFormula>
    </tableColumn>
    <tableColumn id="28" name="Jour" dataDxfId="0">
      <calculatedColumnFormula>WEEKDAY(Tableau22[[#This Row],[Date de début]])</calculatedColumnFormula>
    </tableColumn>
    <tableColumn id="29" name="PN Concatené" dataDxfId="1">
      <calculatedColumnFormula>LEFT(Tableau22[[#This Row],[PN Pièce]],9)</calculatedColumnFormula>
    </tableColumn>
  </tableColumns>
  <tableStyleInfo name="TableStyleMedium2" showFirstColumn="0" showLastColumn="0" showRowStripes="1" showColumnStripes="0"/>
</table>
</file>

<file path=xl/tables/tableSingleCells1.xml><?xml version="1.0" encoding="utf-8"?>
<singleXmlCells xmlns="http://schemas.openxmlformats.org/spreadsheetml/2006/main">
  <singleXmlCell id="1" r="B6" connectionId="1">
    <xmlCellPr id="1" uniqueName="ns1:Part_file">
      <xmlPr mapId="1" xpath="/ns1:Reports/ns1:Part_data/ns1:Part_file" xmlDataType="string"/>
    </xmlCellPr>
  </singleXmlCell>
  <singleXmlCell id="2" r="B7" connectionId="1">
    <xmlCellPr id="1" uniqueName="ns1:Part_number">
      <xmlPr mapId="1" xpath="/ns1:Reports/ns1:Part_data/ns1:Part_number" xmlDataType="string"/>
    </xmlCellPr>
  </singleXmlCell>
  <singleXmlCell id="3" r="B8" connectionId="1">
    <xmlCellPr id="1" uniqueName="ns1:Order_number">
      <xmlPr mapId="1" xpath="/ns1:Reports/ns1:Part_data/ns1:Order_number" xmlDataType="string"/>
    </xmlCellPr>
  </singleXmlCell>
  <singleXmlCell id="4" r="B9" connectionId="1">
    <xmlCellPr id="1" uniqueName="ns1:Serial_number">
      <xmlPr mapId="1" xpath="/ns1:Reports/ns1:Part_data/ns1:Serial_number" xmlDataType="string"/>
    </xmlCellPr>
  </singleXmlCell>
  <singleXmlCell id="10" r="B10" connectionId="1">
    <xmlCellPr id="1" uniqueName="ns1:Start">
      <xmlPr mapId="1" xpath="/ns1:Reports/ns1:Part_data/ns1:Start" xmlDataType="string"/>
    </xmlCellPr>
  </singleXmlCell>
  <singleXmlCell id="11" r="B11" connectionId="1">
    <xmlCellPr id="1" uniqueName="ns1:End">
      <xmlPr mapId="1" xpath="/ns1:Reports/ns1:Part_data/ns1:End" xmlDataType="string"/>
    </xmlCellPr>
  </singleXmlCell>
  <singleXmlCell id="13" r="B4" connectionId="1">
    <xmlCellPr id="1" uniqueName="ns1:work_center">
      <xmlPr mapId="1" xpath="/ns1:Reports/ns1:Part_data/ns1:work_center" xmlDataType="string"/>
    </xmlCellPr>
  </singleXmlCell>
  <singleXmlCell id="14" r="B5" connectionId="1">
    <xmlCellPr id="1" uniqueName="ns1:machine_type">
      <xmlPr mapId="1" xpath="/ns1:Reports/ns1:Part_data/ns1:machine_type" xmlDataType="string"/>
    </xmlCellPr>
  </singleXmlCell>
  <singleXmlCell id="28" r="E14" connectionId="1">
    <xmlCellPr id="1" uniqueName="ns1:Ready">
      <xmlPr mapId="1" xpath="/ns1:Reports/ns1:Summary_time_report/ns1:row/ns1:Ready" xmlDataType="string"/>
    </xmlCellPr>
  </singleXmlCell>
  <singleXmlCell id="29" r="E15" connectionId="1">
    <xmlCellPr id="1" uniqueName="ns1:Stopped">
      <xmlPr mapId="1" xpath="/ns1:Reports/ns1:Summary_time_report/ns1:row/ns1:Stopped" xmlDataType="string"/>
    </xmlCellPr>
  </singleXmlCell>
  <singleXmlCell id="30" r="E16" connectionId="1">
    <xmlCellPr id="1" uniqueName="ns1:Running">
      <xmlPr mapId="1" xpath="/ns1:Reports/ns1:Summary_time_report/ns1:row/ns1:Running" xmlDataType="string"/>
    </xmlCellPr>
  </singleXmlCell>
  <singleXmlCell id="31" r="E17" connectionId="1">
    <xmlCellPr id="1" uniqueName="ns1:Alarm">
      <xmlPr mapId="1" xpath="/ns1:Reports/ns1:Summary_time_report/ns1:row/ns1:Alarm" xmlDataType="string"/>
    </xmlCellPr>
  </singleXmlCell>
  <singleXmlCell id="18" r="E18" connectionId="1">
    <xmlCellPr id="1" uniqueName="ns1:Total">
      <xmlPr mapId="1" xpath="/ns1:Reports/ns1:Summary_time_report/ns1:row/ns1:Total" xmlDataType="string"/>
    </xmlCellPr>
  </singleXmlCell>
  <singleXmlCell id="19" r="K14" connectionId="1">
    <xmlCellPr id="1" uniqueName="ns1:Designed">
      <xmlPr mapId="1" xpath="/ns1:Reports/ns1:Summary_material_report/ns1:row/ns1:Designed" xmlDataType="string"/>
    </xmlCellPr>
  </singleXmlCell>
  <singleXmlCell id="20" r="K15" connectionId="1">
    <xmlCellPr id="1" uniqueName="ns1:Needed">
      <xmlPr mapId="1" xpath="/ns1:Reports/ns1:Summary_material_report/ns1:row/ns1:Needed" xmlDataType="string"/>
    </xmlCellPr>
  </singleXmlCell>
  <singleXmlCell id="21" r="K16" connectionId="1">
    <xmlCellPr id="1" uniqueName="ns1:Total">
      <xmlPr mapId="1" xpath="/ns1:Reports/ns1:Summary_material_report/ns1:row/ns1:Total" xmlDataType="string"/>
    </xmlCellPr>
  </singleXmlCell>
</singleXmlCell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SingleCells" Target="../tables/tableSingleCell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1.xml"/><Relationship Id="rId4" Type="http://schemas.openxmlformats.org/officeDocument/2006/relationships/ctrlProp" Target="../ctrlProps/ctrlProp2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Hoja1"/>
  <dimension ref="A2:M18"/>
  <sheetViews>
    <sheetView topLeftCell="B1" workbookViewId="0">
      <selection activeCell="E17" sqref="E17"/>
    </sheetView>
  </sheetViews>
  <sheetFormatPr baseColWidth="10" defaultRowHeight="15" x14ac:dyDescent="0.25"/>
  <cols>
    <col min="1" max="1" width="15.42578125" customWidth="1"/>
    <col min="2" max="2" width="18.42578125" customWidth="1"/>
    <col min="3" max="3" width="22.7109375" customWidth="1"/>
    <col min="4" max="4" width="10.7109375" customWidth="1"/>
    <col min="5" max="5" width="9.42578125" customWidth="1"/>
    <col min="6" max="6" width="12.85546875" customWidth="1"/>
    <col min="7" max="7" width="13.85546875" customWidth="1"/>
    <col min="8" max="8" width="10.28515625" customWidth="1"/>
    <col min="9" max="9" width="16.42578125" customWidth="1"/>
    <col min="10" max="10" width="14.7109375" customWidth="1"/>
    <col min="11" max="11" width="18.7109375" customWidth="1"/>
    <col min="12" max="12" width="11" customWidth="1"/>
    <col min="13" max="13" width="14.7109375" customWidth="1"/>
    <col min="14" max="14" width="11.42578125" customWidth="1"/>
    <col min="15" max="15" width="10.140625" customWidth="1"/>
    <col min="16" max="16" width="13.42578125" bestFit="1" customWidth="1"/>
    <col min="17" max="17" width="13.28515625" bestFit="1" customWidth="1"/>
    <col min="18" max="18" width="10.140625" customWidth="1"/>
    <col min="19" max="19" width="8" customWidth="1"/>
    <col min="20" max="20" width="9.7109375" customWidth="1"/>
    <col min="22" max="22" width="12" customWidth="1"/>
    <col min="23" max="23" width="13.28515625" bestFit="1" customWidth="1"/>
    <col min="24" max="24" width="7.85546875" customWidth="1"/>
  </cols>
  <sheetData>
    <row r="2" spans="1:13" ht="26.25" x14ac:dyDescent="0.4">
      <c r="A2" s="74" t="s">
        <v>28</v>
      </c>
      <c r="B2" s="74"/>
      <c r="C2" s="74"/>
      <c r="D2" s="74"/>
      <c r="E2" s="74"/>
      <c r="F2" s="74"/>
      <c r="G2" s="74"/>
      <c r="H2" s="74"/>
      <c r="I2" s="74"/>
      <c r="J2" s="74"/>
      <c r="K2" s="74"/>
      <c r="L2" s="74"/>
      <c r="M2" s="74"/>
    </row>
    <row r="4" spans="1:13" x14ac:dyDescent="0.25">
      <c r="A4" s="1" t="s">
        <v>39</v>
      </c>
      <c r="B4" s="2" t="s">
        <v>66</v>
      </c>
    </row>
    <row r="5" spans="1:13" x14ac:dyDescent="0.25">
      <c r="A5" s="1" t="s">
        <v>40</v>
      </c>
      <c r="B5" s="2" t="s">
        <v>67</v>
      </c>
    </row>
    <row r="6" spans="1:13" x14ac:dyDescent="0.25">
      <c r="A6" s="1" t="s">
        <v>41</v>
      </c>
      <c r="B6" s="75" t="s">
        <v>1533</v>
      </c>
      <c r="C6" s="75"/>
      <c r="D6" s="75"/>
      <c r="E6" s="75"/>
      <c r="F6" s="75"/>
      <c r="G6" s="75"/>
      <c r="H6" s="75"/>
      <c r="I6" s="75"/>
      <c r="J6" s="75"/>
      <c r="K6" s="75"/>
      <c r="L6" s="75"/>
      <c r="M6" s="75"/>
    </row>
    <row r="7" spans="1:13" x14ac:dyDescent="0.25">
      <c r="A7" s="1" t="s">
        <v>0</v>
      </c>
      <c r="B7" s="75" t="s">
        <v>1534</v>
      </c>
      <c r="C7" s="75"/>
      <c r="D7" s="75"/>
      <c r="E7" s="75"/>
      <c r="F7" s="75"/>
      <c r="G7" s="75"/>
      <c r="H7" s="75"/>
      <c r="I7" s="75"/>
      <c r="J7" s="75"/>
      <c r="K7" s="75"/>
      <c r="L7" s="75"/>
      <c r="M7" s="75"/>
    </row>
    <row r="8" spans="1:13" x14ac:dyDescent="0.25">
      <c r="A8" s="1" t="s">
        <v>1</v>
      </c>
      <c r="B8" s="75" t="s">
        <v>1535</v>
      </c>
      <c r="C8" s="75"/>
      <c r="D8" s="75"/>
      <c r="E8" s="75"/>
      <c r="F8" s="75"/>
      <c r="G8" s="75"/>
      <c r="H8" s="75"/>
      <c r="I8" s="75"/>
      <c r="J8" s="75"/>
      <c r="K8" s="75"/>
      <c r="L8" s="75"/>
      <c r="M8" s="75"/>
    </row>
    <row r="9" spans="1:13" x14ac:dyDescent="0.25">
      <c r="A9" s="1" t="s">
        <v>2</v>
      </c>
      <c r="B9" s="75" t="s">
        <v>1535</v>
      </c>
      <c r="C9" s="75"/>
      <c r="D9" s="75"/>
      <c r="E9" s="75"/>
      <c r="F9" s="75"/>
      <c r="G9" s="75"/>
      <c r="H9" s="75"/>
      <c r="I9" s="75"/>
      <c r="J9" s="75"/>
      <c r="K9" s="75"/>
      <c r="L9" s="75"/>
      <c r="M9" s="75"/>
    </row>
    <row r="10" spans="1:13" x14ac:dyDescent="0.25">
      <c r="A10" s="1" t="s">
        <v>34</v>
      </c>
      <c r="B10" s="4" t="s">
        <v>404</v>
      </c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</row>
    <row r="11" spans="1:13" x14ac:dyDescent="0.25">
      <c r="A11" s="1" t="s">
        <v>35</v>
      </c>
      <c r="B11" s="4" t="s">
        <v>403</v>
      </c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</row>
    <row r="12" spans="1:13" ht="15.75" thickBot="1" x14ac:dyDescent="0.3">
      <c r="B12" s="13"/>
    </row>
    <row r="13" spans="1:13" ht="18" thickBot="1" x14ac:dyDescent="0.3">
      <c r="D13" s="72" t="s">
        <v>56</v>
      </c>
      <c r="E13" s="73"/>
      <c r="I13" s="72" t="s">
        <v>57</v>
      </c>
      <c r="J13" s="76"/>
      <c r="K13" s="73"/>
    </row>
    <row r="14" spans="1:13" ht="16.5" thickTop="1" thickBot="1" x14ac:dyDescent="0.3">
      <c r="D14" s="9" t="s">
        <v>4</v>
      </c>
      <c r="E14" s="14" t="s">
        <v>1519</v>
      </c>
      <c r="I14" s="70" t="s">
        <v>58</v>
      </c>
      <c r="J14" s="71"/>
      <c r="K14" s="59" t="s">
        <v>1536</v>
      </c>
    </row>
    <row r="15" spans="1:13" ht="16.5" thickTop="1" thickBot="1" x14ac:dyDescent="0.3">
      <c r="D15" s="10" t="s">
        <v>5</v>
      </c>
      <c r="E15" s="15" t="s">
        <v>1525</v>
      </c>
      <c r="I15" s="70" t="s">
        <v>59</v>
      </c>
      <c r="J15" s="71"/>
      <c r="K15" s="60" t="s">
        <v>1536</v>
      </c>
    </row>
    <row r="16" spans="1:13" ht="15.75" thickTop="1" x14ac:dyDescent="0.25">
      <c r="D16" s="10" t="s">
        <v>55</v>
      </c>
      <c r="E16" s="15" t="s">
        <v>1521</v>
      </c>
      <c r="I16" s="70" t="s">
        <v>60</v>
      </c>
      <c r="J16" s="71"/>
      <c r="K16" s="60" t="s">
        <v>1537</v>
      </c>
    </row>
    <row r="17" spans="4:5" ht="15.75" thickBot="1" x14ac:dyDescent="0.3">
      <c r="D17" s="11" t="s">
        <v>51</v>
      </c>
      <c r="E17" s="16" t="s">
        <v>68</v>
      </c>
    </row>
    <row r="18" spans="4:5" ht="16.5" thickTop="1" thickBot="1" x14ac:dyDescent="0.3">
      <c r="D18" s="8" t="s">
        <v>9</v>
      </c>
      <c r="E18" s="17" t="s">
        <v>1532</v>
      </c>
    </row>
  </sheetData>
  <mergeCells count="10">
    <mergeCell ref="I14:J14"/>
    <mergeCell ref="I15:J15"/>
    <mergeCell ref="I16:J16"/>
    <mergeCell ref="D13:E13"/>
    <mergeCell ref="A2:M2"/>
    <mergeCell ref="B6:M6"/>
    <mergeCell ref="B7:M7"/>
    <mergeCell ref="B8:M8"/>
    <mergeCell ref="B9:M9"/>
    <mergeCell ref="I13:K1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argarXML">
                <anchor moveWithCells="1">
                  <from>
                    <xdr:col>11</xdr:col>
                    <xdr:colOff>361950</xdr:colOff>
                    <xdr:row>1</xdr:row>
                    <xdr:rowOff>38100</xdr:rowOff>
                  </from>
                  <to>
                    <xdr:col>12</xdr:col>
                    <xdr:colOff>895350</xdr:colOff>
                    <xdr:row>1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4"/>
  <dimension ref="A3:S7"/>
  <sheetViews>
    <sheetView workbookViewId="0">
      <selection activeCell="G9" sqref="G9"/>
    </sheetView>
  </sheetViews>
  <sheetFormatPr baseColWidth="10" defaultRowHeight="15" x14ac:dyDescent="0.25"/>
  <cols>
    <col min="1" max="1" width="8.28515625" customWidth="1"/>
    <col min="2" max="2" width="13.42578125" customWidth="1"/>
    <col min="3" max="3" width="8.7109375" customWidth="1"/>
    <col min="4" max="4" width="10.7109375" customWidth="1"/>
    <col min="5" max="5" width="8.5703125" customWidth="1"/>
    <col min="6" max="6" width="9.28515625" customWidth="1"/>
    <col min="7" max="7" width="12.85546875" customWidth="1"/>
    <col min="8" max="8" width="13.85546875" customWidth="1"/>
    <col min="9" max="9" width="13.42578125" customWidth="1"/>
    <col min="10" max="10" width="12.140625" customWidth="1"/>
    <col min="11" max="11" width="9.7109375" customWidth="1"/>
    <col min="12" max="12" width="15.42578125" customWidth="1"/>
    <col min="13" max="13" width="11" customWidth="1"/>
    <col min="14" max="14" width="14.7109375" customWidth="1"/>
    <col min="15" max="15" width="11.140625" customWidth="1"/>
    <col min="16" max="16" width="10.140625" customWidth="1"/>
    <col min="17" max="19" width="8.140625" customWidth="1"/>
    <col min="20" max="20" width="7.7109375" customWidth="1"/>
  </cols>
  <sheetData>
    <row r="3" spans="1:19" ht="26.25" x14ac:dyDescent="0.4">
      <c r="A3" s="74" t="s">
        <v>3</v>
      </c>
      <c r="B3" s="74"/>
      <c r="C3" s="74"/>
      <c r="D3" s="74"/>
      <c r="E3" s="74"/>
      <c r="F3" s="74"/>
      <c r="G3" s="74"/>
      <c r="H3" s="74"/>
      <c r="I3" s="74"/>
      <c r="J3" s="74"/>
      <c r="K3" s="74"/>
      <c r="L3" s="74"/>
      <c r="M3" s="74"/>
      <c r="N3" s="74"/>
      <c r="O3" s="74"/>
      <c r="P3" s="74"/>
      <c r="Q3" s="74"/>
      <c r="R3" s="74"/>
      <c r="S3" s="74"/>
    </row>
    <row r="4" spans="1:19" x14ac:dyDescent="0.25">
      <c r="A4" t="s">
        <v>49</v>
      </c>
      <c r="B4" t="s">
        <v>50</v>
      </c>
      <c r="C4" t="s">
        <v>4</v>
      </c>
      <c r="D4" t="s">
        <v>5</v>
      </c>
      <c r="E4" t="s">
        <v>51</v>
      </c>
      <c r="F4" t="s">
        <v>10</v>
      </c>
      <c r="G4" t="s">
        <v>11</v>
      </c>
      <c r="H4" t="s">
        <v>12</v>
      </c>
      <c r="I4" t="s">
        <v>13</v>
      </c>
      <c r="J4" t="s">
        <v>14</v>
      </c>
      <c r="K4" t="s">
        <v>6</v>
      </c>
      <c r="L4" t="s">
        <v>15</v>
      </c>
      <c r="M4" t="s">
        <v>7</v>
      </c>
      <c r="N4" t="s">
        <v>16</v>
      </c>
      <c r="O4" t="s">
        <v>8</v>
      </c>
      <c r="P4" t="s">
        <v>17</v>
      </c>
      <c r="Q4" t="s">
        <v>30</v>
      </c>
      <c r="R4" t="s">
        <v>9</v>
      </c>
    </row>
    <row r="5" spans="1:19" x14ac:dyDescent="0.25">
      <c r="A5" s="2" t="s">
        <v>70</v>
      </c>
      <c r="B5" s="2" t="s">
        <v>68</v>
      </c>
      <c r="C5" s="2" t="s">
        <v>1519</v>
      </c>
      <c r="D5" s="2" t="s">
        <v>1525</v>
      </c>
      <c r="E5" s="2" t="s">
        <v>68</v>
      </c>
      <c r="F5" s="2" t="s">
        <v>1522</v>
      </c>
      <c r="G5" s="2" t="s">
        <v>1523</v>
      </c>
      <c r="H5" s="2" t="s">
        <v>68</v>
      </c>
      <c r="I5" s="2" t="s">
        <v>68</v>
      </c>
      <c r="J5" s="2" t="s">
        <v>68</v>
      </c>
      <c r="K5" s="2" t="s">
        <v>68</v>
      </c>
      <c r="L5" s="2" t="s">
        <v>68</v>
      </c>
      <c r="M5" s="2" t="s">
        <v>68</v>
      </c>
      <c r="N5" s="2" t="s">
        <v>68</v>
      </c>
      <c r="O5" s="2" t="s">
        <v>68</v>
      </c>
      <c r="P5" s="2" t="s">
        <v>68</v>
      </c>
      <c r="Q5" s="2" t="s">
        <v>68</v>
      </c>
      <c r="R5" s="2" t="s">
        <v>1532</v>
      </c>
    </row>
    <row r="6" spans="1:19" x14ac:dyDescent="0.25">
      <c r="A6" s="2" t="s">
        <v>71</v>
      </c>
      <c r="B6" s="2" t="s">
        <v>68</v>
      </c>
      <c r="C6" s="2" t="s">
        <v>68</v>
      </c>
      <c r="D6" s="2" t="s">
        <v>68</v>
      </c>
      <c r="E6" s="2" t="s">
        <v>68</v>
      </c>
      <c r="F6" s="2" t="s">
        <v>68</v>
      </c>
      <c r="G6" s="2" t="s">
        <v>68</v>
      </c>
      <c r="H6" s="2" t="s">
        <v>68</v>
      </c>
      <c r="I6" s="2" t="s">
        <v>68</v>
      </c>
      <c r="J6" s="2" t="s">
        <v>68</v>
      </c>
      <c r="K6" s="2" t="s">
        <v>68</v>
      </c>
      <c r="L6" s="2" t="s">
        <v>68</v>
      </c>
      <c r="M6" s="2" t="s">
        <v>68</v>
      </c>
      <c r="N6" s="2" t="s">
        <v>68</v>
      </c>
      <c r="O6" s="2" t="s">
        <v>68</v>
      </c>
      <c r="P6" s="2" t="s">
        <v>68</v>
      </c>
      <c r="Q6" s="2" t="s">
        <v>68</v>
      </c>
      <c r="R6" s="2" t="s">
        <v>68</v>
      </c>
    </row>
    <row r="7" spans="1:19" x14ac:dyDescent="0.25">
      <c r="A7" s="2" t="s">
        <v>9</v>
      </c>
      <c r="B7" s="2" t="s">
        <v>68</v>
      </c>
      <c r="C7" s="2" t="s">
        <v>1519</v>
      </c>
      <c r="D7" s="2" t="s">
        <v>1525</v>
      </c>
      <c r="E7" s="2" t="s">
        <v>68</v>
      </c>
      <c r="F7" s="2" t="s">
        <v>1522</v>
      </c>
      <c r="G7" s="2" t="s">
        <v>1523</v>
      </c>
      <c r="H7" s="2" t="s">
        <v>68</v>
      </c>
      <c r="I7" s="2" t="s">
        <v>68</v>
      </c>
      <c r="J7" s="2" t="s">
        <v>68</v>
      </c>
      <c r="K7" s="2" t="s">
        <v>68</v>
      </c>
      <c r="L7" s="2" t="s">
        <v>68</v>
      </c>
      <c r="M7" s="2" t="s">
        <v>68</v>
      </c>
      <c r="N7" s="2" t="s">
        <v>68</v>
      </c>
      <c r="O7" s="2" t="s">
        <v>68</v>
      </c>
      <c r="P7" s="2" t="s">
        <v>68</v>
      </c>
      <c r="Q7" s="2" t="s">
        <v>68</v>
      </c>
      <c r="R7" s="2" t="s">
        <v>1532</v>
      </c>
    </row>
  </sheetData>
  <mergeCells count="1">
    <mergeCell ref="A3:S3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5"/>
  <dimension ref="A3:E7"/>
  <sheetViews>
    <sheetView workbookViewId="0">
      <selection activeCell="C7" sqref="C7"/>
    </sheetView>
  </sheetViews>
  <sheetFormatPr baseColWidth="10" defaultRowHeight="15" x14ac:dyDescent="0.25"/>
  <cols>
    <col min="1" max="1" width="6.5703125" customWidth="1"/>
    <col min="2" max="2" width="13.5703125" customWidth="1"/>
    <col min="3" max="4" width="16.7109375" customWidth="1"/>
    <col min="5" max="5" width="17.7109375" customWidth="1"/>
    <col min="6" max="8" width="12" customWidth="1"/>
  </cols>
  <sheetData>
    <row r="3" spans="1:5" ht="26.25" x14ac:dyDescent="0.4">
      <c r="A3" s="74" t="s">
        <v>61</v>
      </c>
      <c r="B3" s="74"/>
      <c r="C3" s="74"/>
      <c r="D3" s="74"/>
      <c r="E3" s="74"/>
    </row>
    <row r="4" spans="1:5" x14ac:dyDescent="0.25">
      <c r="A4" t="s">
        <v>31</v>
      </c>
      <c r="B4" t="s">
        <v>62</v>
      </c>
      <c r="C4" t="s">
        <v>63</v>
      </c>
      <c r="D4" t="s">
        <v>64</v>
      </c>
      <c r="E4" t="s">
        <v>65</v>
      </c>
    </row>
    <row r="5" spans="1:5" x14ac:dyDescent="0.25">
      <c r="A5" s="2" t="s">
        <v>70</v>
      </c>
      <c r="B5" s="2"/>
      <c r="C5" s="2" t="s">
        <v>1538</v>
      </c>
      <c r="D5" s="2" t="s">
        <v>69</v>
      </c>
      <c r="E5" s="2" t="s">
        <v>69</v>
      </c>
    </row>
    <row r="6" spans="1:5" x14ac:dyDescent="0.25">
      <c r="A6" s="2" t="s">
        <v>71</v>
      </c>
      <c r="B6" s="2" t="s">
        <v>69</v>
      </c>
      <c r="C6" s="2" t="s">
        <v>69</v>
      </c>
      <c r="D6" s="2" t="s">
        <v>69</v>
      </c>
      <c r="E6" s="2" t="s">
        <v>69</v>
      </c>
    </row>
    <row r="7" spans="1:5" x14ac:dyDescent="0.25">
      <c r="A7" s="2" t="s">
        <v>9</v>
      </c>
      <c r="B7" s="2"/>
      <c r="C7" s="2" t="s">
        <v>1538</v>
      </c>
      <c r="D7" s="2" t="s">
        <v>1539</v>
      </c>
      <c r="E7" s="2" t="s">
        <v>1540</v>
      </c>
    </row>
  </sheetData>
  <mergeCells count="1">
    <mergeCell ref="A3:E3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6"/>
  <dimension ref="A3:H86"/>
  <sheetViews>
    <sheetView topLeftCell="A70" workbookViewId="0">
      <selection activeCell="F10" sqref="F10"/>
    </sheetView>
  </sheetViews>
  <sheetFormatPr baseColWidth="10" defaultRowHeight="15" x14ac:dyDescent="0.25"/>
  <cols>
    <col min="1" max="1" width="14.42578125" customWidth="1"/>
    <col min="2" max="2" width="13.42578125" customWidth="1"/>
    <col min="3" max="4" width="9.140625" customWidth="1"/>
    <col min="5" max="5" width="12" customWidth="1"/>
    <col min="6" max="6" width="9" customWidth="1"/>
    <col min="7" max="7" width="11.5703125" customWidth="1"/>
    <col min="8" max="8" width="10.42578125" customWidth="1"/>
  </cols>
  <sheetData>
    <row r="3" spans="1:8" ht="26.25" x14ac:dyDescent="0.4">
      <c r="A3" s="74" t="s">
        <v>18</v>
      </c>
      <c r="B3" s="74"/>
      <c r="C3" s="74"/>
      <c r="D3" s="74"/>
      <c r="E3" s="74"/>
      <c r="F3" s="74"/>
      <c r="G3" s="74"/>
    </row>
    <row r="4" spans="1:8" x14ac:dyDescent="0.25">
      <c r="A4" t="s">
        <v>31</v>
      </c>
      <c r="B4" t="s">
        <v>19</v>
      </c>
      <c r="C4" t="s">
        <v>20</v>
      </c>
      <c r="D4" t="s">
        <v>21</v>
      </c>
      <c r="E4" t="s">
        <v>22</v>
      </c>
      <c r="F4" t="s">
        <v>9</v>
      </c>
      <c r="G4" t="s">
        <v>48</v>
      </c>
      <c r="H4" t="s">
        <v>53</v>
      </c>
    </row>
    <row r="5" spans="1:8" x14ac:dyDescent="0.25">
      <c r="A5" s="2" t="s">
        <v>70</v>
      </c>
      <c r="B5">
        <v>0.35298499999999</v>
      </c>
      <c r="C5">
        <v>0</v>
      </c>
      <c r="D5">
        <v>0</v>
      </c>
      <c r="E5">
        <v>0</v>
      </c>
      <c r="F5">
        <v>0.35298499999999</v>
      </c>
      <c r="G5">
        <v>0</v>
      </c>
      <c r="H5">
        <v>0</v>
      </c>
    </row>
    <row r="6" spans="1:8" x14ac:dyDescent="0.25">
      <c r="A6" s="2" t="s">
        <v>71</v>
      </c>
      <c r="B6">
        <v>0</v>
      </c>
      <c r="C6">
        <v>0</v>
      </c>
      <c r="D6">
        <v>0</v>
      </c>
      <c r="E6">
        <v>0</v>
      </c>
      <c r="F6">
        <v>0</v>
      </c>
      <c r="G6">
        <v>0.376</v>
      </c>
      <c r="H6">
        <v>0.376</v>
      </c>
    </row>
    <row r="7" spans="1:8" x14ac:dyDescent="0.25">
      <c r="A7" s="2" t="s">
        <v>9</v>
      </c>
      <c r="B7">
        <v>0.35298499999999</v>
      </c>
      <c r="C7">
        <v>0</v>
      </c>
      <c r="D7">
        <v>0</v>
      </c>
      <c r="E7">
        <v>0</v>
      </c>
      <c r="F7">
        <v>0.35298499999999</v>
      </c>
      <c r="G7">
        <v>0.376</v>
      </c>
      <c r="H7">
        <v>0.376</v>
      </c>
    </row>
    <row r="84" spans="1:7" ht="26.25" x14ac:dyDescent="0.4">
      <c r="A84" s="74" t="s">
        <v>23</v>
      </c>
      <c r="B84" s="74"/>
      <c r="C84" s="74"/>
      <c r="D84" s="74"/>
    </row>
    <row r="85" spans="1:7" x14ac:dyDescent="0.25">
      <c r="A85" t="s">
        <v>27</v>
      </c>
      <c r="B85" t="s">
        <v>26</v>
      </c>
      <c r="C85" t="s">
        <v>37</v>
      </c>
      <c r="D85" t="s">
        <v>38</v>
      </c>
      <c r="E85" t="s">
        <v>45</v>
      </c>
      <c r="F85" t="s">
        <v>46</v>
      </c>
      <c r="G85" t="s">
        <v>47</v>
      </c>
    </row>
    <row r="86" spans="1:7" x14ac:dyDescent="0.25">
      <c r="A86" s="2" t="s">
        <v>409</v>
      </c>
      <c r="B86" s="2" t="s">
        <v>1524</v>
      </c>
      <c r="C86">
        <v>600</v>
      </c>
      <c r="D86">
        <v>150</v>
      </c>
      <c r="E86" s="2" t="s">
        <v>70</v>
      </c>
      <c r="F86" s="2" t="s">
        <v>70</v>
      </c>
      <c r="G86" s="2" t="s">
        <v>70</v>
      </c>
    </row>
  </sheetData>
  <mergeCells count="2">
    <mergeCell ref="A3:G3"/>
    <mergeCell ref="A84:D84"/>
  </mergeCells>
  <pageMargins left="0.7" right="0.7" top="0.75" bottom="0.75" header="0.3" footer="0.3"/>
  <tableParts count="2">
    <tablePart r:id="rId1"/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7"/>
  <dimension ref="A3:H4"/>
  <sheetViews>
    <sheetView workbookViewId="0">
      <selection activeCell="F46" sqref="F46"/>
    </sheetView>
  </sheetViews>
  <sheetFormatPr baseColWidth="10" defaultRowHeight="15" x14ac:dyDescent="0.25"/>
  <cols>
    <col min="1" max="1" width="7.42578125" customWidth="1"/>
    <col min="2" max="2" width="6.5703125" customWidth="1"/>
    <col min="3" max="3" width="7.7109375" customWidth="1"/>
    <col min="4" max="4" width="6.5703125" customWidth="1"/>
    <col min="5" max="5" width="7.85546875" customWidth="1"/>
    <col min="6" max="8" width="12" customWidth="1"/>
  </cols>
  <sheetData>
    <row r="3" spans="1:8" ht="26.25" x14ac:dyDescent="0.4">
      <c r="A3" s="74" t="s">
        <v>52</v>
      </c>
      <c r="B3" s="77"/>
      <c r="C3" s="77"/>
      <c r="D3" s="77"/>
      <c r="E3" s="77"/>
      <c r="F3" s="7"/>
      <c r="G3" s="7"/>
      <c r="H3" s="7"/>
    </row>
    <row r="4" spans="1:8" x14ac:dyDescent="0.25">
      <c r="A4" t="s">
        <v>34</v>
      </c>
      <c r="B4" t="s">
        <v>35</v>
      </c>
      <c r="C4" s="12" t="s">
        <v>9</v>
      </c>
      <c r="D4" t="s">
        <v>31</v>
      </c>
      <c r="E4" t="s">
        <v>54</v>
      </c>
    </row>
  </sheetData>
  <mergeCells count="1">
    <mergeCell ref="A3:E3"/>
  </mergeCells>
  <pageMargins left="0.7" right="0.7" top="0.75" bottom="0.75" header="0.3" footer="0.3"/>
  <tableParts count="2">
    <tablePart r:id="rId1"/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8"/>
  <dimension ref="A3:R6"/>
  <sheetViews>
    <sheetView workbookViewId="0">
      <selection activeCell="F38" sqref="F38"/>
    </sheetView>
  </sheetViews>
  <sheetFormatPr baseColWidth="10" defaultRowHeight="15" x14ac:dyDescent="0.25"/>
  <cols>
    <col min="1" max="1" width="18.42578125" customWidth="1"/>
    <col min="2" max="2" width="9.7109375" customWidth="1"/>
    <col min="3" max="3" width="13.28515625" customWidth="1"/>
  </cols>
  <sheetData>
    <row r="3" spans="1:18" ht="26.25" x14ac:dyDescent="0.4">
      <c r="A3" s="74" t="s">
        <v>42</v>
      </c>
      <c r="B3" s="78"/>
      <c r="C3" s="6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</row>
    <row r="4" spans="1:18" x14ac:dyDescent="0.25">
      <c r="A4" t="s">
        <v>43</v>
      </c>
      <c r="B4" t="s">
        <v>44</v>
      </c>
      <c r="C4" t="s">
        <v>24</v>
      </c>
    </row>
    <row r="5" spans="1:18" x14ac:dyDescent="0.25">
      <c r="A5" s="2" t="s">
        <v>404</v>
      </c>
      <c r="B5" s="2" t="s">
        <v>73</v>
      </c>
      <c r="C5" s="2"/>
    </row>
    <row r="6" spans="1:18" x14ac:dyDescent="0.25">
      <c r="A6" s="2" t="s">
        <v>1541</v>
      </c>
      <c r="B6" s="2" t="s">
        <v>73</v>
      </c>
      <c r="C6" s="2"/>
    </row>
  </sheetData>
  <mergeCells count="1">
    <mergeCell ref="A3:B3"/>
  </mergeCell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3:D4"/>
  <sheetViews>
    <sheetView topLeftCell="B1" workbookViewId="0">
      <selection activeCell="A11" sqref="A11"/>
    </sheetView>
  </sheetViews>
  <sheetFormatPr baseColWidth="10" defaultRowHeight="15" x14ac:dyDescent="0.25"/>
  <cols>
    <col min="1" max="1" width="14" customWidth="1"/>
    <col min="2" max="2" width="7.85546875" customWidth="1"/>
    <col min="3" max="3" width="13.28515625" customWidth="1"/>
  </cols>
  <sheetData>
    <row r="3" spans="1:4" ht="26.25" x14ac:dyDescent="0.4">
      <c r="A3" s="74" t="s">
        <v>29</v>
      </c>
      <c r="B3" s="74"/>
      <c r="C3" s="74"/>
      <c r="D3" s="3"/>
    </row>
    <row r="4" spans="1:4" x14ac:dyDescent="0.25">
      <c r="A4" t="s">
        <v>25</v>
      </c>
      <c r="B4" t="s">
        <v>54</v>
      </c>
      <c r="C4" t="s">
        <v>24</v>
      </c>
    </row>
  </sheetData>
  <mergeCells count="1">
    <mergeCell ref="A3:C3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3:H13"/>
  <sheetViews>
    <sheetView topLeftCell="A7" workbookViewId="0">
      <selection activeCell="C29" sqref="C29"/>
    </sheetView>
  </sheetViews>
  <sheetFormatPr baseColWidth="10" defaultRowHeight="15" x14ac:dyDescent="0.25"/>
  <cols>
    <col min="1" max="1" width="18.42578125" customWidth="1"/>
    <col min="2" max="2" width="6.5703125" customWidth="1"/>
    <col min="3" max="3" width="8.42578125" customWidth="1"/>
  </cols>
  <sheetData>
    <row r="3" spans="1:8" ht="26.25" x14ac:dyDescent="0.4">
      <c r="A3" s="74" t="s">
        <v>33</v>
      </c>
      <c r="B3" s="74"/>
      <c r="C3" s="74"/>
    </row>
    <row r="4" spans="1:8" x14ac:dyDescent="0.25">
      <c r="A4" t="s">
        <v>25</v>
      </c>
      <c r="B4" t="s">
        <v>31</v>
      </c>
      <c r="C4" t="s">
        <v>32</v>
      </c>
    </row>
    <row r="5" spans="1:8" x14ac:dyDescent="0.25">
      <c r="A5" s="2" t="s">
        <v>404</v>
      </c>
      <c r="B5" s="2" t="s">
        <v>70</v>
      </c>
      <c r="C5" s="2" t="s">
        <v>69</v>
      </c>
    </row>
    <row r="6" spans="1:8" x14ac:dyDescent="0.25">
      <c r="A6" s="2" t="s">
        <v>1542</v>
      </c>
      <c r="B6" s="2" t="s">
        <v>70</v>
      </c>
      <c r="C6" s="2" t="s">
        <v>1520</v>
      </c>
    </row>
    <row r="7" spans="1:8" x14ac:dyDescent="0.25">
      <c r="A7" s="2" t="s">
        <v>1543</v>
      </c>
      <c r="B7" s="2" t="s">
        <v>70</v>
      </c>
      <c r="C7" s="2" t="s">
        <v>69</v>
      </c>
    </row>
    <row r="8" spans="1:8" x14ac:dyDescent="0.25">
      <c r="A8" s="2" t="s">
        <v>1544</v>
      </c>
      <c r="B8" s="2" t="s">
        <v>70</v>
      </c>
      <c r="C8" s="2" t="s">
        <v>72</v>
      </c>
    </row>
    <row r="9" spans="1:8" x14ac:dyDescent="0.25">
      <c r="A9" s="2" t="s">
        <v>1545</v>
      </c>
      <c r="B9" s="2" t="s">
        <v>70</v>
      </c>
      <c r="C9" s="2" t="s">
        <v>1517</v>
      </c>
    </row>
    <row r="10" spans="1:8" x14ac:dyDescent="0.25">
      <c r="A10" s="2" t="s">
        <v>1546</v>
      </c>
      <c r="B10" s="2" t="s">
        <v>70</v>
      </c>
      <c r="C10" s="2" t="s">
        <v>1516</v>
      </c>
      <c r="H10" s="61"/>
    </row>
    <row r="11" spans="1:8" x14ac:dyDescent="0.25">
      <c r="A11" s="2" t="s">
        <v>1547</v>
      </c>
      <c r="B11" s="2" t="s">
        <v>70</v>
      </c>
      <c r="C11" s="2" t="s">
        <v>69</v>
      </c>
    </row>
    <row r="12" spans="1:8" x14ac:dyDescent="0.25">
      <c r="A12" s="2" t="s">
        <v>1548</v>
      </c>
      <c r="B12" s="2" t="s">
        <v>70</v>
      </c>
      <c r="C12" s="2" t="s">
        <v>1520</v>
      </c>
    </row>
    <row r="13" spans="1:8" x14ac:dyDescent="0.25">
      <c r="A13" s="2" t="s">
        <v>1549</v>
      </c>
      <c r="B13" s="2" t="s">
        <v>70</v>
      </c>
      <c r="C13" s="2" t="s">
        <v>69</v>
      </c>
    </row>
  </sheetData>
  <mergeCells count="1">
    <mergeCell ref="A3:C3"/>
  </mergeCells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9"/>
  <dimension ref="A3:C5"/>
  <sheetViews>
    <sheetView workbookViewId="0">
      <selection activeCell="A25" sqref="A25"/>
    </sheetView>
  </sheetViews>
  <sheetFormatPr baseColWidth="10" defaultRowHeight="15" x14ac:dyDescent="0.25"/>
  <cols>
    <col min="1" max="1" width="18.42578125" customWidth="1"/>
    <col min="2" max="2" width="6.5703125" customWidth="1"/>
    <col min="3" max="3" width="8.42578125" customWidth="1"/>
  </cols>
  <sheetData>
    <row r="3" spans="1:3" ht="26.25" x14ac:dyDescent="0.4">
      <c r="A3" s="74" t="s">
        <v>36</v>
      </c>
      <c r="B3" s="74"/>
      <c r="C3" s="74"/>
    </row>
    <row r="4" spans="1:3" x14ac:dyDescent="0.25">
      <c r="A4" t="s">
        <v>25</v>
      </c>
      <c r="B4" t="s">
        <v>31</v>
      </c>
      <c r="C4" t="s">
        <v>32</v>
      </c>
    </row>
    <row r="5" spans="1:3" x14ac:dyDescent="0.25">
      <c r="A5" s="2" t="s">
        <v>404</v>
      </c>
      <c r="B5" s="2" t="s">
        <v>70</v>
      </c>
      <c r="C5" s="2" t="s">
        <v>74</v>
      </c>
    </row>
  </sheetData>
  <mergeCells count="1">
    <mergeCell ref="A3:C3"/>
  </mergeCells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MR531307"/>
  <sheetViews>
    <sheetView zoomScale="77" zoomScaleNormal="77" workbookViewId="0"/>
  </sheetViews>
  <sheetFormatPr baseColWidth="10" defaultRowHeight="15" x14ac:dyDescent="0.25"/>
  <cols>
    <col min="1" max="1" width="11.42578125" style="18"/>
    <col min="2" max="2" width="11.5703125" style="18" customWidth="1"/>
    <col min="3" max="3" width="40.7109375" style="18" customWidth="1"/>
    <col min="4" max="4" width="13.42578125" style="62" customWidth="1"/>
    <col min="5" max="5" width="11.5703125" style="63" customWidth="1"/>
    <col min="6" max="6" width="11.5703125" style="62" customWidth="1"/>
    <col min="7" max="7" width="11.5703125" style="63" customWidth="1"/>
    <col min="8" max="8" width="11.5703125" style="13" customWidth="1"/>
    <col min="9" max="9" width="13" style="65" customWidth="1"/>
    <col min="10" max="10" width="11.5703125" style="65" customWidth="1"/>
    <col min="11" max="13" width="12.5703125" style="65" customWidth="1"/>
    <col min="14" max="14" width="12.5703125" style="58" customWidth="1"/>
    <col min="15" max="17" width="12.5703125" style="18" customWidth="1"/>
    <col min="18" max="18" width="20.42578125" style="64" customWidth="1"/>
    <col min="19" max="19" width="13.140625" style="61" bestFit="1" customWidth="1"/>
    <col min="20" max="20" width="12.5703125" style="61" customWidth="1"/>
    <col min="21" max="26" width="12.5703125" style="65" customWidth="1"/>
    <col min="27" max="29" width="12.5703125" style="18" customWidth="1"/>
    <col min="30" max="30" width="11.42578125" style="66"/>
  </cols>
  <sheetData>
    <row r="1" spans="2:34" ht="36.75" customHeight="1" x14ac:dyDescent="0.25">
      <c r="J1" s="53"/>
    </row>
    <row r="2" spans="2:34" ht="53.25" customHeight="1" x14ac:dyDescent="0.25">
      <c r="K2" s="53"/>
      <c r="L2" s="53"/>
      <c r="W2" s="53"/>
      <c r="AH2" s="53"/>
    </row>
    <row r="3" spans="2:34" ht="28.5" customHeight="1" x14ac:dyDescent="0.35">
      <c r="B3" s="83" t="s">
        <v>372</v>
      </c>
      <c r="C3" s="83" t="s">
        <v>372</v>
      </c>
      <c r="D3" s="83" t="s">
        <v>372</v>
      </c>
      <c r="E3" s="83" t="s">
        <v>372</v>
      </c>
      <c r="F3" s="83" t="s">
        <v>372</v>
      </c>
      <c r="G3" s="83" t="s">
        <v>372</v>
      </c>
      <c r="H3"/>
      <c r="I3" s="82" t="s">
        <v>373</v>
      </c>
      <c r="J3" s="82" t="s">
        <v>373</v>
      </c>
      <c r="K3" s="82" t="s">
        <v>373</v>
      </c>
      <c r="L3" s="82" t="s">
        <v>373</v>
      </c>
      <c r="M3" s="82" t="s">
        <v>373</v>
      </c>
      <c r="N3"/>
      <c r="O3" s="81" t="s">
        <v>374</v>
      </c>
      <c r="P3" s="81" t="s">
        <v>374</v>
      </c>
      <c r="Q3" s="81" t="s">
        <v>374</v>
      </c>
      <c r="S3"/>
      <c r="T3" s="80" t="s">
        <v>375</v>
      </c>
      <c r="U3" s="80" t="s">
        <v>375</v>
      </c>
      <c r="V3" s="80" t="s">
        <v>375</v>
      </c>
      <c r="W3" s="80" t="s">
        <v>375</v>
      </c>
      <c r="X3" s="80" t="s">
        <v>375</v>
      </c>
      <c r="Y3" s="80" t="s">
        <v>375</v>
      </c>
      <c r="Z3" s="80" t="s">
        <v>375</v>
      </c>
    </row>
    <row r="4" spans="2:34" x14ac:dyDescent="0.25">
      <c r="B4" s="18" t="s">
        <v>363</v>
      </c>
      <c r="C4" s="53" t="s">
        <v>364</v>
      </c>
      <c r="D4" s="53" t="s">
        <v>90</v>
      </c>
      <c r="E4" s="53" t="s">
        <v>365</v>
      </c>
      <c r="F4" s="53" t="s">
        <v>366</v>
      </c>
      <c r="G4" s="53" t="s">
        <v>367</v>
      </c>
      <c r="H4" s="53" t="s">
        <v>360</v>
      </c>
      <c r="I4" s="53" t="s">
        <v>4</v>
      </c>
      <c r="J4" s="53" t="s">
        <v>5</v>
      </c>
      <c r="K4" s="53" t="s">
        <v>55</v>
      </c>
      <c r="L4" s="53" t="s">
        <v>51</v>
      </c>
      <c r="M4" s="53" t="s">
        <v>9</v>
      </c>
      <c r="N4" s="53" t="s">
        <v>361</v>
      </c>
      <c r="O4" s="53" t="s">
        <v>58</v>
      </c>
      <c r="P4" s="53" t="s">
        <v>368</v>
      </c>
      <c r="Q4" s="53" t="s">
        <v>369</v>
      </c>
      <c r="R4" s="64" t="s">
        <v>91</v>
      </c>
      <c r="S4" s="53" t="s">
        <v>362</v>
      </c>
      <c r="T4" s="61" t="s">
        <v>370</v>
      </c>
      <c r="U4" s="53" t="s">
        <v>11</v>
      </c>
      <c r="V4" s="53" t="s">
        <v>89</v>
      </c>
      <c r="W4" s="53" t="s">
        <v>13</v>
      </c>
      <c r="X4" s="53" t="s">
        <v>14</v>
      </c>
      <c r="Y4" s="53" t="s">
        <v>7</v>
      </c>
      <c r="Z4" s="53" t="s">
        <v>10</v>
      </c>
      <c r="AA4" s="18" t="s">
        <v>371</v>
      </c>
      <c r="AB4" s="18" t="s">
        <v>79</v>
      </c>
      <c r="AC4" s="18" t="s">
        <v>77</v>
      </c>
      <c r="AD4" s="53" t="s">
        <v>408</v>
      </c>
      <c r="AE4" s="53"/>
    </row>
    <row r="5" spans="2:34" x14ac:dyDescent="0.25">
      <c r="B5" s="18">
        <v>450000</v>
      </c>
      <c r="C5" s="67" t="str">
        <f>IFERROR(VLOOKUP(B5,#REF!,2,FALSE),"")</f>
        <v/>
      </c>
      <c r="D5" s="62">
        <v>42744</v>
      </c>
      <c r="E5" s="63">
        <v>0.36099537037037038</v>
      </c>
      <c r="F5" s="62">
        <v>42744</v>
      </c>
      <c r="G5" s="63">
        <v>0.38194444444444442</v>
      </c>
      <c r="H5" s="67"/>
      <c r="I5" s="65">
        <v>8.4722222222222213E-3</v>
      </c>
      <c r="J5" s="65">
        <v>5.8564814814814825E-3</v>
      </c>
      <c r="K5" s="65">
        <v>3.8541666666666668E-3</v>
      </c>
      <c r="L5" s="65">
        <v>2.6967592592592594E-3</v>
      </c>
      <c r="M5" s="65">
        <v>2.0879629629629626E-2</v>
      </c>
      <c r="N5" s="67"/>
      <c r="O5" s="18">
        <v>12.7689</v>
      </c>
      <c r="P5" s="18">
        <v>0</v>
      </c>
      <c r="Q5" s="18">
        <v>1.2055930500000001</v>
      </c>
      <c r="S5" s="67"/>
      <c r="T5" s="61">
        <v>14.5187845303868</v>
      </c>
      <c r="U5" s="65">
        <v>3.8310185185185183E-3</v>
      </c>
      <c r="V5" s="65">
        <v>0</v>
      </c>
      <c r="W5" s="65">
        <v>0</v>
      </c>
      <c r="X5" s="65">
        <v>0</v>
      </c>
      <c r="Y5" s="65">
        <v>0</v>
      </c>
      <c r="Z5" s="65">
        <v>0</v>
      </c>
      <c r="AA5" s="18">
        <f>WEEKNUM(Tableau22[[#This Row],[Date de début]],2)</f>
        <v>3</v>
      </c>
      <c r="AB5" s="18">
        <f>YEAR(Tableau22[[#This Row],[Date de début]])</f>
        <v>2017</v>
      </c>
      <c r="AC5" s="18">
        <f>WEEKDAY(Tableau22[[#This Row],[Date de début]])</f>
        <v>2</v>
      </c>
      <c r="AD5" s="18" t="str">
        <f>LEFT(Tableau22[[#This Row],[PN Pièce]],9)</f>
        <v/>
      </c>
      <c r="AE5" s="18"/>
    </row>
    <row r="6" spans="2:34" x14ac:dyDescent="0.25">
      <c r="B6" s="18">
        <v>450000</v>
      </c>
      <c r="C6" s="18" t="str">
        <f>IFERROR(VLOOKUP(B6,#REF!,2,FALSE),"")</f>
        <v/>
      </c>
      <c r="D6" s="62">
        <v>42744</v>
      </c>
      <c r="E6" s="63">
        <v>0.38195601851851851</v>
      </c>
      <c r="F6" s="62">
        <v>42744</v>
      </c>
      <c r="G6" s="63">
        <v>0.49496527777777777</v>
      </c>
      <c r="H6" s="67"/>
      <c r="I6" s="65">
        <v>1.7395833333333336E-2</v>
      </c>
      <c r="J6" s="65">
        <v>3.920138888888889E-2</v>
      </c>
      <c r="K6" s="65">
        <v>5.6122685185185185E-2</v>
      </c>
      <c r="L6" s="65">
        <v>2.8935185185185189E-4</v>
      </c>
      <c r="M6" s="65">
        <v>0.11300925925925925</v>
      </c>
      <c r="N6" s="67"/>
      <c r="O6" s="18">
        <v>12.7689</v>
      </c>
      <c r="P6" s="18">
        <v>0</v>
      </c>
      <c r="Q6" s="18">
        <v>16.194115199999999</v>
      </c>
      <c r="S6" s="67"/>
      <c r="T6" s="61">
        <v>18.537996722654601</v>
      </c>
      <c r="U6" s="65">
        <v>4.4537037037037042E-2</v>
      </c>
      <c r="V6" s="65">
        <v>0</v>
      </c>
      <c r="W6" s="65">
        <v>0</v>
      </c>
      <c r="X6" s="65">
        <v>7.5347222222222213E-3</v>
      </c>
      <c r="Y6" s="65">
        <v>1.3888888888888889E-3</v>
      </c>
      <c r="Z6" s="65">
        <v>0</v>
      </c>
      <c r="AA6" s="18">
        <f>WEEKNUM(Tableau22[[#This Row],[Date de début]],2)</f>
        <v>3</v>
      </c>
      <c r="AB6" s="18">
        <f>YEAR(Tableau22[[#This Row],[Date de début]])</f>
        <v>2017</v>
      </c>
      <c r="AC6" s="18">
        <f>WEEKDAY(Tableau22[[#This Row],[Date de début]])</f>
        <v>2</v>
      </c>
      <c r="AD6" s="18" t="str">
        <f>LEFT(Tableau22[[#This Row],[PN Pièce]],9)</f>
        <v/>
      </c>
      <c r="AE6" s="18"/>
    </row>
    <row r="7" spans="2:34" x14ac:dyDescent="0.25">
      <c r="B7" s="18">
        <v>450000</v>
      </c>
      <c r="C7" s="18" t="str">
        <f>IFERROR(VLOOKUP(B7,#REF!,2,FALSE),"")</f>
        <v/>
      </c>
      <c r="D7" s="62">
        <v>42744</v>
      </c>
      <c r="E7" s="63">
        <v>0.68656249999999996</v>
      </c>
      <c r="F7" s="62">
        <v>42744</v>
      </c>
      <c r="G7" s="63">
        <v>0.68748842592592585</v>
      </c>
      <c r="H7" s="67"/>
      <c r="I7" s="65">
        <v>2.8935185185185189E-4</v>
      </c>
      <c r="J7" s="65">
        <v>2.5462962962962961E-4</v>
      </c>
      <c r="K7" s="65">
        <v>3.8194444444444446E-4</v>
      </c>
      <c r="L7" s="65">
        <v>0</v>
      </c>
      <c r="M7" s="65">
        <v>9.2592592592592585E-4</v>
      </c>
      <c r="N7" s="67"/>
      <c r="O7" s="18">
        <v>12.7689</v>
      </c>
      <c r="P7" s="18">
        <v>0</v>
      </c>
      <c r="Q7" s="18">
        <v>0</v>
      </c>
      <c r="S7" s="67"/>
      <c r="T7" s="61">
        <v>71.775000000000006</v>
      </c>
      <c r="U7" s="65">
        <v>0</v>
      </c>
      <c r="V7" s="65">
        <v>0</v>
      </c>
      <c r="W7" s="65">
        <v>0</v>
      </c>
      <c r="X7" s="65">
        <v>0</v>
      </c>
      <c r="Y7" s="65">
        <v>0</v>
      </c>
      <c r="Z7" s="65">
        <v>3.8194444444444446E-4</v>
      </c>
      <c r="AA7" s="18">
        <f>WEEKNUM(Tableau22[[#This Row],[Date de début]],2)</f>
        <v>3</v>
      </c>
      <c r="AB7" s="18">
        <f>YEAR(Tableau22[[#This Row],[Date de début]])</f>
        <v>2017</v>
      </c>
      <c r="AC7" s="18">
        <f>WEEKDAY(Tableau22[[#This Row],[Date de début]])</f>
        <v>2</v>
      </c>
      <c r="AD7" s="18" t="str">
        <f>LEFT(Tableau22[[#This Row],[PN Pièce]],9)</f>
        <v/>
      </c>
      <c r="AE7" s="18"/>
    </row>
    <row r="8" spans="2:34" x14ac:dyDescent="0.25">
      <c r="B8" s="18" t="s">
        <v>92</v>
      </c>
      <c r="C8" s="18" t="str">
        <f>IFERROR(VLOOKUP(B8,#REF!,2,FALSE),"")</f>
        <v/>
      </c>
      <c r="D8" s="62">
        <v>42744</v>
      </c>
      <c r="E8" s="63">
        <v>0.59502314814814816</v>
      </c>
      <c r="F8" s="62">
        <v>42744</v>
      </c>
      <c r="G8" s="63">
        <v>0.65052083333333333</v>
      </c>
      <c r="H8" s="53"/>
      <c r="I8" s="65">
        <v>3.605324074074074E-2</v>
      </c>
      <c r="J8" s="65">
        <v>4.8379629629629632E-3</v>
      </c>
      <c r="K8" s="65">
        <v>6.7361111111111103E-3</v>
      </c>
      <c r="L8" s="65">
        <v>7.4537037037037028E-3</v>
      </c>
      <c r="M8" s="65">
        <v>5.5081018518518515E-2</v>
      </c>
      <c r="N8"/>
      <c r="O8" s="18">
        <v>7.5941999999999998</v>
      </c>
      <c r="P8" s="18">
        <v>0</v>
      </c>
      <c r="Q8" s="18">
        <v>1.5317935499999999</v>
      </c>
      <c r="S8"/>
      <c r="T8" s="61">
        <v>31.119082377476499</v>
      </c>
      <c r="U8" s="65">
        <v>4.4791666666666669E-3</v>
      </c>
      <c r="V8" s="65">
        <v>2.2569444444444447E-3</v>
      </c>
      <c r="W8" s="65">
        <v>0</v>
      </c>
      <c r="X8" s="65">
        <v>0</v>
      </c>
      <c r="Y8" s="65">
        <v>0</v>
      </c>
      <c r="Z8" s="65">
        <v>0</v>
      </c>
      <c r="AA8" s="18">
        <f>WEEKNUM(Tableau22[[#This Row],[Date de début]],2)</f>
        <v>3</v>
      </c>
      <c r="AB8" s="18">
        <f>YEAR(Tableau22[[#This Row],[Date de début]])</f>
        <v>2017</v>
      </c>
      <c r="AC8" s="18">
        <f>WEEKDAY(Tableau22[[#This Row],[Date de début]])</f>
        <v>2</v>
      </c>
      <c r="AD8" s="18" t="str">
        <f>LEFT(Tableau22[[#This Row],[PN Pièce]],9)</f>
        <v/>
      </c>
      <c r="AE8" s="18"/>
    </row>
    <row r="9" spans="2:34" x14ac:dyDescent="0.25">
      <c r="B9" s="18" t="s">
        <v>92</v>
      </c>
      <c r="C9" s="18" t="str">
        <f>IFERROR(VLOOKUP(B9,#REF!,2,FALSE),"")</f>
        <v/>
      </c>
      <c r="D9" s="62">
        <v>42790</v>
      </c>
      <c r="E9" s="63">
        <v>0.62715277777777778</v>
      </c>
      <c r="F9" s="62">
        <v>42802</v>
      </c>
      <c r="G9" s="63">
        <v>0.63585648148148144</v>
      </c>
      <c r="H9" s="53"/>
      <c r="I9" s="65">
        <v>4.0833333333333333E-2</v>
      </c>
      <c r="J9" s="65">
        <v>1.9791666666666668E-3</v>
      </c>
      <c r="K9" s="65">
        <v>1.8750000000000001E-3</v>
      </c>
      <c r="L9" s="65">
        <v>0.94020833333333342</v>
      </c>
      <c r="M9" s="65">
        <v>0.9848958333333333</v>
      </c>
      <c r="N9" s="53"/>
      <c r="O9" s="18">
        <v>7.5941999999999998</v>
      </c>
      <c r="P9" s="18">
        <v>0</v>
      </c>
      <c r="Q9" s="18">
        <v>0.97284389999998699</v>
      </c>
      <c r="S9" s="53"/>
      <c r="T9" s="61">
        <v>0.114463660616528</v>
      </c>
      <c r="U9" s="65">
        <v>1.261574074074074E-3</v>
      </c>
      <c r="V9" s="65">
        <v>5.5555555555555556E-4</v>
      </c>
      <c r="W9" s="65">
        <v>0</v>
      </c>
      <c r="X9" s="65">
        <v>0</v>
      </c>
      <c r="Y9" s="65">
        <v>0</v>
      </c>
      <c r="Z9" s="65">
        <v>5.7870370370370366E-5</v>
      </c>
      <c r="AA9" s="18">
        <f>WEEKNUM(Tableau22[[#This Row],[Date de début]],2)</f>
        <v>9</v>
      </c>
      <c r="AB9" s="18">
        <f>YEAR(Tableau22[[#This Row],[Date de début]])</f>
        <v>2017</v>
      </c>
      <c r="AC9" s="18">
        <f>WEEKDAY(Tableau22[[#This Row],[Date de début]])</f>
        <v>6</v>
      </c>
      <c r="AD9" s="18" t="str">
        <f>LEFT(Tableau22[[#This Row],[PN Pièce]],9)</f>
        <v/>
      </c>
      <c r="AE9" s="18"/>
      <c r="AF9" s="53"/>
    </row>
    <row r="10" spans="2:34" x14ac:dyDescent="0.25">
      <c r="B10" s="18">
        <v>450001</v>
      </c>
      <c r="C10" s="18" t="str">
        <f>IFERROR(VLOOKUP(B10,#REF!,2,FALSE),"")</f>
        <v/>
      </c>
      <c r="D10" s="62">
        <v>42726</v>
      </c>
      <c r="E10" s="63">
        <v>0.66214120370370366</v>
      </c>
      <c r="F10" s="62">
        <v>42727</v>
      </c>
      <c r="G10" s="63">
        <v>0.35040509259259256</v>
      </c>
      <c r="H10" s="68"/>
      <c r="I10" s="65">
        <v>1.9780092592592592E-2</v>
      </c>
      <c r="J10" s="65">
        <v>1.3310185185185185E-3</v>
      </c>
      <c r="K10" s="65">
        <v>1.1458333333333333E-3</v>
      </c>
      <c r="L10" s="65">
        <v>7.291666666666667E-4</v>
      </c>
      <c r="M10" s="65">
        <v>2.298611111111111E-2</v>
      </c>
      <c r="N10"/>
      <c r="O10" s="18">
        <v>7.5941999999999998</v>
      </c>
      <c r="P10" s="18">
        <v>0</v>
      </c>
      <c r="Q10" s="18">
        <v>0.2168196</v>
      </c>
      <c r="S10"/>
      <c r="T10" s="61">
        <v>97.293999932734707</v>
      </c>
      <c r="U10" s="65">
        <v>6.018518518518519E-4</v>
      </c>
      <c r="V10" s="65">
        <v>4.9768518518518521E-4</v>
      </c>
      <c r="W10" s="65">
        <v>0</v>
      </c>
      <c r="X10" s="65">
        <v>0</v>
      </c>
      <c r="Y10" s="65">
        <v>0</v>
      </c>
      <c r="Z10" s="65">
        <v>4.6296296296296294E-5</v>
      </c>
      <c r="AA10" s="18">
        <f>WEEKNUM(Tableau22[[#This Row],[Date de début]],2)</f>
        <v>52</v>
      </c>
      <c r="AB10" s="18">
        <f>YEAR(Tableau22[[#This Row],[Date de début]])</f>
        <v>2016</v>
      </c>
      <c r="AC10" s="18">
        <f>WEEKDAY(Tableau22[[#This Row],[Date de début]])</f>
        <v>5</v>
      </c>
      <c r="AD10" s="18" t="str">
        <f>LEFT(Tableau22[[#This Row],[PN Pièce]],9)</f>
        <v/>
      </c>
      <c r="AE10" s="18"/>
    </row>
    <row r="11" spans="2:34" x14ac:dyDescent="0.25">
      <c r="B11" s="18">
        <v>450001</v>
      </c>
      <c r="C11" s="18" t="str">
        <f>IFERROR(VLOOKUP(B11,#REF!,2,FALSE),"")</f>
        <v/>
      </c>
      <c r="D11" s="62">
        <v>42744</v>
      </c>
      <c r="E11" s="63">
        <v>0.33686342592592594</v>
      </c>
      <c r="F11" s="62">
        <v>42744</v>
      </c>
      <c r="G11" s="63">
        <v>0.34612268518518513</v>
      </c>
      <c r="H11"/>
      <c r="I11" s="65">
        <v>4.8958333333333328E-3</v>
      </c>
      <c r="J11" s="65">
        <v>2.615740740740741E-3</v>
      </c>
      <c r="K11" s="65">
        <v>1.2384259259259258E-3</v>
      </c>
      <c r="L11" s="65">
        <v>5.0925925925925921E-4</v>
      </c>
      <c r="M11" s="65">
        <v>9.2592592592592605E-3</v>
      </c>
      <c r="N11"/>
      <c r="O11" s="18">
        <v>7.5941999999999998</v>
      </c>
      <c r="P11" s="18">
        <v>0</v>
      </c>
      <c r="Q11" s="18">
        <v>0.65756294999999998</v>
      </c>
      <c r="S11"/>
      <c r="T11" s="61">
        <v>22.91375</v>
      </c>
      <c r="U11" s="65">
        <v>6.4814814814814813E-4</v>
      </c>
      <c r="V11" s="65">
        <v>5.6712962962962956E-4</v>
      </c>
      <c r="W11" s="65">
        <v>0</v>
      </c>
      <c r="X11" s="65">
        <v>0</v>
      </c>
      <c r="Y11" s="65">
        <v>0</v>
      </c>
      <c r="Z11" s="65">
        <v>2.3148148148148147E-5</v>
      </c>
      <c r="AA11" s="18">
        <f>WEEKNUM(Tableau22[[#This Row],[Date de début]],2)</f>
        <v>3</v>
      </c>
      <c r="AB11" s="18">
        <f>YEAR(Tableau22[[#This Row],[Date de début]])</f>
        <v>2017</v>
      </c>
      <c r="AC11" s="18">
        <f>WEEKDAY(Tableau22[[#This Row],[Date de début]])</f>
        <v>2</v>
      </c>
      <c r="AD11" s="18" t="str">
        <f>LEFT(Tableau22[[#This Row],[PN Pièce]],9)</f>
        <v/>
      </c>
      <c r="AE11" s="18"/>
    </row>
    <row r="12" spans="2:34" x14ac:dyDescent="0.25">
      <c r="B12" s="18">
        <v>450001</v>
      </c>
      <c r="C12" s="18" t="str">
        <f>IFERROR(VLOOKUP(B12,#REF!,2,FALSE),"")</f>
        <v/>
      </c>
      <c r="D12" s="62">
        <v>42744</v>
      </c>
      <c r="E12" s="63">
        <v>0.49508101851851855</v>
      </c>
      <c r="F12" s="62">
        <v>42744</v>
      </c>
      <c r="G12" s="63">
        <v>0.59489583333333329</v>
      </c>
      <c r="H12"/>
      <c r="I12" s="65">
        <v>4.1203703703703708E-2</v>
      </c>
      <c r="J12" s="65">
        <v>3.2222222222222222E-2</v>
      </c>
      <c r="K12" s="65">
        <v>2.342592592592593E-2</v>
      </c>
      <c r="L12" s="65">
        <v>2.9629629629629628E-3</v>
      </c>
      <c r="M12" s="65">
        <v>9.9814814814814815E-2</v>
      </c>
      <c r="N12"/>
      <c r="O12" s="18">
        <v>7.5941999999999998</v>
      </c>
      <c r="P12" s="18">
        <v>0</v>
      </c>
      <c r="Q12" s="18">
        <v>3.27999975</v>
      </c>
      <c r="S12"/>
      <c r="T12" s="61">
        <v>15.1078385899814</v>
      </c>
      <c r="U12" s="65">
        <v>1.4884259259259259E-2</v>
      </c>
      <c r="V12" s="65">
        <v>6.0879629629629643E-3</v>
      </c>
      <c r="W12" s="65">
        <v>0</v>
      </c>
      <c r="X12" s="65">
        <v>0</v>
      </c>
      <c r="Y12" s="65">
        <v>0</v>
      </c>
      <c r="Z12" s="65">
        <v>0</v>
      </c>
      <c r="AA12" s="18">
        <f>WEEKNUM(Tableau22[[#This Row],[Date de début]],2)</f>
        <v>3</v>
      </c>
      <c r="AB12" s="18">
        <f>YEAR(Tableau22[[#This Row],[Date de début]])</f>
        <v>2017</v>
      </c>
      <c r="AC12" s="18">
        <f>WEEKDAY(Tableau22[[#This Row],[Date de début]])</f>
        <v>2</v>
      </c>
      <c r="AD12" s="18" t="str">
        <f>LEFT(Tableau22[[#This Row],[PN Pièce]],9)</f>
        <v/>
      </c>
      <c r="AE12" s="18"/>
    </row>
    <row r="13" spans="2:34" x14ac:dyDescent="0.25">
      <c r="B13" s="18">
        <v>450001</v>
      </c>
      <c r="C13" s="18" t="str">
        <f>IFERROR(VLOOKUP(B13,#REF!,2,FALSE),"")</f>
        <v/>
      </c>
      <c r="D13" s="62">
        <v>42744</v>
      </c>
      <c r="E13" s="63">
        <v>0.65053240740740736</v>
      </c>
      <c r="F13" s="62">
        <v>42744</v>
      </c>
      <c r="G13" s="63">
        <v>0.68281249999999993</v>
      </c>
      <c r="H13"/>
      <c r="I13" s="65">
        <v>2.0104166666666666E-2</v>
      </c>
      <c r="J13" s="65">
        <v>6.4351851851851861E-3</v>
      </c>
      <c r="K13" s="65">
        <v>5.3935185185185188E-3</v>
      </c>
      <c r="L13" s="65">
        <v>0</v>
      </c>
      <c r="M13" s="65">
        <v>3.1932870370370368E-2</v>
      </c>
      <c r="N13"/>
      <c r="O13" s="18">
        <v>9.5503499999999999</v>
      </c>
      <c r="P13" s="18">
        <v>0</v>
      </c>
      <c r="Q13" s="18">
        <v>0.55746449999999603</v>
      </c>
      <c r="S13"/>
      <c r="T13" s="61">
        <v>54.278235926855501</v>
      </c>
      <c r="U13" s="65">
        <v>5.3356481481481484E-3</v>
      </c>
      <c r="V13" s="65">
        <v>0</v>
      </c>
      <c r="W13" s="65">
        <v>0</v>
      </c>
      <c r="X13" s="65">
        <v>0</v>
      </c>
      <c r="Y13" s="65">
        <v>0</v>
      </c>
      <c r="Z13" s="65">
        <v>5.7870370370370366E-5</v>
      </c>
      <c r="AA13" s="18">
        <f>WEEKNUM(Tableau22[[#This Row],[Date de début]],2)</f>
        <v>3</v>
      </c>
      <c r="AB13" s="18">
        <f>YEAR(Tableau22[[#This Row],[Date de début]])</f>
        <v>2017</v>
      </c>
      <c r="AC13" s="18">
        <f>WEEKDAY(Tableau22[[#This Row],[Date de début]])</f>
        <v>2</v>
      </c>
      <c r="AD13" s="18" t="str">
        <f>LEFT(Tableau22[[#This Row],[PN Pièce]],9)</f>
        <v/>
      </c>
      <c r="AE13" s="18"/>
    </row>
    <row r="14" spans="2:34" x14ac:dyDescent="0.25">
      <c r="B14" s="18">
        <v>450001</v>
      </c>
      <c r="C14" s="18" t="str">
        <f>IFERROR(VLOOKUP(B14,#REF!,2,FALSE),"")</f>
        <v/>
      </c>
      <c r="D14" s="62">
        <v>42748</v>
      </c>
      <c r="E14" s="63">
        <v>0.29271990740740744</v>
      </c>
      <c r="F14" s="62">
        <v>42748</v>
      </c>
      <c r="G14" s="63">
        <v>0.36170138888888892</v>
      </c>
      <c r="H14"/>
      <c r="I14" s="65">
        <v>6.1956018518518514E-2</v>
      </c>
      <c r="J14" s="65">
        <v>3.1944444444444442E-3</v>
      </c>
      <c r="K14" s="65">
        <v>2.7777777777777779E-3</v>
      </c>
      <c r="L14" s="65">
        <v>1.0532407407407407E-3</v>
      </c>
      <c r="M14" s="65">
        <v>6.8981481481481477E-2</v>
      </c>
      <c r="N14"/>
      <c r="O14" s="18">
        <v>10.27665</v>
      </c>
      <c r="P14" s="18">
        <v>0</v>
      </c>
      <c r="Q14" s="18">
        <v>1.3980051</v>
      </c>
      <c r="S14"/>
      <c r="T14" s="61">
        <v>22.543288590604</v>
      </c>
      <c r="U14" s="65">
        <v>2.3495370370370371E-3</v>
      </c>
      <c r="V14" s="65">
        <v>0</v>
      </c>
      <c r="W14" s="65">
        <v>0</v>
      </c>
      <c r="X14" s="65">
        <v>0</v>
      </c>
      <c r="Y14" s="65">
        <v>0</v>
      </c>
      <c r="Z14" s="65">
        <v>4.2824074074074075E-4</v>
      </c>
      <c r="AA14" s="18">
        <f>WEEKNUM(Tableau22[[#This Row],[Date de début]],2)</f>
        <v>3</v>
      </c>
      <c r="AB14" s="18">
        <f>YEAR(Tableau22[[#This Row],[Date de début]])</f>
        <v>2017</v>
      </c>
      <c r="AC14" s="18">
        <f>WEEKDAY(Tableau22[[#This Row],[Date de début]])</f>
        <v>6</v>
      </c>
      <c r="AD14" s="18" t="str">
        <f>LEFT(Tableau22[[#This Row],[PN Pièce]],9)</f>
        <v/>
      </c>
      <c r="AE14" s="18"/>
    </row>
    <row r="15" spans="2:34" x14ac:dyDescent="0.25">
      <c r="B15" s="18">
        <v>450001</v>
      </c>
      <c r="C15" s="18" t="str">
        <f>IFERROR(VLOOKUP(B15,#REF!,2,FALSE),"")</f>
        <v/>
      </c>
      <c r="D15" s="62">
        <v>42748</v>
      </c>
      <c r="E15" s="63">
        <v>0.40427083333333336</v>
      </c>
      <c r="F15" s="62">
        <v>42748</v>
      </c>
      <c r="G15" s="63">
        <v>0.48998842592592595</v>
      </c>
      <c r="H15"/>
      <c r="I15" s="65">
        <v>2.013888888888889E-2</v>
      </c>
      <c r="J15" s="65">
        <v>2.2812499999999999E-2</v>
      </c>
      <c r="K15" s="65">
        <v>4.2557870370370371E-2</v>
      </c>
      <c r="L15" s="65">
        <v>2.0833333333333335E-4</v>
      </c>
      <c r="M15" s="65">
        <v>8.5717592592592595E-2</v>
      </c>
      <c r="N15"/>
      <c r="O15" s="18">
        <v>10.27665</v>
      </c>
      <c r="P15" s="18">
        <v>0</v>
      </c>
      <c r="Q15" s="18">
        <v>11.066186099999999</v>
      </c>
      <c r="S15"/>
      <c r="T15" s="61">
        <v>32.346610856062597</v>
      </c>
      <c r="U15" s="65">
        <v>3.667824074074074E-2</v>
      </c>
      <c r="V15" s="65">
        <v>0</v>
      </c>
      <c r="W15" s="65">
        <v>0</v>
      </c>
      <c r="X15" s="65">
        <v>5.8680555555555543E-3</v>
      </c>
      <c r="Y15" s="65">
        <v>0</v>
      </c>
      <c r="Z15" s="65">
        <v>1.1574074074074073E-5</v>
      </c>
      <c r="AA15" s="18">
        <f>WEEKNUM(Tableau22[[#This Row],[Date de début]],2)</f>
        <v>3</v>
      </c>
      <c r="AB15" s="18">
        <f>YEAR(Tableau22[[#This Row],[Date de début]])</f>
        <v>2017</v>
      </c>
      <c r="AC15" s="18">
        <f>WEEKDAY(Tableau22[[#This Row],[Date de début]])</f>
        <v>6</v>
      </c>
      <c r="AD15" s="18" t="str">
        <f>LEFT(Tableau22[[#This Row],[PN Pièce]],9)</f>
        <v/>
      </c>
      <c r="AE15" s="18"/>
      <c r="AH15" s="53"/>
    </row>
    <row r="16" spans="2:34" x14ac:dyDescent="0.25">
      <c r="B16" s="18">
        <v>450001</v>
      </c>
      <c r="C16" s="18" t="str">
        <f>IFERROR(VLOOKUP(B16,#REF!,2,FALSE),"")</f>
        <v/>
      </c>
      <c r="D16" s="62">
        <v>42825</v>
      </c>
      <c r="E16" s="63">
        <v>0.45688657407407413</v>
      </c>
      <c r="F16" s="62">
        <v>42835</v>
      </c>
      <c r="G16" s="63">
        <v>0.34787037037037033</v>
      </c>
      <c r="H16"/>
      <c r="I16" s="65" t="s">
        <v>93</v>
      </c>
      <c r="J16" s="65">
        <v>3.9525462962962964E-2</v>
      </c>
      <c r="K16" s="65">
        <v>4.2870370370370371E-2</v>
      </c>
      <c r="L16" s="65" t="s">
        <v>94</v>
      </c>
      <c r="M16" s="65" t="s">
        <v>95</v>
      </c>
      <c r="N16"/>
      <c r="O16" s="18">
        <v>10.280099999999999</v>
      </c>
      <c r="P16" s="18">
        <v>0</v>
      </c>
      <c r="Q16" s="18">
        <v>11.0897142</v>
      </c>
      <c r="S16"/>
      <c r="T16" s="61">
        <v>57.7947614093924</v>
      </c>
      <c r="U16" s="65">
        <v>3.5706018518518519E-2</v>
      </c>
      <c r="V16" s="65">
        <v>0</v>
      </c>
      <c r="W16" s="65">
        <v>0</v>
      </c>
      <c r="X16" s="65">
        <v>5.162037037037037E-3</v>
      </c>
      <c r="Y16" s="65">
        <v>1.9560185185185184E-3</v>
      </c>
      <c r="Z16" s="65">
        <v>4.6296296296296294E-5</v>
      </c>
      <c r="AA16" s="18">
        <f>WEEKNUM(Tableau22[[#This Row],[Date de début]],2)</f>
        <v>14</v>
      </c>
      <c r="AB16" s="18">
        <f>YEAR(Tableau22[[#This Row],[Date de début]])</f>
        <v>2017</v>
      </c>
      <c r="AC16" s="18">
        <f>WEEKDAY(Tableau22[[#This Row],[Date de début]])</f>
        <v>6</v>
      </c>
      <c r="AD16" s="18" t="str">
        <f>LEFT(Tableau22[[#This Row],[PN Pièce]],9)</f>
        <v/>
      </c>
      <c r="AE16" s="18"/>
    </row>
    <row r="17" spans="2:31" x14ac:dyDescent="0.25">
      <c r="B17" s="18">
        <v>450001</v>
      </c>
      <c r="C17" s="18" t="str">
        <f>IFERROR(VLOOKUP(B17,#REF!,2,FALSE),"")</f>
        <v/>
      </c>
      <c r="D17" s="62">
        <v>42852</v>
      </c>
      <c r="E17" s="63">
        <v>0.65263888888888888</v>
      </c>
      <c r="F17" s="62">
        <v>42864</v>
      </c>
      <c r="G17" s="63">
        <v>0.34476851851851853</v>
      </c>
      <c r="H17" s="68"/>
      <c r="I17" s="65">
        <v>0.40679398148148144</v>
      </c>
      <c r="J17" s="65">
        <v>3.6967592592592594E-2</v>
      </c>
      <c r="K17" s="65">
        <v>8.0555555555555554E-3</v>
      </c>
      <c r="L17" s="65" t="s">
        <v>96</v>
      </c>
      <c r="M17" s="65" t="s">
        <v>97</v>
      </c>
      <c r="N17"/>
      <c r="O17" s="18">
        <v>10.280099999999999</v>
      </c>
      <c r="P17" s="18">
        <v>0</v>
      </c>
      <c r="Q17" s="18">
        <v>5.0459041500000001</v>
      </c>
      <c r="S17"/>
      <c r="T17" s="61">
        <v>60.590928529004103</v>
      </c>
      <c r="U17" s="65">
        <v>8.0555555555555554E-3</v>
      </c>
      <c r="V17" s="65">
        <v>0</v>
      </c>
      <c r="W17" s="65">
        <v>0</v>
      </c>
      <c r="X17" s="65">
        <v>0</v>
      </c>
      <c r="Y17" s="65">
        <v>0</v>
      </c>
      <c r="Z17" s="65">
        <v>0</v>
      </c>
      <c r="AA17" s="18">
        <f>WEEKNUM(Tableau22[[#This Row],[Date de début]],2)</f>
        <v>18</v>
      </c>
      <c r="AB17" s="18">
        <f>YEAR(Tableau22[[#This Row],[Date de début]])</f>
        <v>2017</v>
      </c>
      <c r="AC17" s="18">
        <f>WEEKDAY(Tableau22[[#This Row],[Date de début]])</f>
        <v>5</v>
      </c>
      <c r="AD17" s="18" t="str">
        <f>LEFT(Tableau22[[#This Row],[PN Pièce]],9)</f>
        <v/>
      </c>
      <c r="AE17" s="18"/>
    </row>
    <row r="18" spans="2:31" x14ac:dyDescent="0.25">
      <c r="B18" s="18">
        <v>450001</v>
      </c>
      <c r="C18" s="18" t="str">
        <f>IFERROR(VLOOKUP(B18,#REF!,2,FALSE),"")</f>
        <v/>
      </c>
      <c r="D18" s="62">
        <v>42901</v>
      </c>
      <c r="E18" s="63">
        <v>0.52807870370370369</v>
      </c>
      <c r="F18" s="62">
        <v>42901</v>
      </c>
      <c r="G18" s="63">
        <v>0.53013888888888883</v>
      </c>
      <c r="H18"/>
      <c r="I18" s="65">
        <v>1.3888888888888889E-3</v>
      </c>
      <c r="J18" s="65">
        <v>2.7777777777777778E-4</v>
      </c>
      <c r="K18" s="65">
        <v>3.9351851851851852E-4</v>
      </c>
      <c r="L18" s="65">
        <v>0</v>
      </c>
      <c r="M18" s="65">
        <v>2.0601851851851853E-3</v>
      </c>
      <c r="N18"/>
      <c r="O18" s="18">
        <v>10.280099999999999</v>
      </c>
      <c r="P18" s="18">
        <v>0</v>
      </c>
      <c r="Q18" s="18">
        <v>2.9983649999996899E-2</v>
      </c>
      <c r="S18"/>
      <c r="T18" s="61">
        <v>5.8426966292134797</v>
      </c>
      <c r="U18" s="65">
        <v>3.5879629629629635E-4</v>
      </c>
      <c r="V18" s="65">
        <v>0</v>
      </c>
      <c r="W18" s="65">
        <v>0</v>
      </c>
      <c r="X18" s="65">
        <v>0</v>
      </c>
      <c r="Y18" s="65">
        <v>0</v>
      </c>
      <c r="Z18" s="65">
        <v>3.4722222222222222E-5</v>
      </c>
      <c r="AA18" s="18">
        <f>WEEKNUM(Tableau22[[#This Row],[Date de début]],2)</f>
        <v>25</v>
      </c>
      <c r="AB18" s="18">
        <f>YEAR(Tableau22[[#This Row],[Date de début]])</f>
        <v>2017</v>
      </c>
      <c r="AC18" s="18">
        <f>WEEKDAY(Tableau22[[#This Row],[Date de début]])</f>
        <v>5</v>
      </c>
      <c r="AD18" s="18" t="str">
        <f>LEFT(Tableau22[[#This Row],[PN Pièce]],9)</f>
        <v/>
      </c>
      <c r="AE18" s="18"/>
    </row>
    <row r="19" spans="2:31" x14ac:dyDescent="0.25">
      <c r="B19" s="18">
        <v>450001</v>
      </c>
      <c r="C19" s="18" t="str">
        <f>IFERROR(VLOOKUP(B19,#REF!,2,FALSE),"")</f>
        <v/>
      </c>
      <c r="D19" s="62">
        <v>42908</v>
      </c>
      <c r="E19" s="63">
        <v>0.36385416666666665</v>
      </c>
      <c r="F19" s="62">
        <v>42908</v>
      </c>
      <c r="G19" s="63">
        <v>0.3649189814814815</v>
      </c>
      <c r="H19"/>
      <c r="I19" s="65">
        <v>8.7962962962962962E-4</v>
      </c>
      <c r="J19" s="65">
        <v>1.5046296296296297E-4</v>
      </c>
      <c r="K19" s="65">
        <v>3.4722222222222222E-5</v>
      </c>
      <c r="L19" s="65">
        <v>0</v>
      </c>
      <c r="M19" s="65">
        <v>1.0648148148148147E-3</v>
      </c>
      <c r="N19"/>
      <c r="O19" s="18">
        <v>10.280099999999999</v>
      </c>
      <c r="P19" s="18">
        <v>0</v>
      </c>
      <c r="Q19" s="18">
        <v>0</v>
      </c>
      <c r="S19"/>
      <c r="T19" s="61">
        <v>98.913043478260903</v>
      </c>
      <c r="U19" s="65">
        <v>0</v>
      </c>
      <c r="V19" s="65">
        <v>0</v>
      </c>
      <c r="W19" s="65">
        <v>0</v>
      </c>
      <c r="X19" s="65">
        <v>0</v>
      </c>
      <c r="Y19" s="65">
        <v>0</v>
      </c>
      <c r="Z19" s="65">
        <v>3.4722222222222222E-5</v>
      </c>
      <c r="AA19" s="18">
        <f>WEEKNUM(Tableau22[[#This Row],[Date de début]],2)</f>
        <v>26</v>
      </c>
      <c r="AB19" s="18">
        <f>YEAR(Tableau22[[#This Row],[Date de début]])</f>
        <v>2017</v>
      </c>
      <c r="AC19" s="18">
        <f>WEEKDAY(Tableau22[[#This Row],[Date de début]])</f>
        <v>5</v>
      </c>
      <c r="AD19" s="18" t="str">
        <f>LEFT(Tableau22[[#This Row],[PN Pièce]],9)</f>
        <v/>
      </c>
      <c r="AE19" s="18"/>
    </row>
    <row r="20" spans="2:31" x14ac:dyDescent="0.25">
      <c r="B20" s="18">
        <v>450001</v>
      </c>
      <c r="C20" s="18" t="str">
        <f>IFERROR(VLOOKUP(B20,#REF!,2,FALSE),"")</f>
        <v/>
      </c>
      <c r="D20" s="62">
        <v>42975</v>
      </c>
      <c r="E20" s="63">
        <v>0.60481481481481481</v>
      </c>
      <c r="F20" s="62">
        <v>42982</v>
      </c>
      <c r="G20" s="63">
        <v>0.47063657407407405</v>
      </c>
      <c r="H20"/>
      <c r="I20" s="65">
        <v>0.23575231481481482</v>
      </c>
      <c r="J20" s="65">
        <v>1.5914351851851853E-2</v>
      </c>
      <c r="K20" s="65">
        <v>7.5972222222222219E-2</v>
      </c>
      <c r="L20" s="65" t="s">
        <v>98</v>
      </c>
      <c r="M20" s="65" t="s">
        <v>99</v>
      </c>
      <c r="N20"/>
      <c r="O20" s="18">
        <v>10.280099999999999</v>
      </c>
      <c r="P20" s="18">
        <v>0</v>
      </c>
      <c r="Q20" s="18">
        <v>21.562035300000002</v>
      </c>
      <c r="S20"/>
      <c r="T20" s="61">
        <v>95.899535912421797</v>
      </c>
      <c r="U20" s="65">
        <v>6.700231481481482E-2</v>
      </c>
      <c r="V20" s="65">
        <v>0</v>
      </c>
      <c r="W20" s="65">
        <v>0</v>
      </c>
      <c r="X20" s="65">
        <v>5.4513888888888884E-3</v>
      </c>
      <c r="Y20" s="65">
        <v>3.4606481481481485E-3</v>
      </c>
      <c r="Z20" s="65">
        <v>5.7870370370370366E-5</v>
      </c>
      <c r="AA20" s="18">
        <f>WEEKNUM(Tableau22[[#This Row],[Date de début]],2)</f>
        <v>36</v>
      </c>
      <c r="AB20" s="18">
        <f>YEAR(Tableau22[[#This Row],[Date de début]])</f>
        <v>2017</v>
      </c>
      <c r="AC20" s="18">
        <f>WEEKDAY(Tableau22[[#This Row],[Date de début]])</f>
        <v>2</v>
      </c>
      <c r="AD20" s="18" t="str">
        <f>LEFT(Tableau22[[#This Row],[PN Pièce]],9)</f>
        <v/>
      </c>
      <c r="AE20" s="18"/>
    </row>
    <row r="21" spans="2:31" x14ac:dyDescent="0.25">
      <c r="B21" s="18">
        <v>450002</v>
      </c>
      <c r="C21" s="18" t="str">
        <f>IFERROR(VLOOKUP(B21,#REF!,2,FALSE),"")</f>
        <v/>
      </c>
      <c r="D21" s="62">
        <v>42726</v>
      </c>
      <c r="E21" s="63">
        <v>0.37719907407407405</v>
      </c>
      <c r="F21" s="62">
        <v>42726</v>
      </c>
      <c r="G21" s="63">
        <v>0.53012731481481479</v>
      </c>
      <c r="H21" s="68"/>
      <c r="I21" s="65">
        <v>0.10658564814814815</v>
      </c>
      <c r="J21" s="65">
        <v>1.6435185185185183E-3</v>
      </c>
      <c r="K21" s="65">
        <v>2.3634259259259258E-2</v>
      </c>
      <c r="L21" s="65">
        <v>2.1064814814814814E-2</v>
      </c>
      <c r="M21" s="65">
        <v>0.15292824074074074</v>
      </c>
      <c r="N21"/>
      <c r="O21" s="18">
        <v>5.2874999999999996</v>
      </c>
      <c r="P21" s="18">
        <v>0</v>
      </c>
      <c r="Q21" s="18">
        <v>2.1028197</v>
      </c>
      <c r="S21"/>
      <c r="T21" s="61">
        <v>31.590024975403001</v>
      </c>
      <c r="U21" s="65">
        <v>1.5069444444444443E-2</v>
      </c>
      <c r="V21" s="65">
        <v>0</v>
      </c>
      <c r="W21" s="65">
        <v>0</v>
      </c>
      <c r="X21" s="65">
        <v>5.5671296296296302E-3</v>
      </c>
      <c r="Y21" s="65">
        <v>8.1018518518518516E-4</v>
      </c>
      <c r="Z21" s="65">
        <v>1.7361111111111112E-4</v>
      </c>
      <c r="AA21" s="18">
        <f>WEEKNUM(Tableau22[[#This Row],[Date de début]],2)</f>
        <v>52</v>
      </c>
      <c r="AB21" s="18">
        <f>YEAR(Tableau22[[#This Row],[Date de début]])</f>
        <v>2016</v>
      </c>
      <c r="AC21" s="18">
        <f>WEEKDAY(Tableau22[[#This Row],[Date de début]])</f>
        <v>5</v>
      </c>
      <c r="AD21" s="18" t="str">
        <f>LEFT(Tableau22[[#This Row],[PN Pièce]],9)</f>
        <v/>
      </c>
      <c r="AE21" s="18"/>
    </row>
    <row r="22" spans="2:31" x14ac:dyDescent="0.25">
      <c r="B22" s="18">
        <v>450002</v>
      </c>
      <c r="C22" s="18" t="str">
        <f>IFERROR(VLOOKUP(B22,#REF!,2,FALSE),"")</f>
        <v/>
      </c>
      <c r="D22" s="62">
        <v>42726</v>
      </c>
      <c r="E22" s="63">
        <v>0.53061342592592597</v>
      </c>
      <c r="F22" s="62">
        <v>42726</v>
      </c>
      <c r="G22" s="63">
        <v>0.57108796296296294</v>
      </c>
      <c r="H22"/>
      <c r="I22" s="65">
        <v>2.8703703703703708E-3</v>
      </c>
      <c r="J22" s="65">
        <v>1.0613425925925927E-2</v>
      </c>
      <c r="K22" s="65">
        <v>2.6990740740740742E-2</v>
      </c>
      <c r="L22" s="65">
        <v>0</v>
      </c>
      <c r="M22" s="65">
        <v>4.0474537037037038E-2</v>
      </c>
      <c r="N22"/>
      <c r="O22" s="18">
        <v>5.2874999999999996</v>
      </c>
      <c r="P22" s="18">
        <v>0</v>
      </c>
      <c r="Q22" s="18">
        <v>0</v>
      </c>
      <c r="S22"/>
      <c r="T22" s="61">
        <v>88.032313411495593</v>
      </c>
      <c r="U22" s="65">
        <v>0</v>
      </c>
      <c r="V22" s="65">
        <v>0</v>
      </c>
      <c r="W22" s="65">
        <v>0</v>
      </c>
      <c r="X22" s="65">
        <v>2.6863425925925926E-2</v>
      </c>
      <c r="Y22" s="65">
        <v>0</v>
      </c>
      <c r="Z22" s="65">
        <v>1.273148148148148E-4</v>
      </c>
      <c r="AA22" s="18">
        <f>WEEKNUM(Tableau22[[#This Row],[Date de début]],2)</f>
        <v>52</v>
      </c>
      <c r="AB22" s="18">
        <f>YEAR(Tableau22[[#This Row],[Date de début]])</f>
        <v>2016</v>
      </c>
      <c r="AC22" s="18">
        <f>WEEKDAY(Tableau22[[#This Row],[Date de début]])</f>
        <v>5</v>
      </c>
      <c r="AD22" s="18" t="str">
        <f>LEFT(Tableau22[[#This Row],[PN Pièce]],9)</f>
        <v/>
      </c>
      <c r="AE22" s="18"/>
    </row>
    <row r="23" spans="2:31" x14ac:dyDescent="0.25">
      <c r="B23" s="18">
        <v>450003</v>
      </c>
      <c r="C23" s="18" t="str">
        <f>IFERROR(VLOOKUP(B23,#REF!,2,FALSE),"")</f>
        <v/>
      </c>
      <c r="D23" s="62">
        <v>42723</v>
      </c>
      <c r="E23" s="63">
        <v>0.48239583333333336</v>
      </c>
      <c r="F23" s="62">
        <v>42723</v>
      </c>
      <c r="G23" s="63">
        <v>0.58524305555555556</v>
      </c>
      <c r="H23"/>
      <c r="I23" s="65">
        <v>3.681712962962963E-2</v>
      </c>
      <c r="J23" s="65">
        <v>1.2766203703703703E-2</v>
      </c>
      <c r="K23" s="65">
        <v>8.2870370370370372E-3</v>
      </c>
      <c r="L23" s="65">
        <v>4.3831018518518512E-2</v>
      </c>
      <c r="M23" s="65">
        <v>0.1017013888888889</v>
      </c>
      <c r="N23"/>
      <c r="O23" s="18">
        <v>0.26850000000000002</v>
      </c>
      <c r="P23" s="18">
        <v>0</v>
      </c>
      <c r="Q23" s="18">
        <v>0.98667059999999995</v>
      </c>
      <c r="S23"/>
      <c r="T23" s="61">
        <v>33.494035561557403</v>
      </c>
      <c r="U23" s="65">
        <v>5.9606481481481489E-3</v>
      </c>
      <c r="V23" s="65">
        <v>0</v>
      </c>
      <c r="W23" s="65">
        <v>0</v>
      </c>
      <c r="X23" s="65">
        <v>2.3263888888888887E-3</v>
      </c>
      <c r="Y23" s="65">
        <v>0</v>
      </c>
      <c r="Z23" s="65">
        <v>0</v>
      </c>
      <c r="AA23" s="18">
        <f>WEEKNUM(Tableau22[[#This Row],[Date de début]],2)</f>
        <v>52</v>
      </c>
      <c r="AB23" s="18">
        <f>YEAR(Tableau22[[#This Row],[Date de début]])</f>
        <v>2016</v>
      </c>
      <c r="AC23" s="18">
        <f>WEEKDAY(Tableau22[[#This Row],[Date de début]])</f>
        <v>2</v>
      </c>
      <c r="AD23" s="18" t="str">
        <f>LEFT(Tableau22[[#This Row],[PN Pièce]],9)</f>
        <v/>
      </c>
      <c r="AE23" s="18"/>
    </row>
    <row r="24" spans="2:31" x14ac:dyDescent="0.25">
      <c r="B24" s="18">
        <v>450004</v>
      </c>
      <c r="C24" s="18" t="str">
        <f>IFERROR(VLOOKUP(B24,#REF!,2,FALSE),"")</f>
        <v/>
      </c>
      <c r="D24" s="62">
        <v>42723</v>
      </c>
      <c r="E24" s="63">
        <v>0.58533564814814809</v>
      </c>
      <c r="F24" s="62">
        <v>42723</v>
      </c>
      <c r="G24" s="63">
        <v>0.59622685185185187</v>
      </c>
      <c r="H24"/>
      <c r="I24" s="65">
        <v>2.8356481481481479E-3</v>
      </c>
      <c r="J24" s="65">
        <v>4.4328703703703709E-3</v>
      </c>
      <c r="K24" s="65">
        <v>3.6226851851851854E-3</v>
      </c>
      <c r="L24" s="65">
        <v>0</v>
      </c>
      <c r="M24" s="65">
        <v>1.0891203703703703E-2</v>
      </c>
      <c r="N24"/>
      <c r="O24" s="18">
        <v>0.3135</v>
      </c>
      <c r="P24" s="18">
        <v>0</v>
      </c>
      <c r="Q24" s="18">
        <v>0.38623964999999999</v>
      </c>
      <c r="S24"/>
      <c r="T24" s="61">
        <v>17.882040382571699</v>
      </c>
      <c r="U24" s="65">
        <v>3.6226851851851854E-3</v>
      </c>
      <c r="V24" s="65">
        <v>0</v>
      </c>
      <c r="W24" s="65">
        <v>0</v>
      </c>
      <c r="X24" s="65">
        <v>0</v>
      </c>
      <c r="Y24" s="65">
        <v>0</v>
      </c>
      <c r="Z24" s="65">
        <v>0</v>
      </c>
      <c r="AA24" s="18">
        <f>WEEKNUM(Tableau22[[#This Row],[Date de début]],2)</f>
        <v>52</v>
      </c>
      <c r="AB24" s="18">
        <f>YEAR(Tableau22[[#This Row],[Date de début]])</f>
        <v>2016</v>
      </c>
      <c r="AC24" s="18">
        <f>WEEKDAY(Tableau22[[#This Row],[Date de début]])</f>
        <v>2</v>
      </c>
      <c r="AD24" s="18" t="str">
        <f>LEFT(Tableau22[[#This Row],[PN Pièce]],9)</f>
        <v/>
      </c>
      <c r="AE24" s="18"/>
    </row>
    <row r="25" spans="2:31" x14ac:dyDescent="0.25">
      <c r="B25" s="18">
        <v>450004</v>
      </c>
      <c r="C25" s="18" t="str">
        <f>IFERROR(VLOOKUP(B25,#REF!,2,FALSE),"")</f>
        <v/>
      </c>
      <c r="D25" s="62">
        <v>42723</v>
      </c>
      <c r="E25" s="63">
        <v>0.59629629629629632</v>
      </c>
      <c r="F25" s="62">
        <v>42723</v>
      </c>
      <c r="G25" s="63">
        <v>0.64587962962962964</v>
      </c>
      <c r="H25"/>
      <c r="I25" s="65">
        <v>3.2326388888888884E-2</v>
      </c>
      <c r="J25" s="65">
        <v>2.685185185185185E-3</v>
      </c>
      <c r="K25" s="65">
        <v>1.3657407407407409E-3</v>
      </c>
      <c r="L25" s="65">
        <v>1.3206018518518518E-2</v>
      </c>
      <c r="M25" s="65">
        <v>4.9583333333333333E-2</v>
      </c>
      <c r="N25"/>
      <c r="O25" s="18">
        <v>0.3135</v>
      </c>
      <c r="P25" s="18">
        <v>0</v>
      </c>
      <c r="Q25" s="18">
        <v>0</v>
      </c>
      <c r="S25"/>
      <c r="T25" s="61">
        <v>2.5147058823529398</v>
      </c>
      <c r="U25" s="65">
        <v>4.6296296296296293E-4</v>
      </c>
      <c r="V25" s="65">
        <v>0</v>
      </c>
      <c r="W25" s="65">
        <v>0</v>
      </c>
      <c r="X25" s="65">
        <v>6.7129629629629625E-4</v>
      </c>
      <c r="Y25" s="65">
        <v>0</v>
      </c>
      <c r="Z25" s="65">
        <v>0</v>
      </c>
      <c r="AA25" s="18">
        <f>WEEKNUM(Tableau22[[#This Row],[Date de début]],2)</f>
        <v>52</v>
      </c>
      <c r="AB25" s="18">
        <f>YEAR(Tableau22[[#This Row],[Date de début]])</f>
        <v>2016</v>
      </c>
      <c r="AC25" s="18">
        <f>WEEKDAY(Tableau22[[#This Row],[Date de début]])</f>
        <v>2</v>
      </c>
      <c r="AD25" s="18" t="str">
        <f>LEFT(Tableau22[[#This Row],[PN Pièce]],9)</f>
        <v/>
      </c>
      <c r="AE25" s="18"/>
    </row>
    <row r="26" spans="2:31" x14ac:dyDescent="0.25">
      <c r="B26" s="18">
        <v>450004</v>
      </c>
      <c r="C26" s="18" t="str">
        <f>IFERROR(VLOOKUP(B26,#REF!,2,FALSE),"")</f>
        <v/>
      </c>
      <c r="D26" s="62">
        <v>42726</v>
      </c>
      <c r="E26" s="63">
        <v>0.60925925925925928</v>
      </c>
      <c r="F26" s="62">
        <v>42726</v>
      </c>
      <c r="G26" s="63">
        <v>0.62861111111111112</v>
      </c>
      <c r="H26"/>
      <c r="I26" s="65">
        <v>5.37037037037037E-3</v>
      </c>
      <c r="J26" s="65">
        <v>2.3842592592592591E-3</v>
      </c>
      <c r="K26" s="65">
        <v>3.483796296296296E-3</v>
      </c>
      <c r="L26" s="65">
        <v>8.2175925925925917E-4</v>
      </c>
      <c r="M26" s="65">
        <v>1.2060185185185186E-2</v>
      </c>
      <c r="N26"/>
      <c r="O26" s="18">
        <v>0.3135</v>
      </c>
      <c r="P26" s="18">
        <v>0</v>
      </c>
      <c r="Q26" s="18">
        <v>0.45673035000000001</v>
      </c>
      <c r="S26"/>
      <c r="T26" s="61">
        <v>33.387559808612501</v>
      </c>
      <c r="U26" s="65">
        <v>3.1249999999999997E-3</v>
      </c>
      <c r="V26" s="65">
        <v>0</v>
      </c>
      <c r="W26" s="65">
        <v>0</v>
      </c>
      <c r="X26" s="65">
        <v>2.7777777777777778E-4</v>
      </c>
      <c r="Y26" s="65">
        <v>0</v>
      </c>
      <c r="Z26" s="65">
        <v>8.1018518518518516E-5</v>
      </c>
      <c r="AA26" s="18">
        <f>WEEKNUM(Tableau22[[#This Row],[Date de début]],2)</f>
        <v>52</v>
      </c>
      <c r="AB26" s="18">
        <f>YEAR(Tableau22[[#This Row],[Date de début]])</f>
        <v>2016</v>
      </c>
      <c r="AC26" s="18">
        <f>WEEKDAY(Tableau22[[#This Row],[Date de début]])</f>
        <v>5</v>
      </c>
      <c r="AD26" s="18" t="str">
        <f>LEFT(Tableau22[[#This Row],[PN Pièce]],9)</f>
        <v/>
      </c>
      <c r="AE26" s="18"/>
    </row>
    <row r="27" spans="2:31" x14ac:dyDescent="0.25">
      <c r="B27" s="18">
        <v>450004</v>
      </c>
      <c r="C27" s="18" t="str">
        <f>IFERROR(VLOOKUP(B27,#REF!,2,FALSE),"")</f>
        <v/>
      </c>
      <c r="D27" s="62">
        <v>42726</v>
      </c>
      <c r="E27" s="63">
        <v>0.62908564814814816</v>
      </c>
      <c r="F27" s="62">
        <v>42726</v>
      </c>
      <c r="G27" s="63">
        <v>0.64894675925925926</v>
      </c>
      <c r="H27"/>
      <c r="I27" s="65">
        <v>1.2847222222222223E-2</v>
      </c>
      <c r="J27" s="65">
        <v>2.3726851851851851E-3</v>
      </c>
      <c r="K27" s="65">
        <v>8.3333333333333339E-4</v>
      </c>
      <c r="L27" s="65">
        <v>3.37962962962963E-3</v>
      </c>
      <c r="M27" s="65">
        <v>1.9432870370370371E-2</v>
      </c>
      <c r="N27"/>
      <c r="O27" s="18">
        <v>0.3135</v>
      </c>
      <c r="P27" s="18">
        <v>0</v>
      </c>
      <c r="Q27" s="18">
        <v>0.142180800000001</v>
      </c>
      <c r="S27"/>
      <c r="T27" s="61">
        <v>2.7768065268065301</v>
      </c>
      <c r="U27" s="65">
        <v>1.9675925925925926E-4</v>
      </c>
      <c r="V27" s="65">
        <v>0</v>
      </c>
      <c r="W27" s="65">
        <v>0</v>
      </c>
      <c r="X27" s="65">
        <v>6.3657407407407402E-4</v>
      </c>
      <c r="Y27" s="65">
        <v>0</v>
      </c>
      <c r="Z27" s="65">
        <v>0</v>
      </c>
      <c r="AA27" s="18">
        <f>WEEKNUM(Tableau22[[#This Row],[Date de début]],2)</f>
        <v>52</v>
      </c>
      <c r="AB27" s="18">
        <f>YEAR(Tableau22[[#This Row],[Date de début]])</f>
        <v>2016</v>
      </c>
      <c r="AC27" s="18">
        <f>WEEKDAY(Tableau22[[#This Row],[Date de début]])</f>
        <v>5</v>
      </c>
      <c r="AD27" s="18" t="str">
        <f>LEFT(Tableau22[[#This Row],[PN Pièce]],9)</f>
        <v/>
      </c>
      <c r="AE27" s="18"/>
    </row>
    <row r="28" spans="2:31" x14ac:dyDescent="0.25">
      <c r="B28" s="18">
        <v>450004</v>
      </c>
      <c r="C28" s="18" t="str">
        <f>IFERROR(VLOOKUP(B28,#REF!,2,FALSE),"")</f>
        <v/>
      </c>
      <c r="D28" s="62">
        <v>42726</v>
      </c>
      <c r="E28" s="63">
        <v>0.64903935185185191</v>
      </c>
      <c r="F28" s="62">
        <v>42726</v>
      </c>
      <c r="G28" s="63">
        <v>0.66081018518518519</v>
      </c>
      <c r="H28"/>
      <c r="I28" s="65">
        <v>6.9212962962962969E-3</v>
      </c>
      <c r="J28" s="65">
        <v>3.7384259259259263E-3</v>
      </c>
      <c r="K28" s="65">
        <v>1.1111111111111111E-3</v>
      </c>
      <c r="L28" s="65">
        <v>0</v>
      </c>
      <c r="M28" s="65">
        <v>1.1770833333333333E-2</v>
      </c>
      <c r="N28"/>
      <c r="O28" s="18">
        <v>0.3135</v>
      </c>
      <c r="P28" s="18">
        <v>0</v>
      </c>
      <c r="Q28" s="18">
        <v>0</v>
      </c>
      <c r="S28"/>
      <c r="T28" s="61">
        <v>3.0265486725663702</v>
      </c>
      <c r="U28" s="65">
        <v>0</v>
      </c>
      <c r="V28" s="65">
        <v>0</v>
      </c>
      <c r="W28" s="65">
        <v>0</v>
      </c>
      <c r="X28" s="65">
        <v>1.1111111111111111E-3</v>
      </c>
      <c r="Y28" s="65">
        <v>0</v>
      </c>
      <c r="Z28" s="65">
        <v>0</v>
      </c>
      <c r="AA28" s="18">
        <f>WEEKNUM(Tableau22[[#This Row],[Date de début]],2)</f>
        <v>52</v>
      </c>
      <c r="AB28" s="18">
        <f>YEAR(Tableau22[[#This Row],[Date de début]])</f>
        <v>2016</v>
      </c>
      <c r="AC28" s="18">
        <f>WEEKDAY(Tableau22[[#This Row],[Date de début]])</f>
        <v>5</v>
      </c>
      <c r="AD28" s="18" t="str">
        <f>LEFT(Tableau22[[#This Row],[PN Pièce]],9)</f>
        <v/>
      </c>
      <c r="AE28" s="18"/>
    </row>
    <row r="29" spans="2:31" x14ac:dyDescent="0.25">
      <c r="B29" s="18">
        <v>450005</v>
      </c>
      <c r="C29" s="18" t="str">
        <f>IFERROR(VLOOKUP(B29,#REF!,2,FALSE),"")</f>
        <v/>
      </c>
      <c r="D29" s="62">
        <v>42746</v>
      </c>
      <c r="E29" s="63">
        <v>0.6333333333333333</v>
      </c>
      <c r="F29" s="62">
        <v>42746</v>
      </c>
      <c r="G29" s="63">
        <v>0.63922453703703697</v>
      </c>
      <c r="H29"/>
      <c r="I29" s="65">
        <v>3.3217592592592591E-3</v>
      </c>
      <c r="J29" s="65">
        <v>3.5879629629629635E-4</v>
      </c>
      <c r="K29" s="65">
        <v>2.2106481481481478E-3</v>
      </c>
      <c r="L29" s="65">
        <v>0</v>
      </c>
      <c r="M29" s="65">
        <v>5.8912037037037032E-3</v>
      </c>
      <c r="N29"/>
      <c r="O29" s="18">
        <v>5.4526500000000002</v>
      </c>
      <c r="P29" s="18">
        <v>0</v>
      </c>
      <c r="Q29" s="18">
        <v>0</v>
      </c>
      <c r="S29"/>
      <c r="T29" s="61">
        <v>15.514734774066801</v>
      </c>
      <c r="U29" s="65">
        <v>2.1643518518518518E-3</v>
      </c>
      <c r="V29" s="65">
        <v>0</v>
      </c>
      <c r="W29" s="65">
        <v>0</v>
      </c>
      <c r="X29" s="65">
        <v>0</v>
      </c>
      <c r="Y29" s="65">
        <v>0</v>
      </c>
      <c r="Z29" s="65">
        <v>4.6296296296296294E-5</v>
      </c>
      <c r="AA29" s="18">
        <f>WEEKNUM(Tableau22[[#This Row],[Date de début]],2)</f>
        <v>3</v>
      </c>
      <c r="AB29" s="18">
        <f>YEAR(Tableau22[[#This Row],[Date de début]])</f>
        <v>2017</v>
      </c>
      <c r="AC29" s="18">
        <f>WEEKDAY(Tableau22[[#This Row],[Date de début]])</f>
        <v>4</v>
      </c>
      <c r="AD29" s="18" t="str">
        <f>LEFT(Tableau22[[#This Row],[PN Pièce]],9)</f>
        <v/>
      </c>
      <c r="AE29" s="18"/>
    </row>
    <row r="30" spans="2:31" x14ac:dyDescent="0.25">
      <c r="B30" s="18">
        <v>450005</v>
      </c>
      <c r="C30" s="18" t="str">
        <f>IFERROR(VLOOKUP(B30,#REF!,2,FALSE),"")</f>
        <v/>
      </c>
      <c r="D30" s="62">
        <v>42748</v>
      </c>
      <c r="E30" s="63">
        <v>0.49012731481481481</v>
      </c>
      <c r="F30" s="62">
        <v>42748</v>
      </c>
      <c r="G30" s="63">
        <v>0.54878472222222219</v>
      </c>
      <c r="H30"/>
      <c r="I30" s="65">
        <v>6.9560185185185185E-3</v>
      </c>
      <c r="J30" s="65">
        <v>1.5428240740740741E-2</v>
      </c>
      <c r="K30" s="65">
        <v>3.6273148148148145E-2</v>
      </c>
      <c r="L30" s="65">
        <v>0</v>
      </c>
      <c r="M30" s="65">
        <v>5.8657407407407408E-2</v>
      </c>
      <c r="N30"/>
      <c r="O30" s="18">
        <v>5.4526500000000002</v>
      </c>
      <c r="P30" s="18">
        <v>0</v>
      </c>
      <c r="Q30" s="18">
        <v>5.6172357000000002</v>
      </c>
      <c r="S30"/>
      <c r="T30" s="61">
        <v>41.896606156274601</v>
      </c>
      <c r="U30" s="65">
        <v>9.2824074074074076E-3</v>
      </c>
      <c r="V30" s="65">
        <v>0</v>
      </c>
      <c r="W30" s="65">
        <v>0</v>
      </c>
      <c r="X30" s="65">
        <v>2.614583333333333E-2</v>
      </c>
      <c r="Y30" s="65">
        <v>0</v>
      </c>
      <c r="Z30" s="65">
        <v>0</v>
      </c>
      <c r="AA30" s="18">
        <f>WEEKNUM(Tableau22[[#This Row],[Date de début]],2)</f>
        <v>3</v>
      </c>
      <c r="AB30" s="18">
        <f>YEAR(Tableau22[[#This Row],[Date de début]])</f>
        <v>2017</v>
      </c>
      <c r="AC30" s="18">
        <f>WEEKDAY(Tableau22[[#This Row],[Date de début]])</f>
        <v>6</v>
      </c>
      <c r="AD30" s="18" t="str">
        <f>LEFT(Tableau22[[#This Row],[PN Pièce]],9)</f>
        <v/>
      </c>
      <c r="AE30" s="18"/>
    </row>
    <row r="31" spans="2:31" x14ac:dyDescent="0.25">
      <c r="B31" s="18">
        <v>450005</v>
      </c>
      <c r="C31" s="18" t="str">
        <f>IFERROR(VLOOKUP(B31,#REF!,2,FALSE),"")</f>
        <v/>
      </c>
      <c r="D31" s="62">
        <v>42748</v>
      </c>
      <c r="E31" s="63">
        <v>0.54886574074074079</v>
      </c>
      <c r="F31" s="62">
        <v>42748</v>
      </c>
      <c r="G31" s="63">
        <v>0.61946759259259265</v>
      </c>
      <c r="H31"/>
      <c r="I31" s="65">
        <v>1.7812499999999998E-2</v>
      </c>
      <c r="J31" s="65">
        <v>1.0023148148148147E-2</v>
      </c>
      <c r="K31" s="65">
        <v>3.7905092592592594E-2</v>
      </c>
      <c r="L31" s="65">
        <v>4.8611111111111112E-3</v>
      </c>
      <c r="M31" s="65">
        <v>7.0601851851851846E-2</v>
      </c>
      <c r="N31"/>
      <c r="O31" s="18">
        <v>5.4526500000000002</v>
      </c>
      <c r="P31" s="18">
        <v>0</v>
      </c>
      <c r="Q31" s="18">
        <v>5.4610429500000102</v>
      </c>
      <c r="S31"/>
      <c r="T31" s="61">
        <v>40.415409836065599</v>
      </c>
      <c r="U31" s="65">
        <v>5.7986111111111112E-3</v>
      </c>
      <c r="V31" s="65">
        <v>0</v>
      </c>
      <c r="W31" s="65">
        <v>0</v>
      </c>
      <c r="X31" s="65">
        <v>3.0972222222222224E-2</v>
      </c>
      <c r="Y31" s="65">
        <v>0</v>
      </c>
      <c r="Z31" s="65">
        <v>3.0092592592592595E-4</v>
      </c>
      <c r="AA31" s="18">
        <f>WEEKNUM(Tableau22[[#This Row],[Date de début]],2)</f>
        <v>3</v>
      </c>
      <c r="AB31" s="18">
        <f>YEAR(Tableau22[[#This Row],[Date de début]])</f>
        <v>2017</v>
      </c>
      <c r="AC31" s="18">
        <f>WEEKDAY(Tableau22[[#This Row],[Date de début]])</f>
        <v>6</v>
      </c>
      <c r="AD31" s="18" t="str">
        <f>LEFT(Tableau22[[#This Row],[PN Pièce]],9)</f>
        <v/>
      </c>
      <c r="AE31" s="18"/>
    </row>
    <row r="32" spans="2:31" x14ac:dyDescent="0.25">
      <c r="B32" s="18">
        <v>450005</v>
      </c>
      <c r="C32" s="18" t="str">
        <f>IFERROR(VLOOKUP(B32,#REF!,2,FALSE),"")</f>
        <v/>
      </c>
      <c r="D32" s="62">
        <v>42768</v>
      </c>
      <c r="E32" s="63">
        <v>0.63620370370370372</v>
      </c>
      <c r="F32" s="62">
        <v>42768</v>
      </c>
      <c r="G32" s="63">
        <v>0.64453703703703702</v>
      </c>
      <c r="H32"/>
      <c r="I32" s="65">
        <v>3.530092592592592E-3</v>
      </c>
      <c r="J32" s="65">
        <v>1.2268518518518518E-3</v>
      </c>
      <c r="K32" s="65">
        <v>3.1134259259259257E-3</v>
      </c>
      <c r="L32" s="65">
        <v>4.6296296296296293E-4</v>
      </c>
      <c r="M32" s="65">
        <v>8.3333333333333332E-3</v>
      </c>
      <c r="N32"/>
      <c r="O32" s="18">
        <v>5.4526500000000002</v>
      </c>
      <c r="P32" s="18">
        <v>0</v>
      </c>
      <c r="Q32" s="18">
        <v>6.8755199999992606E-2</v>
      </c>
      <c r="S32"/>
      <c r="T32" s="61">
        <v>14.084722222222201</v>
      </c>
      <c r="U32" s="65">
        <v>3.0324074074074073E-3</v>
      </c>
      <c r="V32" s="65">
        <v>0</v>
      </c>
      <c r="W32" s="65">
        <v>0</v>
      </c>
      <c r="X32" s="65">
        <v>0</v>
      </c>
      <c r="Y32" s="65">
        <v>0</v>
      </c>
      <c r="Z32" s="65">
        <v>8.1018518518518516E-5</v>
      </c>
      <c r="AA32" s="18">
        <f>WEEKNUM(Tableau22[[#This Row],[Date de début]],2)</f>
        <v>6</v>
      </c>
      <c r="AB32" s="18">
        <f>YEAR(Tableau22[[#This Row],[Date de début]])</f>
        <v>2017</v>
      </c>
      <c r="AC32" s="18">
        <f>WEEKDAY(Tableau22[[#This Row],[Date de début]])</f>
        <v>5</v>
      </c>
      <c r="AD32" s="18" t="str">
        <f>LEFT(Tableau22[[#This Row],[PN Pièce]],9)</f>
        <v/>
      </c>
      <c r="AE32" s="18"/>
    </row>
    <row r="33" spans="2:31" x14ac:dyDescent="0.25">
      <c r="B33" s="18">
        <v>450005</v>
      </c>
      <c r="C33" s="18" t="str">
        <f>IFERROR(VLOOKUP(B33,#REF!,2,FALSE),"")</f>
        <v/>
      </c>
      <c r="D33" s="62">
        <v>42768</v>
      </c>
      <c r="E33" s="63">
        <v>0.64466435185185189</v>
      </c>
      <c r="F33" s="62">
        <v>42768</v>
      </c>
      <c r="G33" s="63">
        <v>0.64651620370370366</v>
      </c>
      <c r="H33"/>
      <c r="I33" s="65">
        <v>3.3564814814814812E-4</v>
      </c>
      <c r="J33" s="65">
        <v>9.9537037037037042E-4</v>
      </c>
      <c r="K33" s="65">
        <v>4.0509259259259258E-4</v>
      </c>
      <c r="L33" s="65">
        <v>0</v>
      </c>
      <c r="M33" s="65">
        <v>1.736111111111111E-3</v>
      </c>
      <c r="N33"/>
      <c r="O33" s="18">
        <v>5.4526500000000002</v>
      </c>
      <c r="P33" s="18">
        <v>0</v>
      </c>
      <c r="Q33" s="18">
        <v>0</v>
      </c>
      <c r="S33"/>
      <c r="T33" s="61">
        <v>3.2250000000000001</v>
      </c>
      <c r="U33" s="65">
        <v>0</v>
      </c>
      <c r="V33" s="65">
        <v>0</v>
      </c>
      <c r="W33" s="65">
        <v>0</v>
      </c>
      <c r="X33" s="65">
        <v>0</v>
      </c>
      <c r="Y33" s="65">
        <v>0</v>
      </c>
      <c r="Z33" s="65">
        <v>4.0509259259259258E-4</v>
      </c>
      <c r="AA33" s="18">
        <f>WEEKNUM(Tableau22[[#This Row],[Date de début]],2)</f>
        <v>6</v>
      </c>
      <c r="AB33" s="18">
        <f>YEAR(Tableau22[[#This Row],[Date de début]])</f>
        <v>2017</v>
      </c>
      <c r="AC33" s="18">
        <f>WEEKDAY(Tableau22[[#This Row],[Date de début]])</f>
        <v>5</v>
      </c>
      <c r="AD33" s="18" t="str">
        <f>LEFT(Tableau22[[#This Row],[PN Pièce]],9)</f>
        <v/>
      </c>
      <c r="AE33" s="18"/>
    </row>
    <row r="34" spans="2:31" x14ac:dyDescent="0.25">
      <c r="B34" s="18">
        <v>450005</v>
      </c>
      <c r="C34" s="18" t="str">
        <f>IFERROR(VLOOKUP(B34,#REF!,2,FALSE),"")</f>
        <v/>
      </c>
      <c r="D34" s="62">
        <v>42768</v>
      </c>
      <c r="E34" s="63">
        <v>0.64672453703703703</v>
      </c>
      <c r="F34" s="62">
        <v>42775</v>
      </c>
      <c r="G34" s="63">
        <v>0.44390046296296298</v>
      </c>
      <c r="H34"/>
      <c r="I34" s="65" t="s">
        <v>100</v>
      </c>
      <c r="J34" s="65">
        <v>5.4513888888888884E-3</v>
      </c>
      <c r="K34" s="65">
        <v>9.8379629629629642E-4</v>
      </c>
      <c r="L34" s="65">
        <v>1.7303240740740741E-2</v>
      </c>
      <c r="M34" s="65" t="s">
        <v>101</v>
      </c>
      <c r="N34"/>
      <c r="O34" s="18">
        <v>5.4526500000000002</v>
      </c>
      <c r="P34" s="18">
        <v>0</v>
      </c>
      <c r="Q34" s="18">
        <v>0.46349534999999897</v>
      </c>
      <c r="S34"/>
      <c r="T34" s="61">
        <v>0.47496407140765201</v>
      </c>
      <c r="U34" s="65">
        <v>4.1666666666666669E-4</v>
      </c>
      <c r="V34" s="65">
        <v>0</v>
      </c>
      <c r="W34" s="65">
        <v>0</v>
      </c>
      <c r="X34" s="65">
        <v>0</v>
      </c>
      <c r="Y34" s="65">
        <v>0</v>
      </c>
      <c r="Z34" s="65">
        <v>5.6712962962962956E-4</v>
      </c>
      <c r="AA34" s="18">
        <f>WEEKNUM(Tableau22[[#This Row],[Date de début]],2)</f>
        <v>6</v>
      </c>
      <c r="AB34" s="18">
        <f>YEAR(Tableau22[[#This Row],[Date de début]])</f>
        <v>2017</v>
      </c>
      <c r="AC34" s="18">
        <f>WEEKDAY(Tableau22[[#This Row],[Date de début]])</f>
        <v>5</v>
      </c>
      <c r="AD34" s="18" t="str">
        <f>LEFT(Tableau22[[#This Row],[PN Pièce]],9)</f>
        <v/>
      </c>
      <c r="AE34" s="18"/>
    </row>
    <row r="35" spans="2:31" x14ac:dyDescent="0.25">
      <c r="B35" s="18">
        <v>450005</v>
      </c>
      <c r="C35" s="18" t="str">
        <f>IFERROR(VLOOKUP(B35,#REF!,2,FALSE),"")</f>
        <v/>
      </c>
      <c r="D35" s="62">
        <v>42790</v>
      </c>
      <c r="E35" s="63">
        <v>0.62420138888888888</v>
      </c>
      <c r="F35" s="62">
        <v>42790</v>
      </c>
      <c r="G35" s="63">
        <v>0.6271296296296297</v>
      </c>
      <c r="H35"/>
      <c r="I35" s="65">
        <v>1.0069444444444444E-3</v>
      </c>
      <c r="J35" s="65">
        <v>1.1921296296296296E-3</v>
      </c>
      <c r="K35" s="65">
        <v>7.291666666666667E-4</v>
      </c>
      <c r="L35" s="65">
        <v>0</v>
      </c>
      <c r="M35" s="65">
        <v>2.9282407407407412E-3</v>
      </c>
      <c r="N35"/>
      <c r="O35" s="18">
        <v>5.4526500000000002</v>
      </c>
      <c r="P35" s="18">
        <v>0</v>
      </c>
      <c r="Q35" s="18">
        <v>7.2850650000003694E-2</v>
      </c>
      <c r="S35"/>
      <c r="T35" s="61">
        <v>13.873517786561299</v>
      </c>
      <c r="U35" s="65">
        <v>6.8287037037037025E-4</v>
      </c>
      <c r="V35" s="65">
        <v>0</v>
      </c>
      <c r="W35" s="65">
        <v>0</v>
      </c>
      <c r="X35" s="65">
        <v>0</v>
      </c>
      <c r="Y35" s="65">
        <v>0</v>
      </c>
      <c r="Z35" s="65">
        <v>4.6296296296296294E-5</v>
      </c>
      <c r="AA35" s="18">
        <f>WEEKNUM(Tableau22[[#This Row],[Date de début]],2)</f>
        <v>9</v>
      </c>
      <c r="AB35" s="18">
        <f>YEAR(Tableau22[[#This Row],[Date de début]])</f>
        <v>2017</v>
      </c>
      <c r="AC35" s="18">
        <f>WEEKDAY(Tableau22[[#This Row],[Date de début]])</f>
        <v>6</v>
      </c>
      <c r="AD35" s="18" t="str">
        <f>LEFT(Tableau22[[#This Row],[PN Pièce]],9)</f>
        <v/>
      </c>
      <c r="AE35" s="18"/>
    </row>
    <row r="36" spans="2:31" x14ac:dyDescent="0.25">
      <c r="B36" s="18">
        <v>450006</v>
      </c>
      <c r="C36" s="18" t="str">
        <f>IFERROR(VLOOKUP(B36,#REF!,2,FALSE),"")</f>
        <v/>
      </c>
      <c r="D36" s="62">
        <v>42761</v>
      </c>
      <c r="E36" s="63">
        <v>0.6520717592592592</v>
      </c>
      <c r="F36" s="62">
        <v>42761</v>
      </c>
      <c r="G36" s="63">
        <v>0.66400462962962969</v>
      </c>
      <c r="H36"/>
      <c r="I36" s="65">
        <v>5.1736111111111115E-3</v>
      </c>
      <c r="J36" s="65">
        <v>2.8356481481481479E-3</v>
      </c>
      <c r="K36" s="65">
        <v>3.9236111111111112E-3</v>
      </c>
      <c r="L36" s="65">
        <v>0</v>
      </c>
      <c r="M36" s="65">
        <v>1.1932870370370371E-2</v>
      </c>
      <c r="N36"/>
      <c r="O36" s="18">
        <v>0.98534999999999995</v>
      </c>
      <c r="P36" s="18">
        <v>0</v>
      </c>
      <c r="Q36" s="18">
        <v>5.4897449999995698E-2</v>
      </c>
      <c r="S36"/>
      <c r="T36" s="61">
        <v>7.2521823472356903</v>
      </c>
      <c r="U36" s="65">
        <v>2.488425925925926E-3</v>
      </c>
      <c r="V36" s="65">
        <v>1.4351851851851854E-3</v>
      </c>
      <c r="W36" s="65">
        <v>0</v>
      </c>
      <c r="X36" s="65">
        <v>0</v>
      </c>
      <c r="Y36" s="65">
        <v>0</v>
      </c>
      <c r="Z36" s="65">
        <v>0</v>
      </c>
      <c r="AA36" s="18">
        <f>WEEKNUM(Tableau22[[#This Row],[Date de début]],2)</f>
        <v>5</v>
      </c>
      <c r="AB36" s="18">
        <f>YEAR(Tableau22[[#This Row],[Date de début]])</f>
        <v>2017</v>
      </c>
      <c r="AC36" s="18">
        <f>WEEKDAY(Tableau22[[#This Row],[Date de début]])</f>
        <v>5</v>
      </c>
      <c r="AD36" s="18" t="str">
        <f>LEFT(Tableau22[[#This Row],[PN Pièce]],9)</f>
        <v/>
      </c>
      <c r="AE36" s="18"/>
    </row>
    <row r="37" spans="2:31" x14ac:dyDescent="0.25">
      <c r="B37" s="18">
        <v>450006</v>
      </c>
      <c r="C37" s="18" t="str">
        <f>IFERROR(VLOOKUP(B37,#REF!,2,FALSE),"")</f>
        <v/>
      </c>
      <c r="D37" s="62">
        <v>42762</v>
      </c>
      <c r="E37" s="63">
        <v>0.47953703703703704</v>
      </c>
      <c r="F37" s="62">
        <v>42765</v>
      </c>
      <c r="G37" s="63">
        <v>0.55905092592592587</v>
      </c>
      <c r="H37"/>
      <c r="I37" s="65">
        <v>8.7534722222222208E-2</v>
      </c>
      <c r="J37" s="65">
        <v>6.9907407407407409E-3</v>
      </c>
      <c r="K37" s="65">
        <v>1.7488425925925925E-2</v>
      </c>
      <c r="L37" s="65" t="s">
        <v>102</v>
      </c>
      <c r="M37" s="65" t="s">
        <v>103</v>
      </c>
      <c r="N37"/>
      <c r="O37" s="18">
        <v>0.98534999999999995</v>
      </c>
      <c r="P37" s="18">
        <v>0</v>
      </c>
      <c r="Q37" s="18">
        <v>1.2254494499999999</v>
      </c>
      <c r="S37"/>
      <c r="T37" s="61">
        <v>19.386052542563998</v>
      </c>
      <c r="U37" s="65">
        <v>1.3865740740740739E-2</v>
      </c>
      <c r="V37" s="65">
        <v>3.6111111111111114E-3</v>
      </c>
      <c r="W37" s="65">
        <v>0</v>
      </c>
      <c r="X37" s="65">
        <v>0</v>
      </c>
      <c r="Y37" s="65">
        <v>0</v>
      </c>
      <c r="Z37" s="65">
        <v>1.1574074074074073E-5</v>
      </c>
      <c r="AA37" s="18">
        <f>WEEKNUM(Tableau22[[#This Row],[Date de début]],2)</f>
        <v>5</v>
      </c>
      <c r="AB37" s="18">
        <f>YEAR(Tableau22[[#This Row],[Date de début]])</f>
        <v>2017</v>
      </c>
      <c r="AC37" s="18">
        <f>WEEKDAY(Tableau22[[#This Row],[Date de début]])</f>
        <v>6</v>
      </c>
      <c r="AD37" s="18" t="str">
        <f>LEFT(Tableau22[[#This Row],[PN Pièce]],9)</f>
        <v/>
      </c>
      <c r="AE37" s="18"/>
    </row>
    <row r="38" spans="2:31" x14ac:dyDescent="0.25">
      <c r="B38" s="18">
        <v>450006</v>
      </c>
      <c r="C38" s="18" t="str">
        <f>IFERROR(VLOOKUP(B38,#REF!,2,FALSE),"")</f>
        <v/>
      </c>
      <c r="D38" s="62">
        <v>42775</v>
      </c>
      <c r="E38" s="63">
        <v>0.44391203703703702</v>
      </c>
      <c r="F38" s="62">
        <v>42776</v>
      </c>
      <c r="G38" s="63">
        <v>0.34368055555555554</v>
      </c>
      <c r="H38"/>
      <c r="I38" s="65">
        <v>0.32116898148148149</v>
      </c>
      <c r="J38" s="65">
        <v>5.4398148148148149E-3</v>
      </c>
      <c r="K38" s="65">
        <v>8.1481481481481474E-3</v>
      </c>
      <c r="L38" s="65">
        <v>0.55984953703703699</v>
      </c>
      <c r="M38" s="65">
        <v>0.89460648148148147</v>
      </c>
      <c r="N38"/>
      <c r="O38" s="18">
        <v>0.98534999999999995</v>
      </c>
      <c r="P38" s="18">
        <v>0</v>
      </c>
      <c r="Q38" s="18">
        <v>2.1590354999999901</v>
      </c>
      <c r="S38"/>
      <c r="T38" s="61">
        <v>83.944661692822194</v>
      </c>
      <c r="U38" s="65">
        <v>6.1574074074074074E-3</v>
      </c>
      <c r="V38" s="65">
        <v>1.9791666666666668E-3</v>
      </c>
      <c r="W38" s="65">
        <v>0</v>
      </c>
      <c r="X38" s="65">
        <v>0</v>
      </c>
      <c r="Y38" s="65">
        <v>0</v>
      </c>
      <c r="Z38" s="65">
        <v>1.1574074074074073E-5</v>
      </c>
      <c r="AA38" s="18">
        <f>WEEKNUM(Tableau22[[#This Row],[Date de début]],2)</f>
        <v>7</v>
      </c>
      <c r="AB38" s="18">
        <f>YEAR(Tableau22[[#This Row],[Date de début]])</f>
        <v>2017</v>
      </c>
      <c r="AC38" s="18">
        <f>WEEKDAY(Tableau22[[#This Row],[Date de début]])</f>
        <v>5</v>
      </c>
      <c r="AD38" s="18" t="str">
        <f>LEFT(Tableau22[[#This Row],[PN Pièce]],9)</f>
        <v/>
      </c>
      <c r="AE38" s="18"/>
    </row>
    <row r="39" spans="2:31" x14ac:dyDescent="0.25">
      <c r="B39" s="18">
        <v>450006</v>
      </c>
      <c r="C39" s="18" t="str">
        <f>IFERROR(VLOOKUP(B39,#REF!,2,FALSE),"")</f>
        <v/>
      </c>
      <c r="D39" s="62">
        <v>42776</v>
      </c>
      <c r="E39" s="63">
        <v>0.38059027777777782</v>
      </c>
      <c r="F39" s="62">
        <v>42776</v>
      </c>
      <c r="G39" s="63">
        <v>0.44771990740740741</v>
      </c>
      <c r="H39"/>
      <c r="I39" s="65">
        <v>4.8171296296296295E-2</v>
      </c>
      <c r="J39" s="65">
        <v>7.1759259259259259E-3</v>
      </c>
      <c r="K39" s="65">
        <v>1.1585648148148149E-2</v>
      </c>
      <c r="L39" s="65">
        <v>1.9675925925925926E-4</v>
      </c>
      <c r="M39" s="65">
        <v>6.7129629629629636E-2</v>
      </c>
      <c r="N39"/>
      <c r="O39" s="18">
        <v>0.98534999999999995</v>
      </c>
      <c r="P39" s="18">
        <v>0</v>
      </c>
      <c r="Q39" s="18">
        <v>1.3926191999999999</v>
      </c>
      <c r="S39"/>
      <c r="T39" s="61">
        <v>27.430689655172401</v>
      </c>
      <c r="U39" s="65">
        <v>7.0023148148148154E-3</v>
      </c>
      <c r="V39" s="65">
        <v>1.1458333333333333E-3</v>
      </c>
      <c r="W39" s="65">
        <v>0</v>
      </c>
      <c r="X39" s="65">
        <v>3.4375E-3</v>
      </c>
      <c r="Y39" s="65">
        <v>0</v>
      </c>
      <c r="Z39" s="65">
        <v>0</v>
      </c>
      <c r="AA39" s="18">
        <f>WEEKNUM(Tableau22[[#This Row],[Date de début]],2)</f>
        <v>7</v>
      </c>
      <c r="AB39" s="18">
        <f>YEAR(Tableau22[[#This Row],[Date de début]])</f>
        <v>2017</v>
      </c>
      <c r="AC39" s="18">
        <f>WEEKDAY(Tableau22[[#This Row],[Date de début]])</f>
        <v>6</v>
      </c>
      <c r="AD39" s="18" t="str">
        <f>LEFT(Tableau22[[#This Row],[PN Pièce]],9)</f>
        <v/>
      </c>
      <c r="AE39" s="18"/>
    </row>
    <row r="40" spans="2:31" x14ac:dyDescent="0.25">
      <c r="B40" s="18">
        <v>450006</v>
      </c>
      <c r="C40" s="18" t="str">
        <f>IFERROR(VLOOKUP(B40,#REF!,2,FALSE),"")</f>
        <v/>
      </c>
      <c r="D40" s="62">
        <v>42776</v>
      </c>
      <c r="E40" s="63">
        <v>0.4578356481481482</v>
      </c>
      <c r="F40" s="62">
        <v>42776</v>
      </c>
      <c r="G40" s="63">
        <v>0.5428587962962963</v>
      </c>
      <c r="H40"/>
      <c r="I40" s="65">
        <v>1.6180555555555556E-2</v>
      </c>
      <c r="J40" s="65">
        <v>1.2210648148148146E-2</v>
      </c>
      <c r="K40" s="65">
        <v>1.4571759259259258E-2</v>
      </c>
      <c r="L40" s="65">
        <v>4.206018518518518E-2</v>
      </c>
      <c r="M40" s="65">
        <v>8.5023148148148153E-2</v>
      </c>
      <c r="N40"/>
      <c r="O40" s="18">
        <v>0.98534999999999995</v>
      </c>
      <c r="P40" s="18">
        <v>0</v>
      </c>
      <c r="Q40" s="18">
        <v>1.3212498000000099</v>
      </c>
      <c r="S40"/>
      <c r="T40" s="61">
        <v>12.2668118704057</v>
      </c>
      <c r="U40" s="65">
        <v>9.6643518518518511E-3</v>
      </c>
      <c r="V40" s="65">
        <v>1.9791666666666668E-3</v>
      </c>
      <c r="W40" s="65">
        <v>0</v>
      </c>
      <c r="X40" s="65">
        <v>2.9050925925925928E-3</v>
      </c>
      <c r="Y40" s="65">
        <v>0</v>
      </c>
      <c r="Z40" s="65">
        <v>2.3148148148148147E-5</v>
      </c>
      <c r="AA40" s="18">
        <f>WEEKNUM(Tableau22[[#This Row],[Date de début]],2)</f>
        <v>7</v>
      </c>
      <c r="AB40" s="18">
        <f>YEAR(Tableau22[[#This Row],[Date de début]])</f>
        <v>2017</v>
      </c>
      <c r="AC40" s="18">
        <f>WEEKDAY(Tableau22[[#This Row],[Date de début]])</f>
        <v>6</v>
      </c>
      <c r="AD40" s="18" t="str">
        <f>LEFT(Tableau22[[#This Row],[PN Pièce]],9)</f>
        <v/>
      </c>
      <c r="AE40" s="18"/>
    </row>
    <row r="41" spans="2:31" x14ac:dyDescent="0.25">
      <c r="B41" s="18">
        <v>450006</v>
      </c>
      <c r="C41" s="18" t="str">
        <f>IFERROR(VLOOKUP(B41,#REF!,2,FALSE),"")</f>
        <v/>
      </c>
      <c r="D41" s="62">
        <v>42935</v>
      </c>
      <c r="E41" s="63">
        <v>0.61109953703703701</v>
      </c>
      <c r="F41" s="62">
        <v>42936</v>
      </c>
      <c r="G41" s="63">
        <v>0.41936342592592596</v>
      </c>
      <c r="H41"/>
      <c r="I41" s="65">
        <v>0.10803240740740742</v>
      </c>
      <c r="J41" s="65">
        <v>2.2337962962962967E-3</v>
      </c>
      <c r="K41" s="65">
        <v>1.4930555555555556E-2</v>
      </c>
      <c r="L41" s="65">
        <v>0.68306712962962957</v>
      </c>
      <c r="M41" s="65">
        <v>0.80826388888888889</v>
      </c>
      <c r="N41"/>
      <c r="O41" s="18">
        <v>0.98534999999999995</v>
      </c>
      <c r="P41" s="18">
        <v>0</v>
      </c>
      <c r="Q41" s="18">
        <v>2.3772559499999901</v>
      </c>
      <c r="S41"/>
      <c r="T41" s="61">
        <v>1.4988830655554599</v>
      </c>
      <c r="U41" s="65">
        <v>1.1030092592592591E-2</v>
      </c>
      <c r="V41" s="65">
        <v>2.0138888888888888E-3</v>
      </c>
      <c r="W41" s="65">
        <v>0</v>
      </c>
      <c r="X41" s="65">
        <v>1.8634259259259261E-3</v>
      </c>
      <c r="Y41" s="65">
        <v>0</v>
      </c>
      <c r="Z41" s="65">
        <v>2.3148148148148147E-5</v>
      </c>
      <c r="AA41" s="18">
        <f>WEEKNUM(Tableau22[[#This Row],[Date de début]],2)</f>
        <v>30</v>
      </c>
      <c r="AB41" s="18">
        <f>YEAR(Tableau22[[#This Row],[Date de début]])</f>
        <v>2017</v>
      </c>
      <c r="AC41" s="18">
        <f>WEEKDAY(Tableau22[[#This Row],[Date de début]])</f>
        <v>4</v>
      </c>
      <c r="AD41" s="18" t="str">
        <f>LEFT(Tableau22[[#This Row],[PN Pièce]],9)</f>
        <v/>
      </c>
      <c r="AE41" s="18"/>
    </row>
    <row r="42" spans="2:31" x14ac:dyDescent="0.25">
      <c r="B42" s="18">
        <v>450007</v>
      </c>
      <c r="C42" s="18" t="str">
        <f>IFERROR(VLOOKUP(B42,#REF!,2,FALSE),"")</f>
        <v/>
      </c>
      <c r="D42" s="62">
        <v>42765</v>
      </c>
      <c r="E42" s="63">
        <v>0.7383912037037037</v>
      </c>
      <c r="F42" s="62">
        <v>42768</v>
      </c>
      <c r="G42" s="63">
        <v>0.63207175925925929</v>
      </c>
      <c r="H42"/>
      <c r="I42" s="65">
        <v>0.15395833333333334</v>
      </c>
      <c r="J42" s="65">
        <v>1.0613425925925927E-2</v>
      </c>
      <c r="K42" s="65">
        <v>1.1689814814814816E-3</v>
      </c>
      <c r="L42" s="65" t="s">
        <v>104</v>
      </c>
      <c r="M42" s="65" t="s">
        <v>105</v>
      </c>
      <c r="N42"/>
      <c r="O42" s="18">
        <v>13.047000000000001</v>
      </c>
      <c r="P42" s="18">
        <v>0</v>
      </c>
      <c r="Q42" s="18">
        <v>1.0299024000000101</v>
      </c>
      <c r="S42"/>
      <c r="T42" s="61">
        <v>35.8809186685546</v>
      </c>
      <c r="U42" s="65">
        <v>8.449074074074075E-4</v>
      </c>
      <c r="V42" s="65">
        <v>2.6620370370370372E-4</v>
      </c>
      <c r="W42" s="65">
        <v>0</v>
      </c>
      <c r="X42" s="65">
        <v>0</v>
      </c>
      <c r="Y42" s="65">
        <v>0</v>
      </c>
      <c r="Z42" s="65">
        <v>5.7870370370370366E-5</v>
      </c>
      <c r="AA42" s="18">
        <f>WEEKNUM(Tableau22[[#This Row],[Date de début]],2)</f>
        <v>6</v>
      </c>
      <c r="AB42" s="18">
        <f>YEAR(Tableau22[[#This Row],[Date de début]])</f>
        <v>2017</v>
      </c>
      <c r="AC42" s="18">
        <f>WEEKDAY(Tableau22[[#This Row],[Date de début]])</f>
        <v>2</v>
      </c>
      <c r="AD42" s="18" t="str">
        <f>LEFT(Tableau22[[#This Row],[PN Pièce]],9)</f>
        <v/>
      </c>
      <c r="AE42" s="18"/>
    </row>
    <row r="43" spans="2:31" x14ac:dyDescent="0.25">
      <c r="B43" s="18">
        <v>450007</v>
      </c>
      <c r="C43" s="18" t="str">
        <f>IFERROR(VLOOKUP(B43,#REF!,2,FALSE),"")</f>
        <v/>
      </c>
      <c r="D43" s="62">
        <v>42835</v>
      </c>
      <c r="E43" s="63">
        <v>0.34802083333333328</v>
      </c>
      <c r="F43" s="62">
        <v>42835</v>
      </c>
      <c r="G43" s="63">
        <v>0.37315972222222221</v>
      </c>
      <c r="H43"/>
      <c r="I43" s="65">
        <v>1.638888888888889E-2</v>
      </c>
      <c r="J43" s="65">
        <v>1.8287037037037037E-3</v>
      </c>
      <c r="K43" s="65">
        <v>6.9212962962962969E-3</v>
      </c>
      <c r="L43" s="65">
        <v>0</v>
      </c>
      <c r="M43" s="65">
        <v>2.5138888888888891E-2</v>
      </c>
      <c r="N43"/>
      <c r="O43" s="18">
        <v>13.686</v>
      </c>
      <c r="P43" s="18">
        <v>0</v>
      </c>
      <c r="Q43" s="18">
        <v>1.8314146499999999</v>
      </c>
      <c r="S43"/>
      <c r="T43" s="61">
        <v>23.0690607734807</v>
      </c>
      <c r="U43" s="65">
        <v>6.3773148148148148E-3</v>
      </c>
      <c r="V43" s="65">
        <v>4.6296296296296293E-4</v>
      </c>
      <c r="W43" s="65">
        <v>0</v>
      </c>
      <c r="X43" s="65">
        <v>0</v>
      </c>
      <c r="Y43" s="65">
        <v>0</v>
      </c>
      <c r="Z43" s="65">
        <v>8.1018518518518516E-5</v>
      </c>
      <c r="AA43" s="18">
        <f>WEEKNUM(Tableau22[[#This Row],[Date de début]],2)</f>
        <v>16</v>
      </c>
      <c r="AB43" s="18">
        <f>YEAR(Tableau22[[#This Row],[Date de début]])</f>
        <v>2017</v>
      </c>
      <c r="AC43" s="18">
        <f>WEEKDAY(Tableau22[[#This Row],[Date de début]])</f>
        <v>2</v>
      </c>
      <c r="AD43" s="18" t="str">
        <f>LEFT(Tableau22[[#This Row],[PN Pièce]],9)</f>
        <v/>
      </c>
      <c r="AE43" s="18"/>
    </row>
    <row r="44" spans="2:31" x14ac:dyDescent="0.25">
      <c r="B44" s="18">
        <v>450007</v>
      </c>
      <c r="C44" s="18" t="str">
        <f>IFERROR(VLOOKUP(B44,#REF!,2,FALSE),"")</f>
        <v/>
      </c>
      <c r="D44" s="62">
        <v>42835</v>
      </c>
      <c r="E44" s="63">
        <v>0.37324074074074076</v>
      </c>
      <c r="F44" s="62">
        <v>42835</v>
      </c>
      <c r="G44" s="63">
        <v>0.40653935185185186</v>
      </c>
      <c r="H44"/>
      <c r="I44" s="65">
        <v>2.7557870370370368E-2</v>
      </c>
      <c r="J44" s="65">
        <v>1.1111111111111111E-3</v>
      </c>
      <c r="K44" s="65">
        <v>4.6296296296296302E-3</v>
      </c>
      <c r="L44" s="65">
        <v>0</v>
      </c>
      <c r="M44" s="65">
        <v>3.3298611111111112E-2</v>
      </c>
      <c r="N44"/>
      <c r="O44" s="18">
        <v>13.686</v>
      </c>
      <c r="P44" s="18">
        <v>0</v>
      </c>
      <c r="Q44" s="18">
        <v>1.22301945</v>
      </c>
      <c r="S44"/>
      <c r="T44" s="61">
        <v>74.838720889815804</v>
      </c>
      <c r="U44" s="65">
        <v>4.3518518518518515E-3</v>
      </c>
      <c r="V44" s="65">
        <v>2.6620370370370372E-4</v>
      </c>
      <c r="W44" s="65">
        <v>0</v>
      </c>
      <c r="X44" s="65">
        <v>0</v>
      </c>
      <c r="Y44" s="65">
        <v>0</v>
      </c>
      <c r="Z44" s="65">
        <v>1.1574074074074073E-5</v>
      </c>
      <c r="AA44" s="18">
        <f>WEEKNUM(Tableau22[[#This Row],[Date de début]],2)</f>
        <v>16</v>
      </c>
      <c r="AB44" s="18">
        <f>YEAR(Tableau22[[#This Row],[Date de début]])</f>
        <v>2017</v>
      </c>
      <c r="AC44" s="18">
        <f>WEEKDAY(Tableau22[[#This Row],[Date de début]])</f>
        <v>2</v>
      </c>
      <c r="AD44" s="18" t="str">
        <f>LEFT(Tableau22[[#This Row],[PN Pièce]],9)</f>
        <v/>
      </c>
      <c r="AE44" s="18"/>
    </row>
    <row r="45" spans="2:31" x14ac:dyDescent="0.25">
      <c r="B45" s="18">
        <v>450007</v>
      </c>
      <c r="C45" s="18" t="str">
        <f>IFERROR(VLOOKUP(B45,#REF!,2,FALSE),"")</f>
        <v/>
      </c>
      <c r="D45" s="62">
        <v>42835</v>
      </c>
      <c r="E45" s="63">
        <v>0.41650462962962959</v>
      </c>
      <c r="F45" s="62">
        <v>42835</v>
      </c>
      <c r="G45" s="63">
        <v>0.55266203703703709</v>
      </c>
      <c r="H45"/>
      <c r="I45" s="65">
        <v>4.3182870370370365E-2</v>
      </c>
      <c r="J45" s="65">
        <v>5.1840277777777777E-2</v>
      </c>
      <c r="K45" s="65">
        <v>3.9456018518518522E-2</v>
      </c>
      <c r="L45" s="65">
        <v>1.6782407407407406E-3</v>
      </c>
      <c r="M45" s="65">
        <v>0.13615740740740742</v>
      </c>
      <c r="N45"/>
      <c r="O45" s="18">
        <v>13.686</v>
      </c>
      <c r="P45" s="18">
        <v>0</v>
      </c>
      <c r="Q45" s="18">
        <v>14.723179050000001</v>
      </c>
      <c r="S45"/>
      <c r="T45" s="61">
        <v>43.046072764365803</v>
      </c>
      <c r="U45" s="65">
        <v>3.6631944444444446E-2</v>
      </c>
      <c r="V45" s="65">
        <v>1.6319444444444445E-3</v>
      </c>
      <c r="W45" s="65">
        <v>0</v>
      </c>
      <c r="X45" s="65">
        <v>1.1574074074074073E-3</v>
      </c>
      <c r="Y45" s="65">
        <v>0</v>
      </c>
      <c r="Z45" s="65">
        <v>3.4722222222222222E-5</v>
      </c>
      <c r="AA45" s="18">
        <f>WEEKNUM(Tableau22[[#This Row],[Date de début]],2)</f>
        <v>16</v>
      </c>
      <c r="AB45" s="18">
        <f>YEAR(Tableau22[[#This Row],[Date de début]])</f>
        <v>2017</v>
      </c>
      <c r="AC45" s="18">
        <f>WEEKDAY(Tableau22[[#This Row],[Date de début]])</f>
        <v>2</v>
      </c>
      <c r="AD45" s="18" t="str">
        <f>LEFT(Tableau22[[#This Row],[PN Pièce]],9)</f>
        <v/>
      </c>
      <c r="AE45" s="18"/>
    </row>
    <row r="46" spans="2:31" x14ac:dyDescent="0.25">
      <c r="B46" s="18">
        <v>450007</v>
      </c>
      <c r="C46" s="18" t="str">
        <f>IFERROR(VLOOKUP(B46,#REF!,2,FALSE),"")</f>
        <v/>
      </c>
      <c r="D46" s="62">
        <v>42835</v>
      </c>
      <c r="E46" s="63">
        <v>0.55268518518518517</v>
      </c>
      <c r="F46" s="62">
        <v>42851</v>
      </c>
      <c r="G46" s="63">
        <v>0.4559259259259259</v>
      </c>
      <c r="H46"/>
      <c r="I46" s="65" t="s">
        <v>106</v>
      </c>
      <c r="J46" s="65">
        <v>0.10233796296296298</v>
      </c>
      <c r="K46" s="65">
        <v>5.7453703703703701E-2</v>
      </c>
      <c r="L46" s="65" t="s">
        <v>107</v>
      </c>
      <c r="M46" s="65" t="s">
        <v>108</v>
      </c>
      <c r="N46"/>
      <c r="O46" s="18">
        <v>13.686</v>
      </c>
      <c r="P46" s="18">
        <v>0</v>
      </c>
      <c r="Q46" s="18">
        <v>14.559612599999999</v>
      </c>
      <c r="S46"/>
      <c r="T46" s="61">
        <v>1.2425315129108301</v>
      </c>
      <c r="U46" s="65">
        <v>3.5023148148148144E-2</v>
      </c>
      <c r="V46" s="65">
        <v>7.6388888888888893E-4</v>
      </c>
      <c r="W46" s="65">
        <v>0</v>
      </c>
      <c r="X46" s="65">
        <v>2.1504629629629627E-2</v>
      </c>
      <c r="Y46" s="65">
        <v>0</v>
      </c>
      <c r="Z46" s="65">
        <v>1.6203703703703703E-4</v>
      </c>
      <c r="AA46" s="18">
        <f>WEEKNUM(Tableau22[[#This Row],[Date de début]],2)</f>
        <v>16</v>
      </c>
      <c r="AB46" s="18">
        <f>YEAR(Tableau22[[#This Row],[Date de début]])</f>
        <v>2017</v>
      </c>
      <c r="AC46" s="18">
        <f>WEEKDAY(Tableau22[[#This Row],[Date de début]])</f>
        <v>2</v>
      </c>
      <c r="AD46" s="18" t="str">
        <f>LEFT(Tableau22[[#This Row],[PN Pièce]],9)</f>
        <v/>
      </c>
      <c r="AE46" s="18"/>
    </row>
    <row r="47" spans="2:31" x14ac:dyDescent="0.25">
      <c r="B47" s="18">
        <v>450008</v>
      </c>
      <c r="C47" s="18" t="str">
        <f>IFERROR(VLOOKUP(B47,#REF!,2,FALSE),"")</f>
        <v/>
      </c>
      <c r="D47" s="62">
        <v>42761</v>
      </c>
      <c r="E47" s="63">
        <v>0.66425925925925922</v>
      </c>
      <c r="F47" s="62">
        <v>42762</v>
      </c>
      <c r="G47" s="63">
        <v>0.47945601851851855</v>
      </c>
      <c r="H47"/>
      <c r="I47" s="65">
        <v>2.6331018518518517E-2</v>
      </c>
      <c r="J47" s="65">
        <v>2.1701388888888892E-2</v>
      </c>
      <c r="K47" s="65">
        <v>0.10027777777777779</v>
      </c>
      <c r="L47" s="65">
        <v>0.66688657407407403</v>
      </c>
      <c r="M47" s="65">
        <v>0.81519675925925927</v>
      </c>
      <c r="N47"/>
      <c r="O47" s="18">
        <v>28.783200000000001</v>
      </c>
      <c r="P47" s="18">
        <v>0</v>
      </c>
      <c r="Q47" s="18">
        <v>29.458329299999999</v>
      </c>
      <c r="S47"/>
      <c r="T47" s="61">
        <v>28.391833373560701</v>
      </c>
      <c r="U47" s="65">
        <v>8.6840277777777766E-2</v>
      </c>
      <c r="V47" s="65">
        <v>0</v>
      </c>
      <c r="W47" s="65">
        <v>0</v>
      </c>
      <c r="X47" s="65">
        <v>1.3391203703703704E-2</v>
      </c>
      <c r="Y47" s="65">
        <v>0</v>
      </c>
      <c r="Z47" s="65">
        <v>4.6296296296296294E-5</v>
      </c>
      <c r="AA47" s="18">
        <f>WEEKNUM(Tableau22[[#This Row],[Date de début]],2)</f>
        <v>5</v>
      </c>
      <c r="AB47" s="18">
        <f>YEAR(Tableau22[[#This Row],[Date de début]])</f>
        <v>2017</v>
      </c>
      <c r="AC47" s="18">
        <f>WEEKDAY(Tableau22[[#This Row],[Date de début]])</f>
        <v>5</v>
      </c>
      <c r="AD47" s="18" t="str">
        <f>LEFT(Tableau22[[#This Row],[PN Pièce]],9)</f>
        <v/>
      </c>
      <c r="AE47" s="18"/>
    </row>
    <row r="48" spans="2:31" x14ac:dyDescent="0.25">
      <c r="B48" s="18">
        <v>450009</v>
      </c>
      <c r="C48" s="18" t="str">
        <f>IFERROR(VLOOKUP(B48,#REF!,2,FALSE),"")</f>
        <v/>
      </c>
      <c r="D48" s="62">
        <v>42815</v>
      </c>
      <c r="E48" s="63">
        <v>0.57582175925925927</v>
      </c>
      <c r="F48" s="62">
        <v>42815</v>
      </c>
      <c r="G48" s="63">
        <v>0.59140046296296289</v>
      </c>
      <c r="H48"/>
      <c r="I48" s="65">
        <v>4.6412037037037038E-3</v>
      </c>
      <c r="J48" s="65">
        <v>0</v>
      </c>
      <c r="K48" s="65">
        <v>9.0509259259259258E-3</v>
      </c>
      <c r="L48" s="65">
        <v>1.8865740740740742E-3</v>
      </c>
      <c r="M48" s="65">
        <v>1.5578703703703704E-2</v>
      </c>
      <c r="N48"/>
      <c r="O48" s="18">
        <v>0.55379999999999996</v>
      </c>
      <c r="P48" s="18">
        <v>0</v>
      </c>
      <c r="Q48" s="18">
        <v>0</v>
      </c>
      <c r="S48"/>
      <c r="T48" s="61">
        <v>88.114413075780107</v>
      </c>
      <c r="U48" s="65">
        <v>0</v>
      </c>
      <c r="V48" s="65">
        <v>0</v>
      </c>
      <c r="W48" s="65">
        <v>0</v>
      </c>
      <c r="X48" s="65">
        <v>0</v>
      </c>
      <c r="Y48" s="65">
        <v>0</v>
      </c>
      <c r="Z48" s="65">
        <v>9.0509259259259258E-3</v>
      </c>
      <c r="AA48" s="18">
        <f>WEEKNUM(Tableau22[[#This Row],[Date de début]],2)</f>
        <v>13</v>
      </c>
      <c r="AB48" s="18">
        <f>YEAR(Tableau22[[#This Row],[Date de début]])</f>
        <v>2017</v>
      </c>
      <c r="AC48" s="18">
        <f>WEEKDAY(Tableau22[[#This Row],[Date de début]])</f>
        <v>3</v>
      </c>
      <c r="AD48" s="18" t="str">
        <f>LEFT(Tableau22[[#This Row],[PN Pièce]],9)</f>
        <v/>
      </c>
      <c r="AE48" s="18"/>
    </row>
    <row r="49" spans="2:31" x14ac:dyDescent="0.25">
      <c r="B49" s="18">
        <v>450009</v>
      </c>
      <c r="C49" s="18" t="str">
        <f>IFERROR(VLOOKUP(B49,#REF!,2,FALSE),"")</f>
        <v/>
      </c>
      <c r="D49" s="62">
        <v>42815</v>
      </c>
      <c r="E49" s="63">
        <v>0.614375</v>
      </c>
      <c r="F49" s="62">
        <v>42816</v>
      </c>
      <c r="G49" s="63">
        <v>0.61539351851851853</v>
      </c>
      <c r="H49"/>
      <c r="I49" s="65">
        <v>8.9120370370370364E-2</v>
      </c>
      <c r="J49" s="65">
        <v>6.122685185185185E-3</v>
      </c>
      <c r="K49" s="65">
        <v>6.7361111111111103E-3</v>
      </c>
      <c r="L49" s="65">
        <v>0.8990393518518518</v>
      </c>
      <c r="M49" s="65" t="s">
        <v>109</v>
      </c>
      <c r="N49"/>
      <c r="O49" s="18">
        <v>0.55379999999999996</v>
      </c>
      <c r="P49" s="18">
        <v>0</v>
      </c>
      <c r="Q49" s="18">
        <v>0</v>
      </c>
      <c r="S49"/>
      <c r="T49" s="61">
        <v>63.881023957080799</v>
      </c>
      <c r="U49" s="65">
        <v>8.1018518518518516E-4</v>
      </c>
      <c r="V49" s="65">
        <v>0</v>
      </c>
      <c r="W49" s="65">
        <v>0</v>
      </c>
      <c r="X49" s="65">
        <v>0</v>
      </c>
      <c r="Y49" s="65">
        <v>0</v>
      </c>
      <c r="Z49" s="65">
        <v>4.6296296296296294E-5</v>
      </c>
      <c r="AA49" s="18">
        <f>WEEKNUM(Tableau22[[#This Row],[Date de début]],2)</f>
        <v>13</v>
      </c>
      <c r="AB49" s="18">
        <f>YEAR(Tableau22[[#This Row],[Date de début]])</f>
        <v>2017</v>
      </c>
      <c r="AC49" s="18">
        <f>WEEKDAY(Tableau22[[#This Row],[Date de début]])</f>
        <v>3</v>
      </c>
      <c r="AD49" s="18" t="str">
        <f>LEFT(Tableau22[[#This Row],[PN Pièce]],9)</f>
        <v/>
      </c>
      <c r="AE49" s="18"/>
    </row>
    <row r="50" spans="2:31" x14ac:dyDescent="0.25">
      <c r="B50" s="18">
        <v>450009</v>
      </c>
      <c r="C50" s="18" t="str">
        <f>IFERROR(VLOOKUP(B50,#REF!,2,FALSE),"")</f>
        <v/>
      </c>
      <c r="D50" s="62">
        <v>42816</v>
      </c>
      <c r="E50" s="63">
        <v>0.61540509259259257</v>
      </c>
      <c r="F50" s="62">
        <v>42816</v>
      </c>
      <c r="G50" s="63">
        <v>0.65395833333333331</v>
      </c>
      <c r="H50"/>
      <c r="I50" s="65">
        <v>2.4189814814814817E-2</v>
      </c>
      <c r="J50" s="65">
        <v>2.3495370370370371E-3</v>
      </c>
      <c r="K50" s="65">
        <v>4.0162037037037033E-3</v>
      </c>
      <c r="L50" s="65">
        <v>7.9976851851851858E-3</v>
      </c>
      <c r="M50" s="65">
        <v>3.8553240740740742E-2</v>
      </c>
      <c r="N50"/>
      <c r="O50" s="18">
        <v>0.55379999999999996</v>
      </c>
      <c r="P50" s="18">
        <v>0</v>
      </c>
      <c r="Q50" s="18">
        <v>0.343439099999999</v>
      </c>
      <c r="S50"/>
      <c r="T50" s="61">
        <v>39.672170519363597</v>
      </c>
      <c r="U50" s="65">
        <v>0</v>
      </c>
      <c r="V50" s="65">
        <v>0</v>
      </c>
      <c r="W50" s="65">
        <v>0</v>
      </c>
      <c r="X50" s="65">
        <v>3.8194444444444443E-3</v>
      </c>
      <c r="Y50" s="65">
        <v>0</v>
      </c>
      <c r="Z50" s="65">
        <v>1.9675925925925926E-4</v>
      </c>
      <c r="AA50" s="18">
        <f>WEEKNUM(Tableau22[[#This Row],[Date de début]],2)</f>
        <v>13</v>
      </c>
      <c r="AB50" s="18">
        <f>YEAR(Tableau22[[#This Row],[Date de début]])</f>
        <v>2017</v>
      </c>
      <c r="AC50" s="18">
        <f>WEEKDAY(Tableau22[[#This Row],[Date de début]])</f>
        <v>4</v>
      </c>
      <c r="AD50" s="18" t="str">
        <f>LEFT(Tableau22[[#This Row],[PN Pièce]],9)</f>
        <v/>
      </c>
      <c r="AE50" s="18"/>
    </row>
    <row r="51" spans="2:31" x14ac:dyDescent="0.25">
      <c r="B51" s="18">
        <v>450009</v>
      </c>
      <c r="C51" s="18" t="str">
        <f>IFERROR(VLOOKUP(B51,#REF!,2,FALSE),"")</f>
        <v/>
      </c>
      <c r="D51" s="62">
        <v>42818</v>
      </c>
      <c r="E51" s="63">
        <v>0.79103009259259249</v>
      </c>
      <c r="F51" s="62">
        <v>42821</v>
      </c>
      <c r="G51" s="63">
        <v>0.58504629629629623</v>
      </c>
      <c r="H51"/>
      <c r="I51" s="65">
        <v>0.25631944444444443</v>
      </c>
      <c r="J51" s="65">
        <v>1.5335648148148147E-2</v>
      </c>
      <c r="K51" s="65">
        <v>2.5624999999999998E-2</v>
      </c>
      <c r="L51" s="65" t="s">
        <v>110</v>
      </c>
      <c r="M51" s="65" t="s">
        <v>111</v>
      </c>
      <c r="N51"/>
      <c r="O51" s="18">
        <v>0.55379999999999996</v>
      </c>
      <c r="P51" s="18">
        <v>0</v>
      </c>
      <c r="Q51" s="18">
        <v>0</v>
      </c>
      <c r="S51"/>
      <c r="T51" s="61">
        <v>0.48397078743843402</v>
      </c>
      <c r="U51" s="65">
        <v>0</v>
      </c>
      <c r="V51" s="65">
        <v>0</v>
      </c>
      <c r="W51" s="65">
        <v>0</v>
      </c>
      <c r="X51" s="65">
        <v>2.521990740740741E-2</v>
      </c>
      <c r="Y51" s="65">
        <v>0</v>
      </c>
      <c r="Z51" s="65">
        <v>4.0509259259259258E-4</v>
      </c>
      <c r="AA51" s="18">
        <f>WEEKNUM(Tableau22[[#This Row],[Date de début]],2)</f>
        <v>13</v>
      </c>
      <c r="AB51" s="18">
        <f>YEAR(Tableau22[[#This Row],[Date de début]])</f>
        <v>2017</v>
      </c>
      <c r="AC51" s="18">
        <f>WEEKDAY(Tableau22[[#This Row],[Date de début]])</f>
        <v>6</v>
      </c>
      <c r="AD51" s="18" t="str">
        <f>LEFT(Tableau22[[#This Row],[PN Pièce]],9)</f>
        <v/>
      </c>
      <c r="AE51" s="18"/>
    </row>
    <row r="52" spans="2:31" x14ac:dyDescent="0.25">
      <c r="B52" s="18">
        <v>450009</v>
      </c>
      <c r="C52" s="18" t="str">
        <f>IFERROR(VLOOKUP(B52,#REF!,2,FALSE),"")</f>
        <v/>
      </c>
      <c r="D52" s="62">
        <v>42821</v>
      </c>
      <c r="E52" s="63">
        <v>0.61061342592592593</v>
      </c>
      <c r="F52" s="62">
        <v>42821</v>
      </c>
      <c r="G52" s="63">
        <v>0.6644444444444445</v>
      </c>
      <c r="H52"/>
      <c r="I52" s="65">
        <v>3.498842592592593E-2</v>
      </c>
      <c r="J52" s="65">
        <v>6.828703703703704E-3</v>
      </c>
      <c r="K52" s="65">
        <v>1.2013888888888888E-2</v>
      </c>
      <c r="L52" s="65">
        <v>0</v>
      </c>
      <c r="M52" s="65">
        <v>5.3831018518518514E-2</v>
      </c>
      <c r="N52"/>
      <c r="O52" s="18">
        <v>0.55379999999999996</v>
      </c>
      <c r="P52" s="18">
        <v>0</v>
      </c>
      <c r="Q52" s="18">
        <v>0</v>
      </c>
      <c r="S52"/>
      <c r="T52" s="61">
        <v>54.320361212642403</v>
      </c>
      <c r="U52" s="65">
        <v>0</v>
      </c>
      <c r="V52" s="65">
        <v>0</v>
      </c>
      <c r="W52" s="65">
        <v>0</v>
      </c>
      <c r="X52" s="65">
        <v>1.1319444444444444E-2</v>
      </c>
      <c r="Y52" s="65">
        <v>0</v>
      </c>
      <c r="Z52" s="65">
        <v>6.9444444444444447E-4</v>
      </c>
      <c r="AA52" s="18">
        <f>WEEKNUM(Tableau22[[#This Row],[Date de début]],2)</f>
        <v>14</v>
      </c>
      <c r="AB52" s="18">
        <f>YEAR(Tableau22[[#This Row],[Date de début]])</f>
        <v>2017</v>
      </c>
      <c r="AC52" s="18">
        <f>WEEKDAY(Tableau22[[#This Row],[Date de début]])</f>
        <v>2</v>
      </c>
      <c r="AD52" s="18" t="str">
        <f>LEFT(Tableau22[[#This Row],[PN Pièce]],9)</f>
        <v/>
      </c>
      <c r="AE52" s="18"/>
    </row>
    <row r="53" spans="2:31" x14ac:dyDescent="0.25">
      <c r="B53" s="18">
        <v>450010</v>
      </c>
      <c r="C53" s="18" t="str">
        <f>IFERROR(VLOOKUP(B53,#REF!,2,FALSE),"")</f>
        <v/>
      </c>
      <c r="D53" s="62">
        <v>42776</v>
      </c>
      <c r="E53" s="63">
        <v>0.44782407407407404</v>
      </c>
      <c r="F53" s="62">
        <v>42776</v>
      </c>
      <c r="G53" s="63">
        <v>0.4578356481481482</v>
      </c>
      <c r="H53"/>
      <c r="I53" s="65">
        <v>5.3587962962962964E-3</v>
      </c>
      <c r="J53" s="65">
        <v>4.1666666666666669E-4</v>
      </c>
      <c r="K53" s="65">
        <v>4.2361111111111106E-3</v>
      </c>
      <c r="L53" s="65">
        <v>0</v>
      </c>
      <c r="M53" s="65">
        <v>1.0011574074074074E-2</v>
      </c>
      <c r="N53"/>
      <c r="O53" s="18">
        <v>15.351599999999999</v>
      </c>
      <c r="P53" s="18">
        <v>0</v>
      </c>
      <c r="Q53" s="69">
        <v>3.3299999984137698E-5</v>
      </c>
      <c r="S53"/>
      <c r="T53" s="61">
        <v>26.364161849711</v>
      </c>
      <c r="U53" s="65">
        <v>0</v>
      </c>
      <c r="V53" s="65">
        <v>0</v>
      </c>
      <c r="W53" s="65">
        <v>0</v>
      </c>
      <c r="X53" s="65">
        <v>4.0277777777777777E-3</v>
      </c>
      <c r="Y53" s="65">
        <v>0</v>
      </c>
      <c r="Z53" s="65">
        <v>2.0833333333333335E-4</v>
      </c>
      <c r="AA53" s="18">
        <f>WEEKNUM(Tableau22[[#This Row],[Date de début]],2)</f>
        <v>7</v>
      </c>
      <c r="AB53" s="18">
        <f>YEAR(Tableau22[[#This Row],[Date de début]])</f>
        <v>2017</v>
      </c>
      <c r="AC53" s="18">
        <f>WEEKDAY(Tableau22[[#This Row],[Date de début]])</f>
        <v>6</v>
      </c>
      <c r="AD53" s="18" t="str">
        <f>LEFT(Tableau22[[#This Row],[PN Pièce]],9)</f>
        <v/>
      </c>
      <c r="AE53" s="18"/>
    </row>
    <row r="54" spans="2:31" x14ac:dyDescent="0.25">
      <c r="B54" s="18">
        <v>450010</v>
      </c>
      <c r="C54" s="18" t="str">
        <f>IFERROR(VLOOKUP(B54,#REF!,2,FALSE),"")</f>
        <v/>
      </c>
      <c r="D54" s="62">
        <v>43013</v>
      </c>
      <c r="E54" s="63">
        <v>0.64146990740740739</v>
      </c>
      <c r="F54" s="62">
        <v>43013</v>
      </c>
      <c r="G54" s="63">
        <v>0.6449421296296296</v>
      </c>
      <c r="H54"/>
      <c r="I54" s="65">
        <v>8.449074074074075E-4</v>
      </c>
      <c r="J54" s="65">
        <v>4.6296296296296294E-5</v>
      </c>
      <c r="K54" s="65">
        <v>3.7037037037037035E-4</v>
      </c>
      <c r="L54" s="65">
        <v>2.2106481481481478E-3</v>
      </c>
      <c r="M54" s="65">
        <v>3.472222222222222E-3</v>
      </c>
      <c r="N54"/>
      <c r="O54" s="18">
        <v>15.351599999999999</v>
      </c>
      <c r="P54" s="18">
        <v>0</v>
      </c>
      <c r="Q54" s="18">
        <v>0.15335070000000001</v>
      </c>
      <c r="S54"/>
      <c r="T54" s="61">
        <v>98.6</v>
      </c>
      <c r="U54" s="65">
        <v>3.2407407407407406E-4</v>
      </c>
      <c r="V54" s="65">
        <v>0</v>
      </c>
      <c r="W54" s="65">
        <v>0</v>
      </c>
      <c r="X54" s="65">
        <v>0</v>
      </c>
      <c r="Y54" s="65">
        <v>0</v>
      </c>
      <c r="Z54" s="65">
        <v>4.6296296296296294E-5</v>
      </c>
      <c r="AA54" s="18">
        <f>WEEKNUM(Tableau22[[#This Row],[Date de début]],2)</f>
        <v>41</v>
      </c>
      <c r="AB54" s="18">
        <f>YEAR(Tableau22[[#This Row],[Date de début]])</f>
        <v>2017</v>
      </c>
      <c r="AC54" s="18">
        <f>WEEKDAY(Tableau22[[#This Row],[Date de début]])</f>
        <v>5</v>
      </c>
      <c r="AD54" s="18" t="str">
        <f>LEFT(Tableau22[[#This Row],[PN Pièce]],9)</f>
        <v/>
      </c>
      <c r="AE54" s="18"/>
    </row>
    <row r="55" spans="2:31" x14ac:dyDescent="0.25">
      <c r="B55" s="18">
        <v>450010</v>
      </c>
      <c r="C55" s="18" t="str">
        <f>IFERROR(VLOOKUP(B55,#REF!,2,FALSE),"")</f>
        <v/>
      </c>
      <c r="D55" s="62">
        <v>43018</v>
      </c>
      <c r="E55" s="63">
        <v>0.39503472222222219</v>
      </c>
      <c r="F55" s="62">
        <v>43018</v>
      </c>
      <c r="G55" s="63">
        <v>0.48131944444444441</v>
      </c>
      <c r="H55"/>
      <c r="I55" s="65">
        <v>5.229166666666666E-2</v>
      </c>
      <c r="J55" s="65">
        <v>1.0590277777777777E-2</v>
      </c>
      <c r="K55" s="65">
        <v>2.3402777777777783E-2</v>
      </c>
      <c r="L55" s="65">
        <v>0</v>
      </c>
      <c r="M55" s="65">
        <v>8.6284722222222221E-2</v>
      </c>
      <c r="N55"/>
      <c r="O55" s="18">
        <v>15.2601</v>
      </c>
      <c r="P55" s="18">
        <v>0</v>
      </c>
      <c r="Q55" s="18">
        <v>17.316621600000001</v>
      </c>
      <c r="S55"/>
      <c r="T55" s="61">
        <v>62.4810194500335</v>
      </c>
      <c r="U55" s="65">
        <v>2.1099537037037038E-2</v>
      </c>
      <c r="V55" s="65">
        <v>0</v>
      </c>
      <c r="W55" s="65">
        <v>0</v>
      </c>
      <c r="X55" s="65">
        <v>2.1527777777777778E-3</v>
      </c>
      <c r="Y55" s="65">
        <v>0</v>
      </c>
      <c r="Z55" s="65">
        <v>1.5046296296296297E-4</v>
      </c>
      <c r="AA55" s="18">
        <f>WEEKNUM(Tableau22[[#This Row],[Date de début]],2)</f>
        <v>42</v>
      </c>
      <c r="AB55" s="18">
        <f>YEAR(Tableau22[[#This Row],[Date de début]])</f>
        <v>2017</v>
      </c>
      <c r="AC55" s="18">
        <f>WEEKDAY(Tableau22[[#This Row],[Date de début]])</f>
        <v>3</v>
      </c>
      <c r="AD55" s="18" t="str">
        <f>LEFT(Tableau22[[#This Row],[PN Pièce]],9)</f>
        <v/>
      </c>
      <c r="AE55" s="18"/>
    </row>
    <row r="56" spans="2:31" x14ac:dyDescent="0.25">
      <c r="B56" s="18">
        <v>450010</v>
      </c>
      <c r="C56" s="18" t="str">
        <f>IFERROR(VLOOKUP(B56,#REF!,2,FALSE),"")</f>
        <v/>
      </c>
      <c r="D56" s="62">
        <v>43182</v>
      </c>
      <c r="E56" s="63">
        <v>0.46916666666666668</v>
      </c>
      <c r="F56" s="62">
        <v>43182</v>
      </c>
      <c r="G56" s="63">
        <v>0.5053009259259259</v>
      </c>
      <c r="H56"/>
      <c r="I56" s="65">
        <v>1.1666666666666667E-2</v>
      </c>
      <c r="J56" s="65">
        <v>6.3310185185185197E-3</v>
      </c>
      <c r="K56" s="65">
        <v>1.8136574074074072E-2</v>
      </c>
      <c r="L56" s="65">
        <v>0</v>
      </c>
      <c r="M56" s="65">
        <v>3.6134259259259262E-2</v>
      </c>
      <c r="N56"/>
      <c r="O56" s="18">
        <v>15.2601</v>
      </c>
      <c r="P56" s="18">
        <v>0</v>
      </c>
      <c r="Q56" s="18">
        <v>15.4925745</v>
      </c>
      <c r="S56"/>
      <c r="T56" s="61">
        <v>51.809096732863601</v>
      </c>
      <c r="U56" s="65">
        <v>1.577546296296296E-2</v>
      </c>
      <c r="V56" s="65">
        <v>0</v>
      </c>
      <c r="W56" s="65">
        <v>0</v>
      </c>
      <c r="X56" s="65">
        <v>2.3379629629629631E-3</v>
      </c>
      <c r="Y56" s="65">
        <v>0</v>
      </c>
      <c r="Z56" s="65">
        <v>2.3148148148148147E-5</v>
      </c>
      <c r="AA56" s="18">
        <f>WEEKNUM(Tableau22[[#This Row],[Date de début]],2)</f>
        <v>12</v>
      </c>
      <c r="AB56" s="18">
        <f>YEAR(Tableau22[[#This Row],[Date de début]])</f>
        <v>2018</v>
      </c>
      <c r="AC56" s="18">
        <f>WEEKDAY(Tableau22[[#This Row],[Date de début]])</f>
        <v>6</v>
      </c>
      <c r="AD56" s="18" t="str">
        <f>LEFT(Tableau22[[#This Row],[PN Pièce]],9)</f>
        <v/>
      </c>
      <c r="AE56" s="18"/>
    </row>
    <row r="57" spans="2:31" x14ac:dyDescent="0.25">
      <c r="B57" s="18">
        <v>450010</v>
      </c>
      <c r="C57" s="18" t="str">
        <f>IFERROR(VLOOKUP(B57,#REF!,2,FALSE),"")</f>
        <v/>
      </c>
      <c r="D57" s="62">
        <v>43565</v>
      </c>
      <c r="E57" s="63">
        <v>0.43592592592592588</v>
      </c>
      <c r="F57" s="62">
        <v>43566</v>
      </c>
      <c r="G57" s="63">
        <v>0.28289351851851852</v>
      </c>
      <c r="H57"/>
      <c r="I57" s="65">
        <v>8.8402777777777775E-2</v>
      </c>
      <c r="J57" s="65">
        <v>6.5972222222222222E-3</v>
      </c>
      <c r="K57" s="65">
        <v>3.515046296296296E-2</v>
      </c>
      <c r="L57" s="65">
        <v>0.71681712962962962</v>
      </c>
      <c r="M57" s="65">
        <v>0.84696759259259258</v>
      </c>
      <c r="N57"/>
      <c r="O57" s="18">
        <v>15.2601</v>
      </c>
      <c r="P57" s="18">
        <v>0</v>
      </c>
      <c r="Q57" s="18">
        <v>22.046144699999999</v>
      </c>
      <c r="S57"/>
      <c r="T57" s="61">
        <v>7.5673563092732801</v>
      </c>
      <c r="U57" s="65">
        <v>3.2812500000000001E-2</v>
      </c>
      <c r="V57" s="65">
        <v>0</v>
      </c>
      <c r="W57" s="65">
        <v>0</v>
      </c>
      <c r="X57" s="65">
        <v>2.3032407407407407E-3</v>
      </c>
      <c r="Y57" s="65">
        <v>0</v>
      </c>
      <c r="Z57" s="65">
        <v>3.4722222222222222E-5</v>
      </c>
      <c r="AA57" s="18">
        <f>WEEKNUM(Tableau22[[#This Row],[Date de début]],2)</f>
        <v>15</v>
      </c>
      <c r="AB57" s="18">
        <f>YEAR(Tableau22[[#This Row],[Date de début]])</f>
        <v>2019</v>
      </c>
      <c r="AC57" s="18">
        <f>WEEKDAY(Tableau22[[#This Row],[Date de début]])</f>
        <v>4</v>
      </c>
      <c r="AD57" s="18" t="str">
        <f>LEFT(Tableau22[[#This Row],[PN Pièce]],9)</f>
        <v/>
      </c>
      <c r="AE57" s="18"/>
    </row>
    <row r="58" spans="2:31" x14ac:dyDescent="0.25">
      <c r="B58" s="18">
        <v>450011</v>
      </c>
      <c r="C58" s="18" t="str">
        <f>IFERROR(VLOOKUP(B58,#REF!,2,FALSE),"")</f>
        <v/>
      </c>
      <c r="D58" s="62">
        <v>42950</v>
      </c>
      <c r="E58" s="63">
        <v>0.65539351851851857</v>
      </c>
      <c r="F58" s="62">
        <v>42950</v>
      </c>
      <c r="G58" s="63">
        <v>0.66792824074074064</v>
      </c>
      <c r="H58" s="53"/>
      <c r="I58" s="65">
        <v>1.1122685185185185E-2</v>
      </c>
      <c r="J58" s="65">
        <v>2.0833333333333335E-4</v>
      </c>
      <c r="K58" s="65">
        <v>1.2037037037037038E-3</v>
      </c>
      <c r="L58" s="65">
        <v>0</v>
      </c>
      <c r="M58" s="65">
        <v>1.2534722222222223E-2</v>
      </c>
      <c r="N58"/>
      <c r="O58" s="18">
        <v>14.425800000000001</v>
      </c>
      <c r="P58" s="18">
        <v>0</v>
      </c>
      <c r="Q58" s="18">
        <v>0</v>
      </c>
      <c r="S58"/>
      <c r="T58" s="61">
        <v>98.339796860572505</v>
      </c>
      <c r="U58" s="65">
        <v>0</v>
      </c>
      <c r="V58" s="65">
        <v>0</v>
      </c>
      <c r="W58" s="65">
        <v>0</v>
      </c>
      <c r="X58" s="65">
        <v>1.1111111111111111E-3</v>
      </c>
      <c r="Y58" s="65">
        <v>0</v>
      </c>
      <c r="Z58" s="65">
        <v>9.2592592592592588E-5</v>
      </c>
      <c r="AA58" s="18">
        <f>WEEKNUM(Tableau22[[#This Row],[Date de début]],2)</f>
        <v>32</v>
      </c>
      <c r="AB58" s="18">
        <f>YEAR(Tableau22[[#This Row],[Date de début]])</f>
        <v>2017</v>
      </c>
      <c r="AC58" s="18">
        <f>WEEKDAY(Tableau22[[#This Row],[Date de début]])</f>
        <v>5</v>
      </c>
      <c r="AD58" s="18" t="str">
        <f>LEFT(Tableau22[[#This Row],[PN Pièce]],9)</f>
        <v/>
      </c>
      <c r="AE58" s="18"/>
    </row>
    <row r="59" spans="2:31" x14ac:dyDescent="0.25">
      <c r="B59" s="18">
        <v>450011</v>
      </c>
      <c r="C59" s="18" t="str">
        <f>IFERROR(VLOOKUP(B59,#REF!,2,FALSE),"")</f>
        <v/>
      </c>
      <c r="D59" s="62">
        <v>43013</v>
      </c>
      <c r="E59" s="63">
        <v>0.5798726851851852</v>
      </c>
      <c r="F59" s="62">
        <v>43013</v>
      </c>
      <c r="G59" s="63">
        <v>0.62032407407407408</v>
      </c>
      <c r="H59"/>
      <c r="I59" s="65">
        <v>3.8645833333333331E-2</v>
      </c>
      <c r="J59" s="65">
        <v>2.4305555555555552E-4</v>
      </c>
      <c r="K59" s="65">
        <v>9.8379629629629642E-4</v>
      </c>
      <c r="L59" s="65">
        <v>5.7870370370370378E-4</v>
      </c>
      <c r="M59" s="65">
        <v>4.0451388888888891E-2</v>
      </c>
      <c r="N59"/>
      <c r="O59" s="18">
        <v>14.425800000000001</v>
      </c>
      <c r="P59" s="18">
        <v>0</v>
      </c>
      <c r="Q59" s="18">
        <v>0.34441709999999998</v>
      </c>
      <c r="S59"/>
      <c r="T59" s="61">
        <v>88.666380543633807</v>
      </c>
      <c r="U59" s="65">
        <v>9.2592592592592585E-4</v>
      </c>
      <c r="V59" s="65">
        <v>0</v>
      </c>
      <c r="W59" s="65">
        <v>0</v>
      </c>
      <c r="X59" s="65">
        <v>0</v>
      </c>
      <c r="Y59" s="65">
        <v>0</v>
      </c>
      <c r="Z59" s="65">
        <v>5.7870370370370366E-5</v>
      </c>
      <c r="AA59" s="18">
        <f>WEEKNUM(Tableau22[[#This Row],[Date de début]],2)</f>
        <v>41</v>
      </c>
      <c r="AB59" s="18">
        <f>YEAR(Tableau22[[#This Row],[Date de début]])</f>
        <v>2017</v>
      </c>
      <c r="AC59" s="18">
        <f>WEEKDAY(Tableau22[[#This Row],[Date de début]])</f>
        <v>5</v>
      </c>
      <c r="AD59" s="18" t="str">
        <f>LEFT(Tableau22[[#This Row],[PN Pièce]],9)</f>
        <v/>
      </c>
      <c r="AE59" s="18"/>
    </row>
    <row r="60" spans="2:31" x14ac:dyDescent="0.25">
      <c r="B60" s="18">
        <v>450011</v>
      </c>
      <c r="C60" s="18" t="str">
        <f>IFERROR(VLOOKUP(B60,#REF!,2,FALSE),"")</f>
        <v/>
      </c>
      <c r="D60" s="62">
        <v>43013</v>
      </c>
      <c r="E60" s="63">
        <v>0.63153935185185184</v>
      </c>
      <c r="F60" s="62">
        <v>43013</v>
      </c>
      <c r="G60" s="63">
        <v>0.64145833333333335</v>
      </c>
      <c r="H60"/>
      <c r="I60" s="65">
        <v>9.0162037037037034E-3</v>
      </c>
      <c r="J60" s="65">
        <v>2.8935185185185189E-4</v>
      </c>
      <c r="K60" s="65">
        <v>4.8611111111111104E-4</v>
      </c>
      <c r="L60" s="65">
        <v>1.273148148148148E-4</v>
      </c>
      <c r="M60" s="65">
        <v>9.9189814814814817E-3</v>
      </c>
      <c r="N60"/>
      <c r="O60" s="18">
        <v>14.6709</v>
      </c>
      <c r="P60" s="18">
        <v>0</v>
      </c>
      <c r="Q60" s="18">
        <v>0.21137249999999999</v>
      </c>
      <c r="S60"/>
      <c r="T60" s="61">
        <v>95.379229871645293</v>
      </c>
      <c r="U60" s="65">
        <v>4.5138888888888892E-4</v>
      </c>
      <c r="V60" s="65">
        <v>0</v>
      </c>
      <c r="W60" s="65">
        <v>0</v>
      </c>
      <c r="X60" s="65">
        <v>0</v>
      </c>
      <c r="Y60" s="65">
        <v>0</v>
      </c>
      <c r="Z60" s="65">
        <v>3.4722222222222222E-5</v>
      </c>
      <c r="AA60" s="18">
        <f>WEEKNUM(Tableau22[[#This Row],[Date de début]],2)</f>
        <v>41</v>
      </c>
      <c r="AB60" s="18">
        <f>YEAR(Tableau22[[#This Row],[Date de début]])</f>
        <v>2017</v>
      </c>
      <c r="AC60" s="18">
        <f>WEEKDAY(Tableau22[[#This Row],[Date de début]])</f>
        <v>5</v>
      </c>
      <c r="AD60" s="18" t="str">
        <f>LEFT(Tableau22[[#This Row],[PN Pièce]],9)</f>
        <v/>
      </c>
      <c r="AE60" s="18"/>
    </row>
    <row r="61" spans="2:31" x14ac:dyDescent="0.25">
      <c r="B61" s="18">
        <v>450011</v>
      </c>
      <c r="C61" s="18" t="str">
        <f>IFERROR(VLOOKUP(B61,#REF!,2,FALSE),"")</f>
        <v/>
      </c>
      <c r="D61" s="62">
        <v>43013</v>
      </c>
      <c r="E61" s="63">
        <v>0.67615740740740737</v>
      </c>
      <c r="F61" s="62">
        <v>43014</v>
      </c>
      <c r="G61" s="63">
        <v>0.66195601851851849</v>
      </c>
      <c r="H61"/>
      <c r="I61" s="65">
        <v>0.36854166666666671</v>
      </c>
      <c r="J61" s="65">
        <v>1.3761574074074074E-2</v>
      </c>
      <c r="K61" s="65">
        <v>6.3078703703703708E-3</v>
      </c>
      <c r="L61" s="65">
        <v>0.59718749999999998</v>
      </c>
      <c r="M61" s="65">
        <v>0.98579861111111111</v>
      </c>
      <c r="N61"/>
      <c r="O61" s="18">
        <v>14.6709</v>
      </c>
      <c r="P61" s="18">
        <v>0</v>
      </c>
      <c r="Q61" s="18">
        <v>57.062025599999998</v>
      </c>
      <c r="S61"/>
      <c r="T61" s="61">
        <v>33.792809928028902</v>
      </c>
      <c r="U61" s="65">
        <v>5.7754629629629623E-3</v>
      </c>
      <c r="V61" s="65">
        <v>0</v>
      </c>
      <c r="W61" s="65">
        <v>0</v>
      </c>
      <c r="X61" s="65">
        <v>0</v>
      </c>
      <c r="Y61" s="65">
        <v>0</v>
      </c>
      <c r="Z61" s="65">
        <v>5.3240740740740744E-4</v>
      </c>
      <c r="AA61" s="18">
        <f>WEEKNUM(Tableau22[[#This Row],[Date de début]],2)</f>
        <v>41</v>
      </c>
      <c r="AB61" s="18">
        <f>YEAR(Tableau22[[#This Row],[Date de début]])</f>
        <v>2017</v>
      </c>
      <c r="AC61" s="18">
        <f>WEEKDAY(Tableau22[[#This Row],[Date de début]])</f>
        <v>5</v>
      </c>
      <c r="AD61" s="18" t="str">
        <f>LEFT(Tableau22[[#This Row],[PN Pièce]],9)</f>
        <v/>
      </c>
      <c r="AE61" s="18"/>
    </row>
    <row r="62" spans="2:31" x14ac:dyDescent="0.25">
      <c r="B62" s="18">
        <v>450011</v>
      </c>
      <c r="C62" s="18" t="str">
        <f>IFERROR(VLOOKUP(B62,#REF!,2,FALSE),"")</f>
        <v/>
      </c>
      <c r="D62" s="62">
        <v>43014</v>
      </c>
      <c r="E62" s="63">
        <v>0.66196759259259264</v>
      </c>
      <c r="F62" s="62">
        <v>43017</v>
      </c>
      <c r="G62" s="63">
        <v>0.45366898148148144</v>
      </c>
      <c r="H62"/>
      <c r="I62" s="65">
        <v>5.2222222222222225E-2</v>
      </c>
      <c r="J62" s="65">
        <v>3.9351851851851857E-3</v>
      </c>
      <c r="K62" s="65">
        <v>1.4918981481481483E-2</v>
      </c>
      <c r="L62" s="65" t="s">
        <v>112</v>
      </c>
      <c r="M62" s="65" t="s">
        <v>113</v>
      </c>
      <c r="N62"/>
      <c r="O62" s="18">
        <v>14.6709</v>
      </c>
      <c r="P62" s="18">
        <v>0</v>
      </c>
      <c r="Q62" s="18">
        <v>7.3392771000000003</v>
      </c>
      <c r="S62"/>
      <c r="T62" s="61">
        <v>98.690248462912507</v>
      </c>
      <c r="U62" s="65">
        <v>1.4884259259259259E-2</v>
      </c>
      <c r="V62" s="65">
        <v>0</v>
      </c>
      <c r="W62" s="65">
        <v>0</v>
      </c>
      <c r="X62" s="65">
        <v>0</v>
      </c>
      <c r="Y62" s="65">
        <v>0</v>
      </c>
      <c r="Z62" s="65">
        <v>3.4722222222222222E-5</v>
      </c>
      <c r="AA62" s="18">
        <f>WEEKNUM(Tableau22[[#This Row],[Date de début]],2)</f>
        <v>41</v>
      </c>
      <c r="AB62" s="18">
        <f>YEAR(Tableau22[[#This Row],[Date de début]])</f>
        <v>2017</v>
      </c>
      <c r="AC62" s="18">
        <f>WEEKDAY(Tableau22[[#This Row],[Date de début]])</f>
        <v>6</v>
      </c>
      <c r="AD62" s="18" t="str">
        <f>LEFT(Tableau22[[#This Row],[PN Pièce]],9)</f>
        <v/>
      </c>
      <c r="AE62" s="18"/>
    </row>
    <row r="63" spans="2:31" x14ac:dyDescent="0.25">
      <c r="B63" s="18">
        <v>450011</v>
      </c>
      <c r="C63" s="18" t="str">
        <f>IFERROR(VLOOKUP(B63,#REF!,2,FALSE),"")</f>
        <v/>
      </c>
      <c r="D63" s="62">
        <v>43017</v>
      </c>
      <c r="E63" s="63">
        <v>0.45368055555555559</v>
      </c>
      <c r="F63" s="62">
        <v>43018</v>
      </c>
      <c r="G63" s="63">
        <v>0.35332175925925924</v>
      </c>
      <c r="H63"/>
      <c r="I63" s="65">
        <v>9.5185185185185192E-2</v>
      </c>
      <c r="J63" s="65">
        <v>8.7384259259259255E-3</v>
      </c>
      <c r="K63" s="65">
        <v>2.5034722222222222E-2</v>
      </c>
      <c r="L63" s="65">
        <v>0.77068287037037031</v>
      </c>
      <c r="M63" s="65">
        <v>0.89964120370370371</v>
      </c>
      <c r="N63"/>
      <c r="O63" s="18">
        <v>14.6709</v>
      </c>
      <c r="P63" s="18">
        <v>0</v>
      </c>
      <c r="Q63" s="18">
        <v>21.211241399999999</v>
      </c>
      <c r="S63"/>
      <c r="T63" s="61">
        <v>3.5834244619125499</v>
      </c>
      <c r="U63" s="65">
        <v>2.2858796296296294E-2</v>
      </c>
      <c r="V63" s="65">
        <v>0</v>
      </c>
      <c r="W63" s="65">
        <v>0</v>
      </c>
      <c r="X63" s="65">
        <v>2.1759259259259258E-3</v>
      </c>
      <c r="Y63" s="65">
        <v>0</v>
      </c>
      <c r="Z63" s="65">
        <v>0</v>
      </c>
      <c r="AA63" s="18">
        <f>WEEKNUM(Tableau22[[#This Row],[Date de début]],2)</f>
        <v>42</v>
      </c>
      <c r="AB63" s="18">
        <f>YEAR(Tableau22[[#This Row],[Date de début]])</f>
        <v>2017</v>
      </c>
      <c r="AC63" s="18">
        <f>WEEKDAY(Tableau22[[#This Row],[Date de début]])</f>
        <v>2</v>
      </c>
      <c r="AD63" s="18" t="str">
        <f>LEFT(Tableau22[[#This Row],[PN Pièce]],9)</f>
        <v/>
      </c>
      <c r="AE63" s="18"/>
    </row>
    <row r="64" spans="2:31" x14ac:dyDescent="0.25">
      <c r="B64" s="18">
        <v>450011</v>
      </c>
      <c r="C64" s="18" t="str">
        <f>IFERROR(VLOOKUP(B64,#REF!,2,FALSE),"")</f>
        <v/>
      </c>
      <c r="D64" s="62">
        <v>43182</v>
      </c>
      <c r="E64" s="63">
        <v>0.3135532407407407</v>
      </c>
      <c r="F64" s="62">
        <v>43182</v>
      </c>
      <c r="G64" s="63">
        <v>0.46916666666666668</v>
      </c>
      <c r="H64"/>
      <c r="I64" s="65">
        <v>8.8425925925925922E-2</v>
      </c>
      <c r="J64" s="65">
        <v>3.7303240740740741E-2</v>
      </c>
      <c r="K64" s="65">
        <v>2.8877314814814817E-2</v>
      </c>
      <c r="L64" s="65">
        <v>1.0069444444444444E-3</v>
      </c>
      <c r="M64" s="65">
        <v>0.15561342592592595</v>
      </c>
      <c r="N64"/>
      <c r="O64" s="18">
        <v>15.431699999999999</v>
      </c>
      <c r="P64" s="18">
        <v>0</v>
      </c>
      <c r="Q64" s="18">
        <v>21.386355900000002</v>
      </c>
      <c r="S64"/>
      <c r="T64" s="61">
        <v>25.341167720342099</v>
      </c>
      <c r="U64" s="65">
        <v>2.6689814814814816E-2</v>
      </c>
      <c r="V64" s="65">
        <v>0</v>
      </c>
      <c r="W64" s="65">
        <v>0</v>
      </c>
      <c r="X64" s="65">
        <v>2.1874999999999998E-3</v>
      </c>
      <c r="Y64" s="65">
        <v>0</v>
      </c>
      <c r="Z64" s="65">
        <v>0</v>
      </c>
      <c r="AA64" s="18">
        <f>WEEKNUM(Tableau22[[#This Row],[Date de début]],2)</f>
        <v>12</v>
      </c>
      <c r="AB64" s="18">
        <f>YEAR(Tableau22[[#This Row],[Date de début]])</f>
        <v>2018</v>
      </c>
      <c r="AC64" s="18">
        <f>WEEKDAY(Tableau22[[#This Row],[Date de début]])</f>
        <v>6</v>
      </c>
      <c r="AD64" s="18" t="str">
        <f>LEFT(Tableau22[[#This Row],[PN Pièce]],9)</f>
        <v/>
      </c>
      <c r="AE64" s="18"/>
    </row>
    <row r="65" spans="2:31" x14ac:dyDescent="0.25">
      <c r="B65" s="18">
        <v>450011</v>
      </c>
      <c r="C65" s="18" t="str">
        <f>IFERROR(VLOOKUP(B65,#REF!,2,FALSE),"")</f>
        <v/>
      </c>
      <c r="D65" s="62">
        <v>43564</v>
      </c>
      <c r="E65" s="63">
        <v>0.56167824074074069</v>
      </c>
      <c r="F65" s="62">
        <v>43564</v>
      </c>
      <c r="G65" s="63">
        <v>0.57339120370370367</v>
      </c>
      <c r="H65"/>
      <c r="I65" s="65">
        <v>4.4907407407407405E-3</v>
      </c>
      <c r="J65" s="65">
        <v>3.7037037037037035E-4</v>
      </c>
      <c r="K65" s="65">
        <v>6.851851851851852E-3</v>
      </c>
      <c r="L65" s="65">
        <v>0</v>
      </c>
      <c r="M65" s="65">
        <v>1.1712962962962965E-2</v>
      </c>
      <c r="N65"/>
      <c r="O65" s="18">
        <v>15.431699999999999</v>
      </c>
      <c r="P65" s="18">
        <v>0</v>
      </c>
      <c r="Q65" s="18">
        <v>1.6778124000000001</v>
      </c>
      <c r="S65"/>
      <c r="T65" s="61">
        <v>9.3418972332015802</v>
      </c>
      <c r="U65" s="65">
        <v>6.8402777777777776E-3</v>
      </c>
      <c r="V65" s="65">
        <v>0</v>
      </c>
      <c r="W65" s="65">
        <v>0</v>
      </c>
      <c r="X65" s="65">
        <v>0</v>
      </c>
      <c r="Y65" s="65">
        <v>0</v>
      </c>
      <c r="Z65" s="65">
        <v>1.1574074074074073E-5</v>
      </c>
      <c r="AA65" s="18">
        <f>WEEKNUM(Tableau22[[#This Row],[Date de début]],2)</f>
        <v>15</v>
      </c>
      <c r="AB65" s="18">
        <f>YEAR(Tableau22[[#This Row],[Date de début]])</f>
        <v>2019</v>
      </c>
      <c r="AC65" s="18">
        <f>WEEKDAY(Tableau22[[#This Row],[Date de début]])</f>
        <v>3</v>
      </c>
      <c r="AD65" s="18" t="str">
        <f>LEFT(Tableau22[[#This Row],[PN Pièce]],9)</f>
        <v/>
      </c>
      <c r="AE65" s="18"/>
    </row>
    <row r="66" spans="2:31" x14ac:dyDescent="0.25">
      <c r="B66" s="18">
        <v>450011</v>
      </c>
      <c r="C66" s="18" t="str">
        <f>IFERROR(VLOOKUP(B66,#REF!,2,FALSE),"")</f>
        <v/>
      </c>
      <c r="D66" s="62">
        <v>43565</v>
      </c>
      <c r="E66" s="63">
        <v>0.28703703703703703</v>
      </c>
      <c r="F66" s="62">
        <v>43565</v>
      </c>
      <c r="G66" s="63">
        <v>0.43592592592592588</v>
      </c>
      <c r="H66"/>
      <c r="I66" s="65">
        <v>9.1689814814814807E-2</v>
      </c>
      <c r="J66" s="65">
        <v>2.7581018518518519E-2</v>
      </c>
      <c r="K66" s="65">
        <v>2.8865740740740744E-2</v>
      </c>
      <c r="L66" s="65">
        <v>7.5231481481481471E-4</v>
      </c>
      <c r="M66" s="65">
        <v>0.14888888888888888</v>
      </c>
      <c r="N66"/>
      <c r="O66" s="18">
        <v>15.431699999999999</v>
      </c>
      <c r="P66" s="18">
        <v>0</v>
      </c>
      <c r="Q66" s="18">
        <v>14.855038499999999</v>
      </c>
      <c r="S66"/>
      <c r="T66" s="61">
        <v>44.634172885572099</v>
      </c>
      <c r="U66" s="65">
        <v>2.6562499999999999E-2</v>
      </c>
      <c r="V66" s="65">
        <v>0</v>
      </c>
      <c r="W66" s="65">
        <v>0</v>
      </c>
      <c r="X66" s="65">
        <v>2.2569444444444447E-3</v>
      </c>
      <c r="Y66" s="65">
        <v>0</v>
      </c>
      <c r="Z66" s="65">
        <v>4.6296296296296294E-5</v>
      </c>
      <c r="AA66" s="18">
        <f>WEEKNUM(Tableau22[[#This Row],[Date de début]],2)</f>
        <v>15</v>
      </c>
      <c r="AB66" s="18">
        <f>YEAR(Tableau22[[#This Row],[Date de début]])</f>
        <v>2019</v>
      </c>
      <c r="AC66" s="18">
        <f>WEEKDAY(Tableau22[[#This Row],[Date de début]])</f>
        <v>4</v>
      </c>
      <c r="AD66" s="18" t="str">
        <f>LEFT(Tableau22[[#This Row],[PN Pièce]],9)</f>
        <v/>
      </c>
      <c r="AE66" s="18"/>
    </row>
    <row r="67" spans="2:31" x14ac:dyDescent="0.25">
      <c r="B67" s="18">
        <v>450012</v>
      </c>
      <c r="C67" s="18" t="str">
        <f>IFERROR(VLOOKUP(B67,#REF!,2,FALSE),"")</f>
        <v/>
      </c>
      <c r="D67" s="62">
        <v>43019</v>
      </c>
      <c r="E67" s="63">
        <v>0.60546296296296298</v>
      </c>
      <c r="F67" s="62">
        <v>43020</v>
      </c>
      <c r="G67" s="63">
        <v>0.44369212962962962</v>
      </c>
      <c r="H67"/>
      <c r="I67" s="65">
        <v>0.22165509259259261</v>
      </c>
      <c r="J67" s="65">
        <v>1.0011574074074074E-2</v>
      </c>
      <c r="K67" s="65">
        <v>1.9699074074074074E-2</v>
      </c>
      <c r="L67" s="65">
        <v>0.58686342592592589</v>
      </c>
      <c r="M67" s="65">
        <v>0.83822916666666669</v>
      </c>
      <c r="N67"/>
      <c r="O67" s="18">
        <v>10.300800000000001</v>
      </c>
      <c r="P67" s="18">
        <v>0</v>
      </c>
      <c r="Q67" s="18">
        <v>13.7067402</v>
      </c>
      <c r="S67"/>
      <c r="T67" s="61">
        <v>8.4408958480040805</v>
      </c>
      <c r="U67" s="65">
        <v>1.9016203703703705E-2</v>
      </c>
      <c r="V67" s="65">
        <v>0</v>
      </c>
      <c r="W67" s="65">
        <v>0</v>
      </c>
      <c r="X67" s="65">
        <v>6.7129629629629625E-4</v>
      </c>
      <c r="Y67" s="65">
        <v>0</v>
      </c>
      <c r="Z67" s="65">
        <v>1.1574074074074073E-5</v>
      </c>
      <c r="AA67" s="18">
        <f>WEEKNUM(Tableau22[[#This Row],[Date de début]],2)</f>
        <v>42</v>
      </c>
      <c r="AB67" s="18">
        <f>YEAR(Tableau22[[#This Row],[Date de début]])</f>
        <v>2017</v>
      </c>
      <c r="AC67" s="18">
        <f>WEEKDAY(Tableau22[[#This Row],[Date de début]])</f>
        <v>4</v>
      </c>
      <c r="AD67" s="18" t="str">
        <f>LEFT(Tableau22[[#This Row],[PN Pièce]],9)</f>
        <v/>
      </c>
      <c r="AE67" s="18"/>
    </row>
    <row r="68" spans="2:31" x14ac:dyDescent="0.25">
      <c r="B68" s="18">
        <v>450012</v>
      </c>
      <c r="C68" s="18" t="str">
        <f>IFERROR(VLOOKUP(B68,#REF!,2,FALSE),"")</f>
        <v/>
      </c>
      <c r="D68" s="62">
        <v>43020</v>
      </c>
      <c r="E68" s="63">
        <v>0.44806712962962963</v>
      </c>
      <c r="F68" s="62">
        <v>43025</v>
      </c>
      <c r="G68" s="63">
        <v>0.31535879629629632</v>
      </c>
      <c r="H68"/>
      <c r="I68" s="65">
        <v>0.9900578703703703</v>
      </c>
      <c r="J68" s="65">
        <v>1.0648148148148147E-3</v>
      </c>
      <c r="K68" s="65">
        <v>1.7361111111111112E-4</v>
      </c>
      <c r="L68" s="65" t="s">
        <v>114</v>
      </c>
      <c r="M68" s="65" t="s">
        <v>115</v>
      </c>
      <c r="N68"/>
      <c r="O68" s="18">
        <v>10.300800000000001</v>
      </c>
      <c r="P68" s="18">
        <v>0</v>
      </c>
      <c r="Q68" s="18">
        <v>0.76314959999999898</v>
      </c>
      <c r="S68"/>
      <c r="T68" s="61">
        <v>7.2717069250048796E-2</v>
      </c>
      <c r="U68" s="65">
        <v>0</v>
      </c>
      <c r="V68" s="65">
        <v>0</v>
      </c>
      <c r="W68" s="65">
        <v>0</v>
      </c>
      <c r="X68" s="65">
        <v>1.1574074074074073E-4</v>
      </c>
      <c r="Y68" s="65">
        <v>0</v>
      </c>
      <c r="Z68" s="65">
        <v>5.7870370370370366E-5</v>
      </c>
      <c r="AA68" s="18">
        <f>WEEKNUM(Tableau22[[#This Row],[Date de début]],2)</f>
        <v>42</v>
      </c>
      <c r="AB68" s="18">
        <f>YEAR(Tableau22[[#This Row],[Date de début]])</f>
        <v>2017</v>
      </c>
      <c r="AC68" s="18">
        <f>WEEKDAY(Tableau22[[#This Row],[Date de début]])</f>
        <v>5</v>
      </c>
      <c r="AD68" s="18" t="str">
        <f>LEFT(Tableau22[[#This Row],[PN Pièce]],9)</f>
        <v/>
      </c>
      <c r="AE68" s="18"/>
    </row>
    <row r="69" spans="2:31" x14ac:dyDescent="0.25">
      <c r="B69" s="18">
        <v>450012</v>
      </c>
      <c r="C69" s="18" t="str">
        <f>IFERROR(VLOOKUP(B69,#REF!,2,FALSE),"")</f>
        <v/>
      </c>
      <c r="D69" s="62">
        <v>43025</v>
      </c>
      <c r="E69" s="63">
        <v>0.40353009259259259</v>
      </c>
      <c r="F69" s="62">
        <v>43025</v>
      </c>
      <c r="G69" s="63">
        <v>0.59412037037037035</v>
      </c>
      <c r="H69"/>
      <c r="I69" s="65">
        <v>0.14436342592592591</v>
      </c>
      <c r="J69" s="65">
        <v>2.071759259259259E-2</v>
      </c>
      <c r="K69" s="65">
        <v>2.2881944444444444E-2</v>
      </c>
      <c r="L69" s="65">
        <v>2.627314814814815E-3</v>
      </c>
      <c r="M69" s="65">
        <v>0.19059027777777779</v>
      </c>
      <c r="N69"/>
      <c r="O69" s="18">
        <v>10.300800000000001</v>
      </c>
      <c r="P69" s="18">
        <v>0</v>
      </c>
      <c r="Q69" s="18">
        <v>13.109045099999999</v>
      </c>
      <c r="S69"/>
      <c r="T69" s="61">
        <v>51.214732495293603</v>
      </c>
      <c r="U69" s="65">
        <v>2.179398148148148E-2</v>
      </c>
      <c r="V69" s="65">
        <v>0</v>
      </c>
      <c r="W69" s="65">
        <v>0</v>
      </c>
      <c r="X69" s="65">
        <v>1.0879629629629629E-3</v>
      </c>
      <c r="Y69" s="65">
        <v>0</v>
      </c>
      <c r="Z69" s="65">
        <v>0</v>
      </c>
      <c r="AA69" s="18">
        <f>WEEKNUM(Tableau22[[#This Row],[Date de début]],2)</f>
        <v>43</v>
      </c>
      <c r="AB69" s="18">
        <f>YEAR(Tableau22[[#This Row],[Date de début]])</f>
        <v>2017</v>
      </c>
      <c r="AC69" s="18">
        <f>WEEKDAY(Tableau22[[#This Row],[Date de début]])</f>
        <v>3</v>
      </c>
      <c r="AD69" s="18" t="str">
        <f>LEFT(Tableau22[[#This Row],[PN Pièce]],9)</f>
        <v/>
      </c>
      <c r="AE69" s="18"/>
    </row>
    <row r="70" spans="2:31" x14ac:dyDescent="0.25">
      <c r="B70" s="18">
        <v>450012</v>
      </c>
      <c r="C70" s="18" t="str">
        <f>IFERROR(VLOOKUP(B70,#REF!,2,FALSE),"")</f>
        <v/>
      </c>
      <c r="D70" s="62">
        <v>43181</v>
      </c>
      <c r="E70" s="63">
        <v>0.42527777777777781</v>
      </c>
      <c r="F70" s="62">
        <v>43181</v>
      </c>
      <c r="G70" s="63">
        <v>0.49300925925925926</v>
      </c>
      <c r="H70"/>
      <c r="I70" s="65">
        <v>6.1331018518518521E-2</v>
      </c>
      <c r="J70" s="65">
        <v>6.3657407407407402E-4</v>
      </c>
      <c r="K70" s="65">
        <v>2.4189814814814816E-3</v>
      </c>
      <c r="L70" s="65">
        <v>3.3449074074074071E-3</v>
      </c>
      <c r="M70" s="65">
        <v>6.773148148148149E-2</v>
      </c>
      <c r="N70"/>
      <c r="O70" s="18">
        <v>10.300800000000001</v>
      </c>
      <c r="P70" s="18">
        <v>0</v>
      </c>
      <c r="Q70" s="18">
        <v>4.2041829000000099</v>
      </c>
      <c r="S70"/>
      <c r="T70" s="61">
        <v>47.206254272043701</v>
      </c>
      <c r="U70" s="65">
        <v>2.3958333333333336E-3</v>
      </c>
      <c r="V70" s="65">
        <v>0</v>
      </c>
      <c r="W70" s="65">
        <v>0</v>
      </c>
      <c r="X70" s="65">
        <v>0</v>
      </c>
      <c r="Y70" s="65">
        <v>0</v>
      </c>
      <c r="Z70" s="65">
        <v>2.3148148148148147E-5</v>
      </c>
      <c r="AA70" s="18">
        <f>WEEKNUM(Tableau22[[#This Row],[Date de début]],2)</f>
        <v>12</v>
      </c>
      <c r="AB70" s="18">
        <f>YEAR(Tableau22[[#This Row],[Date de début]])</f>
        <v>2018</v>
      </c>
      <c r="AC70" s="18">
        <f>WEEKDAY(Tableau22[[#This Row],[Date de début]])</f>
        <v>5</v>
      </c>
      <c r="AD70" s="18" t="str">
        <f>LEFT(Tableau22[[#This Row],[PN Pièce]],9)</f>
        <v/>
      </c>
      <c r="AE70" s="18"/>
    </row>
    <row r="71" spans="2:31" x14ac:dyDescent="0.25">
      <c r="B71" s="18">
        <v>450012</v>
      </c>
      <c r="C71" s="18" t="str">
        <f>IFERROR(VLOOKUP(B71,#REF!,2,FALSE),"")</f>
        <v/>
      </c>
      <c r="D71" s="62">
        <v>43181</v>
      </c>
      <c r="E71" s="63">
        <v>0.5348032407407407</v>
      </c>
      <c r="F71" s="62">
        <v>43181</v>
      </c>
      <c r="G71" s="63">
        <v>0.61116898148148147</v>
      </c>
      <c r="H71"/>
      <c r="I71" s="65">
        <v>5.6192129629629634E-2</v>
      </c>
      <c r="J71" s="65">
        <v>2.1990740740740742E-3</v>
      </c>
      <c r="K71" s="65">
        <v>1.6527777777777777E-2</v>
      </c>
      <c r="L71" s="65">
        <v>1.4467592592592594E-3</v>
      </c>
      <c r="M71" s="65">
        <v>7.6365740740740748E-2</v>
      </c>
      <c r="N71"/>
      <c r="O71" s="18">
        <v>10.300800000000001</v>
      </c>
      <c r="P71" s="18">
        <v>0</v>
      </c>
      <c r="Q71" s="18">
        <v>11.969510400000001</v>
      </c>
      <c r="S71"/>
      <c r="T71" s="61">
        <v>39.0812367384056</v>
      </c>
      <c r="U71" s="65">
        <v>1.5439814814814816E-2</v>
      </c>
      <c r="V71" s="65">
        <v>0</v>
      </c>
      <c r="W71" s="65">
        <v>0</v>
      </c>
      <c r="X71" s="65">
        <v>1.0185185185185186E-3</v>
      </c>
      <c r="Y71" s="65">
        <v>0</v>
      </c>
      <c r="Z71" s="65">
        <v>6.9444444444444444E-5</v>
      </c>
      <c r="AA71" s="18">
        <f>WEEKNUM(Tableau22[[#This Row],[Date de début]],2)</f>
        <v>12</v>
      </c>
      <c r="AB71" s="18">
        <f>YEAR(Tableau22[[#This Row],[Date de début]])</f>
        <v>2018</v>
      </c>
      <c r="AC71" s="18">
        <f>WEEKDAY(Tableau22[[#This Row],[Date de début]])</f>
        <v>5</v>
      </c>
      <c r="AD71" s="18" t="str">
        <f>LEFT(Tableau22[[#This Row],[PN Pièce]],9)</f>
        <v/>
      </c>
      <c r="AE71" s="18"/>
    </row>
    <row r="72" spans="2:31" x14ac:dyDescent="0.25">
      <c r="B72" s="18">
        <v>450012</v>
      </c>
      <c r="C72" s="18" t="str">
        <f>IFERROR(VLOOKUP(B72,#REF!,2,FALSE),"")</f>
        <v/>
      </c>
      <c r="D72" s="62">
        <v>43560</v>
      </c>
      <c r="E72" s="63">
        <v>0.4502430555555556</v>
      </c>
      <c r="F72" s="62">
        <v>43564</v>
      </c>
      <c r="G72" s="63">
        <v>0.34674768518518517</v>
      </c>
      <c r="H72"/>
      <c r="I72" s="65">
        <v>0.3603703703703704</v>
      </c>
      <c r="J72" s="65">
        <v>1.7824074074074076E-2</v>
      </c>
      <c r="K72" s="65">
        <v>2.989583333333333E-2</v>
      </c>
      <c r="L72" s="65" t="s">
        <v>116</v>
      </c>
      <c r="M72" s="65" t="s">
        <v>117</v>
      </c>
      <c r="N72"/>
      <c r="O72" s="18">
        <v>10.300800000000001</v>
      </c>
      <c r="P72" s="18">
        <v>0</v>
      </c>
      <c r="Q72" s="18">
        <v>10.5990597</v>
      </c>
      <c r="S72"/>
      <c r="T72" s="61">
        <v>77.689976177604393</v>
      </c>
      <c r="U72" s="65">
        <v>2.8472222222222222E-2</v>
      </c>
      <c r="V72" s="65">
        <v>0</v>
      </c>
      <c r="W72" s="65">
        <v>0</v>
      </c>
      <c r="X72" s="65">
        <v>1.2731481481481483E-3</v>
      </c>
      <c r="Y72" s="65">
        <v>0</v>
      </c>
      <c r="Z72" s="65">
        <v>1.5046296296296297E-4</v>
      </c>
      <c r="AA72" s="18">
        <f>WEEKNUM(Tableau22[[#This Row],[Date de début]],2)</f>
        <v>14</v>
      </c>
      <c r="AB72" s="18">
        <f>YEAR(Tableau22[[#This Row],[Date de début]])</f>
        <v>2019</v>
      </c>
      <c r="AC72" s="18">
        <f>WEEKDAY(Tableau22[[#This Row],[Date de début]])</f>
        <v>6</v>
      </c>
      <c r="AD72" s="18" t="str">
        <f>LEFT(Tableau22[[#This Row],[PN Pièce]],9)</f>
        <v/>
      </c>
      <c r="AE72" s="18"/>
    </row>
    <row r="73" spans="2:31" x14ac:dyDescent="0.25">
      <c r="B73" s="18">
        <v>450013</v>
      </c>
      <c r="C73" s="18" t="str">
        <f>IFERROR(VLOOKUP(B73,#REF!,2,FALSE),"")</f>
        <v/>
      </c>
      <c r="D73" s="62">
        <v>43020</v>
      </c>
      <c r="E73" s="63">
        <v>0.44387731481481479</v>
      </c>
      <c r="F73" s="62">
        <v>43020</v>
      </c>
      <c r="G73" s="63">
        <v>0.4480555555555556</v>
      </c>
      <c r="H73"/>
      <c r="I73" s="65">
        <v>6.9444444444444447E-4</v>
      </c>
      <c r="J73" s="65">
        <v>2.3611111111111111E-3</v>
      </c>
      <c r="K73" s="65">
        <v>1.1226851851851851E-3</v>
      </c>
      <c r="L73" s="65">
        <v>0</v>
      </c>
      <c r="M73" s="65">
        <v>4.1782407407407402E-3</v>
      </c>
      <c r="N73"/>
      <c r="O73" s="18">
        <v>10.188000000000001</v>
      </c>
      <c r="P73" s="18">
        <v>0</v>
      </c>
      <c r="Q73" s="18">
        <v>0</v>
      </c>
      <c r="S73"/>
      <c r="T73" s="61">
        <v>25.072022160664801</v>
      </c>
      <c r="U73" s="65">
        <v>0</v>
      </c>
      <c r="V73" s="65">
        <v>0</v>
      </c>
      <c r="W73" s="65">
        <v>0</v>
      </c>
      <c r="X73" s="65">
        <v>9.4907407407407408E-4</v>
      </c>
      <c r="Y73" s="65">
        <v>0</v>
      </c>
      <c r="Z73" s="65">
        <v>1.7361111111111112E-4</v>
      </c>
      <c r="AA73" s="18">
        <f>WEEKNUM(Tableau22[[#This Row],[Date de début]],2)</f>
        <v>42</v>
      </c>
      <c r="AB73" s="18">
        <f>YEAR(Tableau22[[#This Row],[Date de début]])</f>
        <v>2017</v>
      </c>
      <c r="AC73" s="18">
        <f>WEEKDAY(Tableau22[[#This Row],[Date de début]])</f>
        <v>5</v>
      </c>
      <c r="AD73" s="18" t="str">
        <f>LEFT(Tableau22[[#This Row],[PN Pièce]],9)</f>
        <v/>
      </c>
      <c r="AE73" s="18"/>
    </row>
    <row r="74" spans="2:31" x14ac:dyDescent="0.25">
      <c r="B74" s="18">
        <v>450013</v>
      </c>
      <c r="C74" s="18" t="str">
        <f>IFERROR(VLOOKUP(B74,#REF!,2,FALSE),"")</f>
        <v/>
      </c>
      <c r="D74" s="62">
        <v>43025</v>
      </c>
      <c r="E74" s="63">
        <v>0.31538194444444445</v>
      </c>
      <c r="F74" s="62">
        <v>43025</v>
      </c>
      <c r="G74" s="63">
        <v>0.40351851851851855</v>
      </c>
      <c r="H74"/>
      <c r="I74" s="65">
        <v>5.7708333333333334E-2</v>
      </c>
      <c r="J74" s="65">
        <v>4.409722222222222E-3</v>
      </c>
      <c r="K74" s="65">
        <v>2.2534722222222223E-2</v>
      </c>
      <c r="L74" s="65">
        <v>1.7708333333333332E-3</v>
      </c>
      <c r="M74" s="65">
        <v>8.6423611111111118E-2</v>
      </c>
      <c r="N74"/>
      <c r="O74" s="18">
        <v>10.188000000000001</v>
      </c>
      <c r="P74" s="18">
        <v>0</v>
      </c>
      <c r="Q74" s="18">
        <v>12.1224186</v>
      </c>
      <c r="S74"/>
      <c r="T74" s="61">
        <v>37.143532501641502</v>
      </c>
      <c r="U74" s="65">
        <v>2.1458333333333333E-2</v>
      </c>
      <c r="V74" s="65">
        <v>0</v>
      </c>
      <c r="W74" s="65">
        <v>0</v>
      </c>
      <c r="X74" s="65">
        <v>1.0416666666666667E-3</v>
      </c>
      <c r="Y74" s="65">
        <v>0</v>
      </c>
      <c r="Z74" s="65">
        <v>3.4722222222222222E-5</v>
      </c>
      <c r="AA74" s="18">
        <f>WEEKNUM(Tableau22[[#This Row],[Date de début]],2)</f>
        <v>43</v>
      </c>
      <c r="AB74" s="18">
        <f>YEAR(Tableau22[[#This Row],[Date de début]])</f>
        <v>2017</v>
      </c>
      <c r="AC74" s="18">
        <f>WEEKDAY(Tableau22[[#This Row],[Date de début]])</f>
        <v>3</v>
      </c>
      <c r="AD74" s="18" t="str">
        <f>LEFT(Tableau22[[#This Row],[PN Pièce]],9)</f>
        <v/>
      </c>
      <c r="AE74" s="18"/>
    </row>
    <row r="75" spans="2:31" x14ac:dyDescent="0.25">
      <c r="B75" s="18">
        <v>450013</v>
      </c>
      <c r="C75" s="18" t="str">
        <f>IFERROR(VLOOKUP(B75,#REF!,2,FALSE),"")</f>
        <v/>
      </c>
      <c r="D75" s="62">
        <v>43025</v>
      </c>
      <c r="E75" s="63">
        <v>0.5941319444444445</v>
      </c>
      <c r="F75" s="62">
        <v>43025</v>
      </c>
      <c r="G75" s="63">
        <v>0.60069444444444442</v>
      </c>
      <c r="H75"/>
      <c r="I75" s="65">
        <v>5.0231481481481481E-3</v>
      </c>
      <c r="J75" s="65">
        <v>3.8194444444444446E-4</v>
      </c>
      <c r="K75" s="65">
        <v>1.1574074074074073E-3</v>
      </c>
      <c r="L75" s="65">
        <v>0</v>
      </c>
      <c r="M75" s="65">
        <v>6.5624999999999998E-3</v>
      </c>
      <c r="N75"/>
      <c r="O75" s="18">
        <v>10.188000000000001</v>
      </c>
      <c r="P75" s="18">
        <v>0</v>
      </c>
      <c r="Q75" s="18">
        <v>0</v>
      </c>
      <c r="S75"/>
      <c r="T75" s="61">
        <v>20.511463844797198</v>
      </c>
      <c r="U75" s="65">
        <v>0</v>
      </c>
      <c r="V75" s="65">
        <v>0</v>
      </c>
      <c r="W75" s="65">
        <v>0</v>
      </c>
      <c r="X75" s="65">
        <v>1.0185185185185186E-3</v>
      </c>
      <c r="Y75" s="65">
        <v>0</v>
      </c>
      <c r="Z75" s="65">
        <v>1.3888888888888889E-4</v>
      </c>
      <c r="AA75" s="18">
        <f>WEEKNUM(Tableau22[[#This Row],[Date de début]],2)</f>
        <v>43</v>
      </c>
      <c r="AB75" s="18">
        <f>YEAR(Tableau22[[#This Row],[Date de début]])</f>
        <v>2017</v>
      </c>
      <c r="AC75" s="18">
        <f>WEEKDAY(Tableau22[[#This Row],[Date de début]])</f>
        <v>3</v>
      </c>
      <c r="AD75" s="18" t="str">
        <f>LEFT(Tableau22[[#This Row],[PN Pièce]],9)</f>
        <v/>
      </c>
      <c r="AE75" s="18"/>
    </row>
    <row r="76" spans="2:31" x14ac:dyDescent="0.25">
      <c r="B76" s="18">
        <v>450013</v>
      </c>
      <c r="C76" s="18" t="str">
        <f>IFERROR(VLOOKUP(B76,#REF!,2,FALSE),"")</f>
        <v/>
      </c>
      <c r="D76" s="62">
        <v>43181</v>
      </c>
      <c r="E76" s="63">
        <v>0.40459490740740739</v>
      </c>
      <c r="F76" s="62">
        <v>43181</v>
      </c>
      <c r="G76" s="63">
        <v>0.42527777777777781</v>
      </c>
      <c r="H76"/>
      <c r="I76" s="65">
        <v>6.5162037037037037E-3</v>
      </c>
      <c r="J76" s="65">
        <v>1.736111111111111E-3</v>
      </c>
      <c r="K76" s="65">
        <v>1.2430555555555554E-2</v>
      </c>
      <c r="L76" s="65">
        <v>0</v>
      </c>
      <c r="M76" s="65">
        <v>2.0682870370370372E-2</v>
      </c>
      <c r="N76"/>
      <c r="O76" s="18">
        <v>10.188000000000001</v>
      </c>
      <c r="P76" s="18">
        <v>0</v>
      </c>
      <c r="Q76" s="18">
        <v>10.1983338</v>
      </c>
      <c r="S76"/>
      <c r="T76" s="61">
        <v>87.377168438724098</v>
      </c>
      <c r="U76" s="65">
        <v>1.2418981481481482E-2</v>
      </c>
      <c r="V76" s="65">
        <v>0</v>
      </c>
      <c r="W76" s="65">
        <v>0</v>
      </c>
      <c r="X76" s="65">
        <v>0</v>
      </c>
      <c r="Y76" s="65">
        <v>0</v>
      </c>
      <c r="Z76" s="65">
        <v>1.1574074074074073E-5</v>
      </c>
      <c r="AA76" s="18">
        <f>WEEKNUM(Tableau22[[#This Row],[Date de début]],2)</f>
        <v>12</v>
      </c>
      <c r="AB76" s="18">
        <f>YEAR(Tableau22[[#This Row],[Date de début]])</f>
        <v>2018</v>
      </c>
      <c r="AC76" s="18">
        <f>WEEKDAY(Tableau22[[#This Row],[Date de début]])</f>
        <v>5</v>
      </c>
      <c r="AD76" s="18" t="str">
        <f>LEFT(Tableau22[[#This Row],[PN Pièce]],9)</f>
        <v/>
      </c>
      <c r="AE76" s="18"/>
    </row>
    <row r="77" spans="2:31" x14ac:dyDescent="0.25">
      <c r="B77" s="18">
        <v>450013</v>
      </c>
      <c r="C77" s="18" t="str">
        <f>IFERROR(VLOOKUP(B77,#REF!,2,FALSE),"")</f>
        <v/>
      </c>
      <c r="D77" s="62">
        <v>43181</v>
      </c>
      <c r="E77" s="63">
        <v>0.4930208333333333</v>
      </c>
      <c r="F77" s="62">
        <v>43181</v>
      </c>
      <c r="G77" s="63">
        <v>0.53479166666666667</v>
      </c>
      <c r="H77"/>
      <c r="I77" s="65">
        <v>4.3981481481481481E-4</v>
      </c>
      <c r="J77" s="65">
        <v>4.0590277777777781E-2</v>
      </c>
      <c r="K77" s="65">
        <v>7.407407407407407E-4</v>
      </c>
      <c r="L77" s="65">
        <v>0</v>
      </c>
      <c r="M77" s="65">
        <v>4.1770833333333333E-2</v>
      </c>
      <c r="N77"/>
      <c r="O77" s="18">
        <v>10.188000000000001</v>
      </c>
      <c r="P77" s="18">
        <v>0</v>
      </c>
      <c r="Q77" s="18">
        <v>0.15391439999999099</v>
      </c>
      <c r="S77"/>
      <c r="T77" s="61">
        <v>90</v>
      </c>
      <c r="U77" s="65">
        <v>0</v>
      </c>
      <c r="V77" s="65">
        <v>0</v>
      </c>
      <c r="W77" s="65">
        <v>0</v>
      </c>
      <c r="X77" s="65">
        <v>0</v>
      </c>
      <c r="Y77" s="65">
        <v>0</v>
      </c>
      <c r="Z77" s="65">
        <v>7.407407407407407E-4</v>
      </c>
      <c r="AA77" s="18">
        <f>WEEKNUM(Tableau22[[#This Row],[Date de début]],2)</f>
        <v>12</v>
      </c>
      <c r="AB77" s="18">
        <f>YEAR(Tableau22[[#This Row],[Date de début]])</f>
        <v>2018</v>
      </c>
      <c r="AC77" s="18">
        <f>WEEKDAY(Tableau22[[#This Row],[Date de début]])</f>
        <v>5</v>
      </c>
      <c r="AD77" s="18" t="str">
        <f>LEFT(Tableau22[[#This Row],[PN Pièce]],9)</f>
        <v/>
      </c>
      <c r="AE77" s="18"/>
    </row>
    <row r="78" spans="2:31" x14ac:dyDescent="0.25">
      <c r="B78" s="18">
        <v>450013</v>
      </c>
      <c r="C78" s="18" t="str">
        <f>IFERROR(VLOOKUP(B78,#REF!,2,FALSE),"")</f>
        <v/>
      </c>
      <c r="D78" s="62">
        <v>43181</v>
      </c>
      <c r="E78" s="63">
        <v>0.6111805555555555</v>
      </c>
      <c r="F78" s="62">
        <v>43182</v>
      </c>
      <c r="G78" s="63">
        <v>0.31354166666666666</v>
      </c>
      <c r="H78"/>
      <c r="I78" s="65">
        <v>1.1111111111111111E-3</v>
      </c>
      <c r="J78" s="65">
        <v>0</v>
      </c>
      <c r="K78" s="65">
        <v>1.0995370370370371E-3</v>
      </c>
      <c r="L78" s="65">
        <v>0.70015046296296291</v>
      </c>
      <c r="M78" s="65">
        <v>0.7023611111111111</v>
      </c>
      <c r="N78"/>
      <c r="O78" s="18">
        <v>10.188000000000001</v>
      </c>
      <c r="P78" s="18">
        <v>0</v>
      </c>
      <c r="Q78" s="18">
        <v>0</v>
      </c>
      <c r="S78"/>
      <c r="T78" s="61">
        <v>0.26942851492980002</v>
      </c>
      <c r="U78" s="65">
        <v>0</v>
      </c>
      <c r="V78" s="65">
        <v>0</v>
      </c>
      <c r="W78" s="65">
        <v>0</v>
      </c>
      <c r="X78" s="65">
        <v>9.8379629629629642E-4</v>
      </c>
      <c r="Y78" s="65">
        <v>0</v>
      </c>
      <c r="Z78" s="65">
        <v>1.1574074074074073E-4</v>
      </c>
      <c r="AA78" s="18">
        <f>WEEKNUM(Tableau22[[#This Row],[Date de début]],2)</f>
        <v>12</v>
      </c>
      <c r="AB78" s="18">
        <f>YEAR(Tableau22[[#This Row],[Date de début]])</f>
        <v>2018</v>
      </c>
      <c r="AC78" s="18">
        <f>WEEKDAY(Tableau22[[#This Row],[Date de début]])</f>
        <v>5</v>
      </c>
      <c r="AD78" s="18" t="str">
        <f>LEFT(Tableau22[[#This Row],[PN Pièce]],9)</f>
        <v/>
      </c>
      <c r="AE78" s="18"/>
    </row>
    <row r="79" spans="2:31" x14ac:dyDescent="0.25">
      <c r="B79" s="18">
        <v>450013</v>
      </c>
      <c r="C79" s="18" t="str">
        <f>IFERROR(VLOOKUP(B79,#REF!,2,FALSE),"")</f>
        <v/>
      </c>
      <c r="D79" s="62">
        <v>43564</v>
      </c>
      <c r="E79" s="63">
        <v>0.34675925925925927</v>
      </c>
      <c r="F79" s="62">
        <v>43564</v>
      </c>
      <c r="G79" s="63">
        <v>0.56167824074074069</v>
      </c>
      <c r="H79"/>
      <c r="I79" s="65">
        <v>0.17361111111111113</v>
      </c>
      <c r="J79" s="65">
        <v>1.4849537037037036E-2</v>
      </c>
      <c r="K79" s="65">
        <v>2.6458333333333334E-2</v>
      </c>
      <c r="L79" s="65">
        <v>0</v>
      </c>
      <c r="M79" s="65">
        <v>0.21491898148148147</v>
      </c>
      <c r="N79"/>
      <c r="O79" s="18">
        <v>10.188000000000001</v>
      </c>
      <c r="P79" s="18">
        <v>0</v>
      </c>
      <c r="Q79" s="18">
        <v>10.2333225</v>
      </c>
      <c r="S79"/>
      <c r="T79" s="61">
        <v>4.9888523883892502</v>
      </c>
      <c r="U79" s="65">
        <v>2.5347222222222219E-2</v>
      </c>
      <c r="V79" s="65">
        <v>0</v>
      </c>
      <c r="W79" s="65">
        <v>0</v>
      </c>
      <c r="X79" s="65">
        <v>1.0532407407407407E-3</v>
      </c>
      <c r="Y79" s="65">
        <v>0</v>
      </c>
      <c r="Z79" s="65">
        <v>5.7870370370370366E-5</v>
      </c>
      <c r="AA79" s="18">
        <f>WEEKNUM(Tableau22[[#This Row],[Date de début]],2)</f>
        <v>15</v>
      </c>
      <c r="AB79" s="18">
        <f>YEAR(Tableau22[[#This Row],[Date de début]])</f>
        <v>2019</v>
      </c>
      <c r="AC79" s="18">
        <f>WEEKDAY(Tableau22[[#This Row],[Date de début]])</f>
        <v>3</v>
      </c>
      <c r="AD79" s="18" t="str">
        <f>LEFT(Tableau22[[#This Row],[PN Pièce]],9)</f>
        <v/>
      </c>
      <c r="AE79" s="18"/>
    </row>
    <row r="80" spans="2:31" x14ac:dyDescent="0.25">
      <c r="B80" s="18">
        <v>450014</v>
      </c>
      <c r="C80" s="18" t="str">
        <f>IFERROR(VLOOKUP(B80,#REF!,2,FALSE),"")</f>
        <v/>
      </c>
      <c r="D80" s="62">
        <v>43018</v>
      </c>
      <c r="E80" s="63">
        <v>0.49290509259259258</v>
      </c>
      <c r="F80" s="62">
        <v>43019</v>
      </c>
      <c r="G80" s="63">
        <v>0.43592592592592588</v>
      </c>
      <c r="H80"/>
      <c r="I80" s="65">
        <v>0.1834837962962963</v>
      </c>
      <c r="J80" s="65">
        <v>2.0601851851851854E-2</v>
      </c>
      <c r="K80" s="65">
        <v>3.6203703703703703E-2</v>
      </c>
      <c r="L80" s="65">
        <v>0.70273148148148146</v>
      </c>
      <c r="M80" s="65">
        <v>0.94302083333333331</v>
      </c>
      <c r="N80"/>
      <c r="O80" s="18">
        <v>27.3858</v>
      </c>
      <c r="P80" s="18">
        <v>0</v>
      </c>
      <c r="Q80" s="18">
        <v>29.078053199999999</v>
      </c>
      <c r="S80"/>
      <c r="T80" s="61">
        <v>10.3716508953447</v>
      </c>
      <c r="U80" s="65">
        <v>3.4733796296296297E-2</v>
      </c>
      <c r="V80" s="65">
        <v>0</v>
      </c>
      <c r="W80" s="65">
        <v>0</v>
      </c>
      <c r="X80" s="65">
        <v>1.4699074074074074E-3</v>
      </c>
      <c r="Y80" s="65">
        <v>0</v>
      </c>
      <c r="Z80" s="65">
        <v>0</v>
      </c>
      <c r="AA80" s="18">
        <f>WEEKNUM(Tableau22[[#This Row],[Date de début]],2)</f>
        <v>42</v>
      </c>
      <c r="AB80" s="18">
        <f>YEAR(Tableau22[[#This Row],[Date de début]])</f>
        <v>2017</v>
      </c>
      <c r="AC80" s="18">
        <f>WEEKDAY(Tableau22[[#This Row],[Date de début]])</f>
        <v>3</v>
      </c>
      <c r="AD80" s="18" t="str">
        <f>LEFT(Tableau22[[#This Row],[PN Pièce]],9)</f>
        <v/>
      </c>
      <c r="AE80" s="18"/>
    </row>
    <row r="81" spans="2:31" x14ac:dyDescent="0.25">
      <c r="B81" s="18">
        <v>450014</v>
      </c>
      <c r="C81" s="18" t="str">
        <f>IFERROR(VLOOKUP(B81,#REF!,2,FALSE),"")</f>
        <v/>
      </c>
      <c r="D81" s="62">
        <v>43180</v>
      </c>
      <c r="E81" s="63">
        <v>0.58754629629629629</v>
      </c>
      <c r="F81" s="62">
        <v>43181</v>
      </c>
      <c r="G81" s="63">
        <v>0.3644444444444444</v>
      </c>
      <c r="H81"/>
      <c r="I81" s="65">
        <v>1.2280092592592592E-2</v>
      </c>
      <c r="J81" s="65">
        <v>8.7962962962962968E-3</v>
      </c>
      <c r="K81" s="65">
        <v>3.2233796296296295E-2</v>
      </c>
      <c r="L81" s="65">
        <v>0.72358796296296291</v>
      </c>
      <c r="M81" s="65">
        <v>0.77689814814814817</v>
      </c>
      <c r="N81"/>
      <c r="O81" s="18">
        <v>25.936800000000002</v>
      </c>
      <c r="P81" s="18">
        <v>0</v>
      </c>
      <c r="Q81" s="18">
        <v>27.087125400000001</v>
      </c>
      <c r="S81"/>
      <c r="T81" s="61">
        <v>97.560425481199005</v>
      </c>
      <c r="U81" s="65">
        <v>3.0937499999999996E-2</v>
      </c>
      <c r="V81" s="65">
        <v>0</v>
      </c>
      <c r="W81" s="65">
        <v>0</v>
      </c>
      <c r="X81" s="65">
        <v>1.2962962962962963E-3</v>
      </c>
      <c r="Y81" s="65">
        <v>0</v>
      </c>
      <c r="Z81" s="65">
        <v>0</v>
      </c>
      <c r="AA81" s="18">
        <f>WEEKNUM(Tableau22[[#This Row],[Date de début]],2)</f>
        <v>12</v>
      </c>
      <c r="AB81" s="18">
        <f>YEAR(Tableau22[[#This Row],[Date de début]])</f>
        <v>2018</v>
      </c>
      <c r="AC81" s="18">
        <f>WEEKDAY(Tableau22[[#This Row],[Date de début]])</f>
        <v>4</v>
      </c>
      <c r="AD81" s="18" t="str">
        <f>LEFT(Tableau22[[#This Row],[PN Pièce]],9)</f>
        <v/>
      </c>
      <c r="AE81" s="18"/>
    </row>
    <row r="82" spans="2:31" x14ac:dyDescent="0.25">
      <c r="B82" s="18">
        <v>450014</v>
      </c>
      <c r="C82" s="18" t="str">
        <f>IFERROR(VLOOKUP(B82,#REF!,2,FALSE),"")</f>
        <v/>
      </c>
      <c r="D82" s="62">
        <v>43559</v>
      </c>
      <c r="E82" s="63">
        <v>0.33436342592592588</v>
      </c>
      <c r="F82" s="62">
        <v>43560</v>
      </c>
      <c r="G82" s="63">
        <v>0.4502430555555556</v>
      </c>
      <c r="H82"/>
      <c r="I82" s="65" t="s">
        <v>118</v>
      </c>
      <c r="J82" s="65">
        <v>2.900462962962963E-2</v>
      </c>
      <c r="K82" s="65">
        <v>4.7569444444444442E-2</v>
      </c>
      <c r="L82" s="65">
        <v>1.8518518518518518E-4</v>
      </c>
      <c r="M82" s="65" t="s">
        <v>119</v>
      </c>
      <c r="N82"/>
      <c r="O82" s="18">
        <v>25.936800000000002</v>
      </c>
      <c r="P82" s="18">
        <v>0</v>
      </c>
      <c r="Q82" s="18">
        <v>27.279390599999999</v>
      </c>
      <c r="S82"/>
      <c r="T82" s="61">
        <v>90.265921254615606</v>
      </c>
      <c r="U82" s="65">
        <v>4.6238425925925926E-2</v>
      </c>
      <c r="V82" s="65">
        <v>0</v>
      </c>
      <c r="W82" s="65">
        <v>0</v>
      </c>
      <c r="X82" s="65">
        <v>1.2731481481481483E-3</v>
      </c>
      <c r="Y82" s="65">
        <v>0</v>
      </c>
      <c r="Z82" s="65">
        <v>5.7870370370370366E-5</v>
      </c>
      <c r="AA82" s="18">
        <f>WEEKNUM(Tableau22[[#This Row],[Date de début]],2)</f>
        <v>14</v>
      </c>
      <c r="AB82" s="18">
        <f>YEAR(Tableau22[[#This Row],[Date de début]])</f>
        <v>2019</v>
      </c>
      <c r="AC82" s="18">
        <f>WEEKDAY(Tableau22[[#This Row],[Date de début]])</f>
        <v>5</v>
      </c>
      <c r="AD82" s="18" t="str">
        <f>LEFT(Tableau22[[#This Row],[PN Pièce]],9)</f>
        <v/>
      </c>
      <c r="AE82" s="18"/>
    </row>
    <row r="83" spans="2:31" x14ac:dyDescent="0.25">
      <c r="B83" s="18">
        <v>450015</v>
      </c>
      <c r="C83" s="18" t="str">
        <f>IFERROR(VLOOKUP(B83,#REF!,2,FALSE),"")</f>
        <v/>
      </c>
      <c r="D83" s="62">
        <v>43019</v>
      </c>
      <c r="E83" s="63">
        <v>0.44480324074074074</v>
      </c>
      <c r="F83" s="62">
        <v>43019</v>
      </c>
      <c r="G83" s="63">
        <v>0.60545138888888894</v>
      </c>
      <c r="H83"/>
      <c r="I83" s="65">
        <v>0.10509259259259258</v>
      </c>
      <c r="J83" s="65">
        <v>2.0173611111111111E-2</v>
      </c>
      <c r="K83" s="65">
        <v>3.4548611111111113E-2</v>
      </c>
      <c r="L83" s="65">
        <v>8.3333333333333339E-4</v>
      </c>
      <c r="M83" s="65">
        <v>0.16064814814814815</v>
      </c>
      <c r="N83"/>
      <c r="O83" s="18">
        <v>27.386399999999998</v>
      </c>
      <c r="P83" s="18">
        <v>0</v>
      </c>
      <c r="Q83" s="18">
        <v>30.919090499999999</v>
      </c>
      <c r="S83"/>
      <c r="T83" s="61">
        <v>71.407276657060294</v>
      </c>
      <c r="U83" s="65">
        <v>3.3275462962962958E-2</v>
      </c>
      <c r="V83" s="65">
        <v>0</v>
      </c>
      <c r="W83" s="65">
        <v>0</v>
      </c>
      <c r="X83" s="65">
        <v>1.2731481481481483E-3</v>
      </c>
      <c r="Y83" s="65">
        <v>0</v>
      </c>
      <c r="Z83" s="65">
        <v>0</v>
      </c>
      <c r="AA83" s="18">
        <f>WEEKNUM(Tableau22[[#This Row],[Date de début]],2)</f>
        <v>42</v>
      </c>
      <c r="AB83" s="18">
        <f>YEAR(Tableau22[[#This Row],[Date de début]])</f>
        <v>2017</v>
      </c>
      <c r="AC83" s="18">
        <f>WEEKDAY(Tableau22[[#This Row],[Date de début]])</f>
        <v>4</v>
      </c>
      <c r="AD83" s="18" t="str">
        <f>LEFT(Tableau22[[#This Row],[PN Pièce]],9)</f>
        <v/>
      </c>
      <c r="AE83" s="18"/>
    </row>
    <row r="84" spans="2:31" x14ac:dyDescent="0.25">
      <c r="B84" s="18">
        <v>450015</v>
      </c>
      <c r="C84" s="18" t="str">
        <f>IFERROR(VLOOKUP(B84,#REF!,2,FALSE),"")</f>
        <v/>
      </c>
      <c r="D84" s="62">
        <v>43180</v>
      </c>
      <c r="E84" s="63">
        <v>0.39582175925925928</v>
      </c>
      <c r="F84" s="62">
        <v>43180</v>
      </c>
      <c r="G84" s="63">
        <v>0.58754629629629629</v>
      </c>
      <c r="H84"/>
      <c r="I84" s="65">
        <v>0.15244212962962964</v>
      </c>
      <c r="J84" s="65">
        <v>1.689814814814815E-3</v>
      </c>
      <c r="K84" s="65">
        <v>3.7314814814814815E-2</v>
      </c>
      <c r="L84" s="65">
        <v>2.7777777777777778E-4</v>
      </c>
      <c r="M84" s="65">
        <v>0.19172453703703704</v>
      </c>
      <c r="N84"/>
      <c r="O84" s="18">
        <v>25.937100000000001</v>
      </c>
      <c r="P84" s="18">
        <v>0</v>
      </c>
      <c r="Q84" s="18">
        <v>27.905887199999999</v>
      </c>
      <c r="S84"/>
      <c r="T84" s="61">
        <v>50.787383036522897</v>
      </c>
      <c r="U84" s="65">
        <v>3.7303240740740741E-2</v>
      </c>
      <c r="V84" s="65">
        <v>0</v>
      </c>
      <c r="W84" s="65">
        <v>0</v>
      </c>
      <c r="X84" s="65">
        <v>0</v>
      </c>
      <c r="Y84" s="65">
        <v>0</v>
      </c>
      <c r="Z84" s="65">
        <v>1.1574074074074073E-5</v>
      </c>
      <c r="AA84" s="18">
        <f>WEEKNUM(Tableau22[[#This Row],[Date de début]],2)</f>
        <v>12</v>
      </c>
      <c r="AB84" s="18">
        <f>YEAR(Tableau22[[#This Row],[Date de début]])</f>
        <v>2018</v>
      </c>
      <c r="AC84" s="18">
        <f>WEEKDAY(Tableau22[[#This Row],[Date de début]])</f>
        <v>4</v>
      </c>
      <c r="AD84" s="18" t="str">
        <f>LEFT(Tableau22[[#This Row],[PN Pièce]],9)</f>
        <v/>
      </c>
      <c r="AE84" s="18"/>
    </row>
    <row r="85" spans="2:31" x14ac:dyDescent="0.25">
      <c r="B85" s="18">
        <v>450015</v>
      </c>
      <c r="C85" s="18" t="str">
        <f>IFERROR(VLOOKUP(B85,#REF!,2,FALSE),"")</f>
        <v/>
      </c>
      <c r="D85" s="62">
        <v>43181</v>
      </c>
      <c r="E85" s="63">
        <v>0.36445601851851855</v>
      </c>
      <c r="F85" s="62">
        <v>43181</v>
      </c>
      <c r="G85" s="63">
        <v>0.40458333333333335</v>
      </c>
      <c r="H85"/>
      <c r="I85" s="65">
        <v>3.8564814814814816E-2</v>
      </c>
      <c r="J85" s="65">
        <v>2.4305555555555552E-4</v>
      </c>
      <c r="K85" s="65">
        <v>1.3194444444444443E-3</v>
      </c>
      <c r="L85" s="65">
        <v>0</v>
      </c>
      <c r="M85" s="65">
        <v>4.0127314814814817E-2</v>
      </c>
      <c r="N85"/>
      <c r="O85" s="18">
        <v>25.937100000000001</v>
      </c>
      <c r="P85" s="18">
        <v>0</v>
      </c>
      <c r="Q85" s="18">
        <v>0</v>
      </c>
      <c r="S85"/>
      <c r="T85" s="61">
        <v>3.9255840784539902</v>
      </c>
      <c r="U85" s="65">
        <v>0</v>
      </c>
      <c r="V85" s="65">
        <v>0</v>
      </c>
      <c r="W85" s="65">
        <v>0</v>
      </c>
      <c r="X85" s="65">
        <v>1.2847222222222223E-3</v>
      </c>
      <c r="Y85" s="65">
        <v>0</v>
      </c>
      <c r="Z85" s="65">
        <v>3.4722222222222222E-5</v>
      </c>
      <c r="AA85" s="18">
        <f>WEEKNUM(Tableau22[[#This Row],[Date de début]],2)</f>
        <v>12</v>
      </c>
      <c r="AB85" s="18">
        <f>YEAR(Tableau22[[#This Row],[Date de début]])</f>
        <v>2018</v>
      </c>
      <c r="AC85" s="18">
        <f>WEEKDAY(Tableau22[[#This Row],[Date de début]])</f>
        <v>5</v>
      </c>
      <c r="AD85" s="18" t="str">
        <f>LEFT(Tableau22[[#This Row],[PN Pièce]],9)</f>
        <v/>
      </c>
      <c r="AE85" s="18"/>
    </row>
    <row r="86" spans="2:31" x14ac:dyDescent="0.25">
      <c r="B86" s="18">
        <v>450015</v>
      </c>
      <c r="C86" s="18" t="str">
        <f>IFERROR(VLOOKUP(B86,#REF!,2,FALSE),"")</f>
        <v/>
      </c>
      <c r="D86" s="62">
        <v>43356</v>
      </c>
      <c r="E86" s="63">
        <v>0.47601851851851856</v>
      </c>
      <c r="F86" s="62">
        <v>43356</v>
      </c>
      <c r="G86" s="63">
        <v>0.48491898148148144</v>
      </c>
      <c r="H86"/>
      <c r="I86" s="65">
        <v>2.3495370370370371E-3</v>
      </c>
      <c r="J86" s="65">
        <v>1.2384259259259258E-3</v>
      </c>
      <c r="K86" s="65">
        <v>5.3125000000000004E-3</v>
      </c>
      <c r="L86" s="65">
        <v>0</v>
      </c>
      <c r="M86" s="65">
        <v>8.9004629629629625E-3</v>
      </c>
      <c r="N86"/>
      <c r="O86" s="18">
        <v>25.937100000000001</v>
      </c>
      <c r="P86" s="18">
        <v>0</v>
      </c>
      <c r="Q86" s="18">
        <v>3.1972836</v>
      </c>
      <c r="S86"/>
      <c r="T86" s="61">
        <v>32.788036410923198</v>
      </c>
      <c r="U86" s="65">
        <v>5.3125000000000004E-3</v>
      </c>
      <c r="V86" s="65">
        <v>0</v>
      </c>
      <c r="W86" s="65">
        <v>0</v>
      </c>
      <c r="X86" s="65">
        <v>0</v>
      </c>
      <c r="Y86" s="65">
        <v>0</v>
      </c>
      <c r="Z86" s="65">
        <v>0</v>
      </c>
      <c r="AA86" s="18">
        <f>WEEKNUM(Tableau22[[#This Row],[Date de début]],2)</f>
        <v>37</v>
      </c>
      <c r="AB86" s="18">
        <f>YEAR(Tableau22[[#This Row],[Date de début]])</f>
        <v>2018</v>
      </c>
      <c r="AC86" s="18">
        <f>WEEKDAY(Tableau22[[#This Row],[Date de début]])</f>
        <v>5</v>
      </c>
      <c r="AD86" s="18" t="str">
        <f>LEFT(Tableau22[[#This Row],[PN Pièce]],9)</f>
        <v/>
      </c>
      <c r="AE86" s="18"/>
    </row>
    <row r="87" spans="2:31" x14ac:dyDescent="0.25">
      <c r="B87" s="18">
        <v>450015</v>
      </c>
      <c r="C87" s="18" t="str">
        <f>IFERROR(VLOOKUP(B87,#REF!,2,FALSE),"")</f>
        <v/>
      </c>
      <c r="D87" s="62">
        <v>43558</v>
      </c>
      <c r="E87" s="63">
        <v>0.48576388888888888</v>
      </c>
      <c r="F87" s="62">
        <v>43559</v>
      </c>
      <c r="G87" s="63">
        <v>0.33435185185185184</v>
      </c>
      <c r="H87"/>
      <c r="I87" s="65">
        <v>0.29841435185185183</v>
      </c>
      <c r="J87" s="65">
        <v>1.0277777777777778E-2</v>
      </c>
      <c r="K87" s="65">
        <v>4.8831018518518517E-2</v>
      </c>
      <c r="L87" s="65">
        <v>0.49106481481481484</v>
      </c>
      <c r="M87" s="65">
        <v>0.84858796296296291</v>
      </c>
      <c r="N87"/>
      <c r="O87" s="18">
        <v>25.937100000000001</v>
      </c>
      <c r="P87" s="18">
        <v>0</v>
      </c>
      <c r="Q87" s="18">
        <v>26.496317099999999</v>
      </c>
      <c r="S87"/>
      <c r="T87" s="61">
        <v>8.3195122616546904</v>
      </c>
      <c r="U87" s="65">
        <v>4.7453703703703699E-2</v>
      </c>
      <c r="V87" s="65">
        <v>0</v>
      </c>
      <c r="W87" s="65">
        <v>0</v>
      </c>
      <c r="X87" s="65">
        <v>1.2962962962962963E-3</v>
      </c>
      <c r="Y87" s="65">
        <v>0</v>
      </c>
      <c r="Z87" s="65">
        <v>8.1018518518518516E-5</v>
      </c>
      <c r="AA87" s="18">
        <f>WEEKNUM(Tableau22[[#This Row],[Date de début]],2)</f>
        <v>14</v>
      </c>
      <c r="AB87" s="18">
        <f>YEAR(Tableau22[[#This Row],[Date de début]])</f>
        <v>2019</v>
      </c>
      <c r="AC87" s="18">
        <f>WEEKDAY(Tableau22[[#This Row],[Date de début]])</f>
        <v>4</v>
      </c>
      <c r="AD87" s="18" t="str">
        <f>LEFT(Tableau22[[#This Row],[PN Pièce]],9)</f>
        <v/>
      </c>
      <c r="AE87" s="18"/>
    </row>
    <row r="88" spans="2:31" x14ac:dyDescent="0.25">
      <c r="B88" s="18">
        <v>450016</v>
      </c>
      <c r="C88" s="18" t="str">
        <f>IFERROR(VLOOKUP(B88,#REF!,2,FALSE),"")</f>
        <v/>
      </c>
      <c r="D88" s="62">
        <v>42821</v>
      </c>
      <c r="E88" s="63">
        <v>0.66486111111111112</v>
      </c>
      <c r="F88" s="62">
        <v>42823</v>
      </c>
      <c r="G88" s="63">
        <v>0.39437499999999998</v>
      </c>
      <c r="H88"/>
      <c r="I88" s="65">
        <v>0.16086805555555556</v>
      </c>
      <c r="J88" s="65">
        <v>2.3148148148148147E-5</v>
      </c>
      <c r="K88" s="65">
        <v>3.1250000000000001E-4</v>
      </c>
      <c r="L88" s="65" t="s">
        <v>120</v>
      </c>
      <c r="M88" s="65" t="s">
        <v>121</v>
      </c>
      <c r="N88"/>
      <c r="O88" s="18">
        <v>17.699400000000001</v>
      </c>
      <c r="P88" s="18">
        <v>0</v>
      </c>
      <c r="Q88" s="18">
        <v>0.49292085000000002</v>
      </c>
      <c r="S88"/>
      <c r="T88" s="61">
        <v>5.4363581610118503</v>
      </c>
      <c r="U88" s="65">
        <v>1.1574074074074073E-5</v>
      </c>
      <c r="V88" s="65">
        <v>0</v>
      </c>
      <c r="W88" s="65">
        <v>0</v>
      </c>
      <c r="X88" s="65">
        <v>0</v>
      </c>
      <c r="Y88" s="65">
        <v>0</v>
      </c>
      <c r="Z88" s="65">
        <v>3.0092592592592595E-4</v>
      </c>
      <c r="AA88" s="18">
        <f>WEEKNUM(Tableau22[[#This Row],[Date de début]],2)</f>
        <v>14</v>
      </c>
      <c r="AB88" s="18">
        <f>YEAR(Tableau22[[#This Row],[Date de début]])</f>
        <v>2017</v>
      </c>
      <c r="AC88" s="18">
        <f>WEEKDAY(Tableau22[[#This Row],[Date de début]])</f>
        <v>2</v>
      </c>
      <c r="AD88" s="18" t="str">
        <f>LEFT(Tableau22[[#This Row],[PN Pièce]],9)</f>
        <v/>
      </c>
      <c r="AE88" s="18"/>
    </row>
    <row r="89" spans="2:31" x14ac:dyDescent="0.25">
      <c r="B89" s="18">
        <v>450016</v>
      </c>
      <c r="C89" s="18" t="str">
        <f>IFERROR(VLOOKUP(B89,#REF!,2,FALSE),"")</f>
        <v/>
      </c>
      <c r="D89" s="62">
        <v>42823</v>
      </c>
      <c r="E89" s="63">
        <v>0.39439814814814816</v>
      </c>
      <c r="F89" s="62">
        <v>42823</v>
      </c>
      <c r="G89" s="63">
        <v>0.58755787037037044</v>
      </c>
      <c r="H89"/>
      <c r="I89" s="65">
        <v>7.5902777777777777E-2</v>
      </c>
      <c r="J89" s="65">
        <v>4.8171296296296295E-2</v>
      </c>
      <c r="K89" s="65">
        <v>0.06</v>
      </c>
      <c r="L89" s="65">
        <v>8.2754629629629619E-3</v>
      </c>
      <c r="M89" s="65">
        <v>0.19234953703703703</v>
      </c>
      <c r="N89"/>
      <c r="O89" s="18">
        <v>17.699400000000001</v>
      </c>
      <c r="P89" s="18">
        <v>0</v>
      </c>
      <c r="Q89" s="18">
        <v>19.340832750000001</v>
      </c>
      <c r="S89"/>
      <c r="T89" s="61">
        <v>26.629935885912801</v>
      </c>
      <c r="U89" s="65">
        <v>5.409722222222222E-2</v>
      </c>
      <c r="V89" s="65">
        <v>3.9120370370370368E-3</v>
      </c>
      <c r="W89" s="65">
        <v>0</v>
      </c>
      <c r="X89" s="65">
        <v>0</v>
      </c>
      <c r="Y89" s="65">
        <v>1.9560185185185184E-3</v>
      </c>
      <c r="Z89" s="65">
        <v>3.4722222222222222E-5</v>
      </c>
      <c r="AA89" s="18">
        <f>WEEKNUM(Tableau22[[#This Row],[Date de début]],2)</f>
        <v>14</v>
      </c>
      <c r="AB89" s="18">
        <f>YEAR(Tableau22[[#This Row],[Date de début]])</f>
        <v>2017</v>
      </c>
      <c r="AC89" s="18">
        <f>WEEKDAY(Tableau22[[#This Row],[Date de début]])</f>
        <v>4</v>
      </c>
      <c r="AD89" s="18" t="str">
        <f>LEFT(Tableau22[[#This Row],[PN Pièce]],9)</f>
        <v/>
      </c>
      <c r="AE89" s="18"/>
    </row>
    <row r="90" spans="2:31" x14ac:dyDescent="0.25">
      <c r="B90" s="18">
        <v>450016</v>
      </c>
      <c r="C90" s="18" t="str">
        <f>IFERROR(VLOOKUP(B90,#REF!,2,FALSE),"")</f>
        <v/>
      </c>
      <c r="D90" s="62">
        <v>42823</v>
      </c>
      <c r="E90" s="63">
        <v>0.58996527777777785</v>
      </c>
      <c r="F90" s="62">
        <v>42823</v>
      </c>
      <c r="G90" s="63">
        <v>0.60380787037037031</v>
      </c>
      <c r="H90"/>
      <c r="I90" s="65">
        <v>1.3113425925925926E-2</v>
      </c>
      <c r="J90" s="65">
        <v>2.0833333333333335E-4</v>
      </c>
      <c r="K90" s="65">
        <v>2.6620370370370372E-4</v>
      </c>
      <c r="L90" s="65">
        <v>2.5462962962962961E-4</v>
      </c>
      <c r="M90" s="65">
        <v>1.3842592592592594E-2</v>
      </c>
      <c r="N90"/>
      <c r="O90" s="18">
        <v>17.699400000000001</v>
      </c>
      <c r="P90" s="18">
        <v>0</v>
      </c>
      <c r="Q90" s="18">
        <v>0</v>
      </c>
      <c r="S90"/>
      <c r="T90" s="61">
        <v>1.20735785953177</v>
      </c>
      <c r="U90" s="65">
        <v>0</v>
      </c>
      <c r="V90" s="65">
        <v>0</v>
      </c>
      <c r="W90" s="65">
        <v>0</v>
      </c>
      <c r="X90" s="65">
        <v>1.5046296296296297E-4</v>
      </c>
      <c r="Y90" s="65">
        <v>0</v>
      </c>
      <c r="Z90" s="65">
        <v>1.1574074074074073E-4</v>
      </c>
      <c r="AA90" s="18">
        <f>WEEKNUM(Tableau22[[#This Row],[Date de début]],2)</f>
        <v>14</v>
      </c>
      <c r="AB90" s="18">
        <f>YEAR(Tableau22[[#This Row],[Date de début]])</f>
        <v>2017</v>
      </c>
      <c r="AC90" s="18">
        <f>WEEKDAY(Tableau22[[#This Row],[Date de début]])</f>
        <v>4</v>
      </c>
      <c r="AD90" s="18" t="str">
        <f>LEFT(Tableau22[[#This Row],[PN Pièce]],9)</f>
        <v/>
      </c>
      <c r="AE90" s="18"/>
    </row>
    <row r="91" spans="2:31" x14ac:dyDescent="0.25">
      <c r="B91" s="18">
        <v>450016</v>
      </c>
      <c r="C91" s="18" t="str">
        <f>IFERROR(VLOOKUP(B91,#REF!,2,FALSE),"")</f>
        <v/>
      </c>
      <c r="D91" s="62">
        <v>42823</v>
      </c>
      <c r="E91" s="63">
        <v>0.60393518518518519</v>
      </c>
      <c r="F91" s="62">
        <v>42823</v>
      </c>
      <c r="G91" s="63">
        <v>0.66078703703703701</v>
      </c>
      <c r="H91"/>
      <c r="I91" s="65">
        <v>3.6828703703703704E-2</v>
      </c>
      <c r="J91" s="65">
        <v>1.3888888888888889E-3</v>
      </c>
      <c r="K91" s="65">
        <v>1.8634259259259257E-2</v>
      </c>
      <c r="L91" s="65">
        <v>0</v>
      </c>
      <c r="M91" s="65">
        <v>5.6851851851851855E-2</v>
      </c>
      <c r="N91"/>
      <c r="O91" s="18">
        <v>17.699400000000001</v>
      </c>
      <c r="P91" s="18">
        <v>0</v>
      </c>
      <c r="Q91" s="69">
        <v>1.6650000000595401E-5</v>
      </c>
      <c r="S91"/>
      <c r="T91" s="61">
        <v>24.233509771986999</v>
      </c>
      <c r="U91" s="65">
        <v>0</v>
      </c>
      <c r="V91" s="65">
        <v>0</v>
      </c>
      <c r="W91" s="65">
        <v>0</v>
      </c>
      <c r="X91" s="65">
        <v>1.8587962962962962E-2</v>
      </c>
      <c r="Y91" s="65">
        <v>0</v>
      </c>
      <c r="Z91" s="65">
        <v>4.6296296296296294E-5</v>
      </c>
      <c r="AA91" s="18">
        <f>WEEKNUM(Tableau22[[#This Row],[Date de début]],2)</f>
        <v>14</v>
      </c>
      <c r="AB91" s="18">
        <f>YEAR(Tableau22[[#This Row],[Date de début]])</f>
        <v>2017</v>
      </c>
      <c r="AC91" s="18">
        <f>WEEKDAY(Tableau22[[#This Row],[Date de début]])</f>
        <v>4</v>
      </c>
      <c r="AD91" s="18" t="str">
        <f>LEFT(Tableau22[[#This Row],[PN Pièce]],9)</f>
        <v/>
      </c>
      <c r="AE91" s="18"/>
    </row>
    <row r="92" spans="2:31" x14ac:dyDescent="0.25">
      <c r="B92" s="18">
        <v>450016</v>
      </c>
      <c r="C92" s="18" t="str">
        <f>IFERROR(VLOOKUP(B92,#REF!,2,FALSE),"")</f>
        <v/>
      </c>
      <c r="D92" s="62">
        <v>42936</v>
      </c>
      <c r="E92" s="63">
        <v>0.41938657407407409</v>
      </c>
      <c r="F92" s="62">
        <v>42941</v>
      </c>
      <c r="G92" s="63">
        <v>0.45850694444444445</v>
      </c>
      <c r="H92"/>
      <c r="I92" s="65">
        <v>9.2187499999999992E-2</v>
      </c>
      <c r="J92" s="65">
        <v>0.14182870370370371</v>
      </c>
      <c r="K92" s="65">
        <v>5.2280092592592593E-2</v>
      </c>
      <c r="L92" s="65" t="s">
        <v>122</v>
      </c>
      <c r="M92" s="65" t="s">
        <v>123</v>
      </c>
      <c r="N92"/>
      <c r="O92" s="18">
        <v>17.710650000000001</v>
      </c>
      <c r="P92" s="18">
        <v>0</v>
      </c>
      <c r="Q92" s="18">
        <v>19.089066299999999</v>
      </c>
      <c r="S92"/>
      <c r="T92" s="61">
        <v>93.835100372088604</v>
      </c>
      <c r="U92" s="65">
        <v>4.010416666666667E-2</v>
      </c>
      <c r="V92" s="65">
        <v>1.2962962962962963E-3</v>
      </c>
      <c r="W92" s="65">
        <v>0</v>
      </c>
      <c r="X92" s="65">
        <v>9.3749999999999997E-3</v>
      </c>
      <c r="Y92" s="65">
        <v>1.3310185185185185E-3</v>
      </c>
      <c r="Z92" s="65">
        <v>1.7361111111111112E-4</v>
      </c>
      <c r="AA92" s="18">
        <f>WEEKNUM(Tableau22[[#This Row],[Date de début]],2)</f>
        <v>30</v>
      </c>
      <c r="AB92" s="18">
        <f>YEAR(Tableau22[[#This Row],[Date de début]])</f>
        <v>2017</v>
      </c>
      <c r="AC92" s="18">
        <f>WEEKDAY(Tableau22[[#This Row],[Date de début]])</f>
        <v>5</v>
      </c>
      <c r="AD92" s="18" t="str">
        <f>LEFT(Tableau22[[#This Row],[PN Pièce]],9)</f>
        <v/>
      </c>
      <c r="AE92" s="18"/>
    </row>
    <row r="93" spans="2:31" x14ac:dyDescent="0.25">
      <c r="B93" s="18">
        <v>450016</v>
      </c>
      <c r="C93" s="18" t="str">
        <f>IFERROR(VLOOKUP(B93,#REF!,2,FALSE),"")</f>
        <v/>
      </c>
      <c r="D93" s="62">
        <v>42970</v>
      </c>
      <c r="E93" s="63">
        <v>0.56405092592592598</v>
      </c>
      <c r="F93" s="62">
        <v>42970</v>
      </c>
      <c r="G93" s="63">
        <v>0.60912037037037037</v>
      </c>
      <c r="H93"/>
      <c r="I93" s="65">
        <v>2.1990740740740741E-2</v>
      </c>
      <c r="J93" s="65">
        <v>8.4606481481481494E-3</v>
      </c>
      <c r="K93" s="65">
        <v>1.4618055555555556E-2</v>
      </c>
      <c r="L93" s="65">
        <v>0</v>
      </c>
      <c r="M93" s="65">
        <v>4.5069444444444447E-2</v>
      </c>
      <c r="N93"/>
      <c r="O93" s="18">
        <v>17.710650000000001</v>
      </c>
      <c r="P93" s="18">
        <v>0</v>
      </c>
      <c r="Q93" s="69">
        <v>5.54999999877737E-6</v>
      </c>
      <c r="S93"/>
      <c r="T93" s="61">
        <v>24.566769388803301</v>
      </c>
      <c r="U93" s="65">
        <v>0</v>
      </c>
      <c r="V93" s="65">
        <v>0</v>
      </c>
      <c r="W93" s="65">
        <v>0</v>
      </c>
      <c r="X93" s="65">
        <v>1.4456018518518519E-2</v>
      </c>
      <c r="Y93" s="65">
        <v>0</v>
      </c>
      <c r="Z93" s="65">
        <v>1.6203703703703703E-4</v>
      </c>
      <c r="AA93" s="18">
        <f>WEEKNUM(Tableau22[[#This Row],[Date de début]],2)</f>
        <v>35</v>
      </c>
      <c r="AB93" s="18">
        <f>YEAR(Tableau22[[#This Row],[Date de début]])</f>
        <v>2017</v>
      </c>
      <c r="AC93" s="18">
        <f>WEEKDAY(Tableau22[[#This Row],[Date de début]])</f>
        <v>4</v>
      </c>
      <c r="AD93" s="18" t="str">
        <f>LEFT(Tableau22[[#This Row],[PN Pièce]],9)</f>
        <v/>
      </c>
      <c r="AE93" s="18"/>
    </row>
    <row r="94" spans="2:31" x14ac:dyDescent="0.25">
      <c r="B94" s="18">
        <v>450016</v>
      </c>
      <c r="C94" s="18" t="str">
        <f>IFERROR(VLOOKUP(B94,#REF!,2,FALSE),"")</f>
        <v/>
      </c>
      <c r="D94" s="62">
        <v>42982</v>
      </c>
      <c r="E94" s="63">
        <v>0.47065972222222219</v>
      </c>
      <c r="F94" s="62">
        <v>42982</v>
      </c>
      <c r="G94" s="63">
        <v>0.60256944444444438</v>
      </c>
      <c r="H94"/>
      <c r="I94" s="65">
        <v>0.10677083333333333</v>
      </c>
      <c r="J94" s="65">
        <v>7.4884259259259262E-3</v>
      </c>
      <c r="K94" s="65">
        <v>1.7627314814814814E-2</v>
      </c>
      <c r="L94" s="65">
        <v>2.3148148148148147E-5</v>
      </c>
      <c r="M94" s="65">
        <v>0.13190972222222222</v>
      </c>
      <c r="N94"/>
      <c r="O94" s="18">
        <v>17.710650000000001</v>
      </c>
      <c r="P94" s="18">
        <v>0</v>
      </c>
      <c r="Q94" s="18">
        <v>3.5848828500000001</v>
      </c>
      <c r="S94"/>
      <c r="T94" s="61">
        <v>87.3608844432745</v>
      </c>
      <c r="U94" s="65">
        <v>7.9745370370370369E-3</v>
      </c>
      <c r="V94" s="65">
        <v>0</v>
      </c>
      <c r="W94" s="65">
        <v>0</v>
      </c>
      <c r="X94" s="65">
        <v>7.743055555555556E-3</v>
      </c>
      <c r="Y94" s="65">
        <v>1.0879629629629629E-3</v>
      </c>
      <c r="Z94" s="65">
        <v>8.2175925925925917E-4</v>
      </c>
      <c r="AA94" s="18">
        <f>WEEKNUM(Tableau22[[#This Row],[Date de début]],2)</f>
        <v>37</v>
      </c>
      <c r="AB94" s="18">
        <f>YEAR(Tableau22[[#This Row],[Date de début]])</f>
        <v>2017</v>
      </c>
      <c r="AC94" s="18">
        <f>WEEKDAY(Tableau22[[#This Row],[Date de début]])</f>
        <v>2</v>
      </c>
      <c r="AD94" s="18" t="str">
        <f>LEFT(Tableau22[[#This Row],[PN Pièce]],9)</f>
        <v/>
      </c>
      <c r="AE94" s="18"/>
    </row>
    <row r="95" spans="2:31" x14ac:dyDescent="0.25">
      <c r="B95" s="18">
        <v>450016</v>
      </c>
      <c r="C95" s="18" t="str">
        <f>IFERROR(VLOOKUP(B95,#REF!,2,FALSE),"")</f>
        <v/>
      </c>
      <c r="D95" s="62">
        <v>42984</v>
      </c>
      <c r="E95" s="63">
        <v>0.50005787037037031</v>
      </c>
      <c r="F95" s="62">
        <v>42984</v>
      </c>
      <c r="G95" s="63">
        <v>0.50668981481481479</v>
      </c>
      <c r="H95"/>
      <c r="I95" s="65">
        <v>2.8819444444444444E-3</v>
      </c>
      <c r="J95" s="65">
        <v>4.6296296296296294E-5</v>
      </c>
      <c r="K95" s="65">
        <v>3.7037037037037034E-3</v>
      </c>
      <c r="L95" s="65">
        <v>0</v>
      </c>
      <c r="M95" s="65">
        <v>6.6319444444444446E-3</v>
      </c>
      <c r="N95"/>
      <c r="O95" s="18">
        <v>17.710650000000001</v>
      </c>
      <c r="P95" s="18">
        <v>0</v>
      </c>
      <c r="Q95" s="18">
        <v>1.5516738000000001</v>
      </c>
      <c r="S95"/>
      <c r="T95" s="61">
        <v>95.619546247818505</v>
      </c>
      <c r="U95" s="65">
        <v>3.6574074074074074E-3</v>
      </c>
      <c r="V95" s="65">
        <v>0</v>
      </c>
      <c r="W95" s="65">
        <v>0</v>
      </c>
      <c r="X95" s="65">
        <v>0</v>
      </c>
      <c r="Y95" s="65">
        <v>0</v>
      </c>
      <c r="Z95" s="65">
        <v>4.6296296296296294E-5</v>
      </c>
      <c r="AA95" s="18">
        <f>WEEKNUM(Tableau22[[#This Row],[Date de début]],2)</f>
        <v>37</v>
      </c>
      <c r="AB95" s="18">
        <f>YEAR(Tableau22[[#This Row],[Date de début]])</f>
        <v>2017</v>
      </c>
      <c r="AC95" s="18">
        <f>WEEKDAY(Tableau22[[#This Row],[Date de début]])</f>
        <v>4</v>
      </c>
      <c r="AD95" s="18" t="str">
        <f>LEFT(Tableau22[[#This Row],[PN Pièce]],9)</f>
        <v/>
      </c>
      <c r="AE95" s="18"/>
    </row>
    <row r="96" spans="2:31" x14ac:dyDescent="0.25">
      <c r="B96" s="18">
        <v>450016</v>
      </c>
      <c r="C96" s="18" t="str">
        <f>IFERROR(VLOOKUP(B96,#REF!,2,FALSE),"")</f>
        <v/>
      </c>
      <c r="D96" s="62">
        <v>42984</v>
      </c>
      <c r="E96" s="63">
        <v>0.51755787037037038</v>
      </c>
      <c r="F96" s="62">
        <v>42984</v>
      </c>
      <c r="G96" s="63">
        <v>0.54563657407407407</v>
      </c>
      <c r="H96"/>
      <c r="I96" s="65">
        <v>1.0150462962962964E-2</v>
      </c>
      <c r="J96" s="65">
        <v>5.0925925925925921E-4</v>
      </c>
      <c r="K96" s="65">
        <v>1.2743055555555556E-2</v>
      </c>
      <c r="L96" s="65">
        <v>4.6759259259259263E-3</v>
      </c>
      <c r="M96" s="65">
        <v>2.8078703703703703E-2</v>
      </c>
      <c r="N96"/>
      <c r="O96" s="18">
        <v>17.710650000000001</v>
      </c>
      <c r="P96" s="18">
        <v>0</v>
      </c>
      <c r="Q96" s="18">
        <v>1.5558402</v>
      </c>
      <c r="S96"/>
      <c r="T96" s="61">
        <v>68.112118713932304</v>
      </c>
      <c r="U96" s="65">
        <v>4.2361111111111106E-3</v>
      </c>
      <c r="V96" s="65">
        <v>0</v>
      </c>
      <c r="W96" s="65">
        <v>0</v>
      </c>
      <c r="X96" s="65">
        <v>8.4722222222222213E-3</v>
      </c>
      <c r="Y96" s="65">
        <v>0</v>
      </c>
      <c r="Z96" s="65">
        <v>3.4722222222222222E-5</v>
      </c>
      <c r="AA96" s="18">
        <f>WEEKNUM(Tableau22[[#This Row],[Date de début]],2)</f>
        <v>37</v>
      </c>
      <c r="AB96" s="18">
        <f>YEAR(Tableau22[[#This Row],[Date de début]])</f>
        <v>2017</v>
      </c>
      <c r="AC96" s="18">
        <f>WEEKDAY(Tableau22[[#This Row],[Date de début]])</f>
        <v>4</v>
      </c>
      <c r="AD96" s="18" t="str">
        <f>LEFT(Tableau22[[#This Row],[PN Pièce]],9)</f>
        <v/>
      </c>
      <c r="AE96" s="18"/>
    </row>
    <row r="97" spans="2:31" x14ac:dyDescent="0.25">
      <c r="B97" s="18">
        <v>450016</v>
      </c>
      <c r="C97" s="18" t="str">
        <f>IFERROR(VLOOKUP(B97,#REF!,2,FALSE),"")</f>
        <v/>
      </c>
      <c r="D97" s="62">
        <v>42989</v>
      </c>
      <c r="E97" s="63">
        <v>0.48511574074074071</v>
      </c>
      <c r="F97" s="62">
        <v>42989</v>
      </c>
      <c r="G97" s="63">
        <v>0.48543981481481485</v>
      </c>
      <c r="H97"/>
      <c r="I97" s="65">
        <v>1.273148148148148E-4</v>
      </c>
      <c r="J97" s="65">
        <v>0</v>
      </c>
      <c r="K97" s="65">
        <v>1.9675925925925926E-4</v>
      </c>
      <c r="L97" s="65">
        <v>0</v>
      </c>
      <c r="M97" s="65">
        <v>3.2407407407407406E-4</v>
      </c>
      <c r="N97"/>
      <c r="O97" s="18">
        <v>17.710650000000001</v>
      </c>
      <c r="P97" s="18">
        <v>0</v>
      </c>
      <c r="Q97" s="18">
        <v>0</v>
      </c>
      <c r="S97"/>
      <c r="T97" s="61">
        <v>100</v>
      </c>
      <c r="U97" s="65">
        <v>0</v>
      </c>
      <c r="V97" s="65">
        <v>0</v>
      </c>
      <c r="W97" s="65">
        <v>0</v>
      </c>
      <c r="X97" s="65">
        <v>0</v>
      </c>
      <c r="Y97" s="65">
        <v>0</v>
      </c>
      <c r="Z97" s="65">
        <v>1.9675925925925926E-4</v>
      </c>
      <c r="AA97" s="18">
        <f>WEEKNUM(Tableau22[[#This Row],[Date de début]],2)</f>
        <v>38</v>
      </c>
      <c r="AB97" s="18">
        <f>YEAR(Tableau22[[#This Row],[Date de début]])</f>
        <v>2017</v>
      </c>
      <c r="AC97" s="18">
        <f>WEEKDAY(Tableau22[[#This Row],[Date de début]])</f>
        <v>2</v>
      </c>
      <c r="AD97" s="18" t="str">
        <f>LEFT(Tableau22[[#This Row],[PN Pièce]],9)</f>
        <v/>
      </c>
      <c r="AE97" s="18"/>
    </row>
    <row r="98" spans="2:31" x14ac:dyDescent="0.25">
      <c r="B98" s="18">
        <v>450016</v>
      </c>
      <c r="C98" s="18" t="str">
        <f>IFERROR(VLOOKUP(B98,#REF!,2,FALSE),"")</f>
        <v/>
      </c>
      <c r="D98" s="62">
        <v>42990</v>
      </c>
      <c r="E98" s="63">
        <v>0.41508101851851853</v>
      </c>
      <c r="F98" s="62">
        <v>42990</v>
      </c>
      <c r="G98" s="63">
        <v>0.63592592592592589</v>
      </c>
      <c r="H98"/>
      <c r="I98" s="65">
        <v>0.15964120370370369</v>
      </c>
      <c r="J98" s="65">
        <v>1.0023148148148147E-2</v>
      </c>
      <c r="K98" s="65">
        <v>4.9675925925925929E-2</v>
      </c>
      <c r="L98" s="65">
        <v>1.5046296296296294E-3</v>
      </c>
      <c r="M98" s="65">
        <v>0.22084490740740739</v>
      </c>
      <c r="N98"/>
      <c r="O98" s="18">
        <v>17.710650000000001</v>
      </c>
      <c r="P98" s="18">
        <v>0</v>
      </c>
      <c r="Q98" s="18">
        <v>18.088628249999999</v>
      </c>
      <c r="S98"/>
      <c r="T98" s="61">
        <v>31.589906189402999</v>
      </c>
      <c r="U98" s="65">
        <v>3.8692129629629632E-2</v>
      </c>
      <c r="V98" s="65">
        <v>1.712962962962963E-3</v>
      </c>
      <c r="W98" s="65">
        <v>0</v>
      </c>
      <c r="X98" s="65">
        <v>8.4722222222222213E-3</v>
      </c>
      <c r="Y98" s="65">
        <v>7.8703703703703705E-4</v>
      </c>
      <c r="Z98" s="65">
        <v>1.1574074074074073E-5</v>
      </c>
      <c r="AA98" s="18">
        <f>WEEKNUM(Tableau22[[#This Row],[Date de début]],2)</f>
        <v>38</v>
      </c>
      <c r="AB98" s="18">
        <f>YEAR(Tableau22[[#This Row],[Date de début]])</f>
        <v>2017</v>
      </c>
      <c r="AC98" s="18">
        <f>WEEKDAY(Tableau22[[#This Row],[Date de début]])</f>
        <v>3</v>
      </c>
      <c r="AD98" s="18" t="str">
        <f>LEFT(Tableau22[[#This Row],[PN Pièce]],9)</f>
        <v/>
      </c>
      <c r="AE98" s="18"/>
    </row>
    <row r="99" spans="2:31" x14ac:dyDescent="0.25">
      <c r="B99" s="18">
        <v>450016</v>
      </c>
      <c r="C99" s="18" t="str">
        <f>IFERROR(VLOOKUP(B99,#REF!,2,FALSE),"")</f>
        <v/>
      </c>
      <c r="D99" s="62">
        <v>42992</v>
      </c>
      <c r="E99" s="63">
        <v>0.67341435185185183</v>
      </c>
      <c r="F99" s="62">
        <v>42993</v>
      </c>
      <c r="G99" s="63">
        <v>0.35707175925925921</v>
      </c>
      <c r="H99"/>
      <c r="I99" s="65">
        <v>5.876157407407407E-2</v>
      </c>
      <c r="J99" s="65">
        <v>2.6377314814814815E-2</v>
      </c>
      <c r="K99" s="65">
        <v>5.0358796296296297E-2</v>
      </c>
      <c r="L99" s="65">
        <v>0.5481597222222222</v>
      </c>
      <c r="M99" s="65">
        <v>0.68365740740740744</v>
      </c>
      <c r="N99"/>
      <c r="O99" s="18">
        <v>17.710650000000001</v>
      </c>
      <c r="P99" s="18">
        <v>0</v>
      </c>
      <c r="Q99" s="18">
        <v>18.469130700000001</v>
      </c>
      <c r="S99"/>
      <c r="T99" s="61">
        <v>51.296878174307601</v>
      </c>
      <c r="U99" s="65">
        <v>3.9039351851851853E-2</v>
      </c>
      <c r="V99" s="65">
        <v>1.5740740740740741E-3</v>
      </c>
      <c r="W99" s="65">
        <v>0</v>
      </c>
      <c r="X99" s="65">
        <v>8.564814814814815E-3</v>
      </c>
      <c r="Y99" s="65">
        <v>1.1574074074074073E-3</v>
      </c>
      <c r="Z99" s="65">
        <v>2.3148148148148147E-5</v>
      </c>
      <c r="AA99" s="18">
        <f>WEEKNUM(Tableau22[[#This Row],[Date de début]],2)</f>
        <v>38</v>
      </c>
      <c r="AB99" s="18">
        <f>YEAR(Tableau22[[#This Row],[Date de début]])</f>
        <v>2017</v>
      </c>
      <c r="AC99" s="18">
        <f>WEEKDAY(Tableau22[[#This Row],[Date de début]])</f>
        <v>5</v>
      </c>
      <c r="AD99" s="18" t="str">
        <f>LEFT(Tableau22[[#This Row],[PN Pièce]],9)</f>
        <v/>
      </c>
      <c r="AE99" s="18"/>
    </row>
    <row r="100" spans="2:31" x14ac:dyDescent="0.25">
      <c r="B100" s="18">
        <v>450016</v>
      </c>
      <c r="C100" s="18" t="str">
        <f>IFERROR(VLOOKUP(B100,#REF!,2,FALSE),"")</f>
        <v/>
      </c>
      <c r="D100" s="62">
        <v>43033</v>
      </c>
      <c r="E100" s="63">
        <v>0.43385416666666665</v>
      </c>
      <c r="F100" s="62">
        <v>43033</v>
      </c>
      <c r="G100" s="63">
        <v>0.5834259259259259</v>
      </c>
      <c r="H100"/>
      <c r="I100" s="65">
        <v>9.2071759259259256E-2</v>
      </c>
      <c r="J100" s="65">
        <v>2.3148148148148151E-3</v>
      </c>
      <c r="K100" s="65">
        <v>5.512731481481481E-2</v>
      </c>
      <c r="L100" s="65">
        <v>5.7870370370370366E-5</v>
      </c>
      <c r="M100" s="65">
        <v>0.14957175925925925</v>
      </c>
      <c r="N100"/>
      <c r="O100" s="18">
        <v>17.710650000000001</v>
      </c>
      <c r="P100" s="18">
        <v>0</v>
      </c>
      <c r="Q100" s="18">
        <v>17.899443600000001</v>
      </c>
      <c r="S100"/>
      <c r="T100" s="61">
        <v>39.269983749903297</v>
      </c>
      <c r="U100" s="65">
        <v>3.5613425925925923E-2</v>
      </c>
      <c r="V100" s="65">
        <v>1.0879629629629629E-3</v>
      </c>
      <c r="W100" s="65">
        <v>0</v>
      </c>
      <c r="X100" s="65">
        <v>1.7523148148148149E-2</v>
      </c>
      <c r="Y100" s="65">
        <v>8.6805555555555551E-4</v>
      </c>
      <c r="Z100" s="65">
        <v>3.4722222222222222E-5</v>
      </c>
      <c r="AA100" s="18">
        <f>WEEKNUM(Tableau22[[#This Row],[Date de début]],2)</f>
        <v>44</v>
      </c>
      <c r="AB100" s="18">
        <f>YEAR(Tableau22[[#This Row],[Date de début]])</f>
        <v>2017</v>
      </c>
      <c r="AC100" s="18">
        <f>WEEKDAY(Tableau22[[#This Row],[Date de début]])</f>
        <v>4</v>
      </c>
      <c r="AD100" s="18" t="str">
        <f>LEFT(Tableau22[[#This Row],[PN Pièce]],9)</f>
        <v/>
      </c>
      <c r="AE100" s="18"/>
    </row>
    <row r="101" spans="2:31" x14ac:dyDescent="0.25">
      <c r="B101" s="18">
        <v>450016</v>
      </c>
      <c r="C101" s="18" t="str">
        <f>IFERROR(VLOOKUP(B101,#REF!,2,FALSE),"")</f>
        <v/>
      </c>
      <c r="D101" s="62">
        <v>43137</v>
      </c>
      <c r="E101" s="63">
        <v>0.30888888888888888</v>
      </c>
      <c r="F101" s="62">
        <v>43138</v>
      </c>
      <c r="G101" s="63">
        <v>0.39376157407407408</v>
      </c>
      <c r="H101"/>
      <c r="I101" s="65">
        <v>0.22795138888888888</v>
      </c>
      <c r="J101" s="65">
        <v>4.0081018518518523E-2</v>
      </c>
      <c r="K101" s="65">
        <v>5.7731481481481474E-2</v>
      </c>
      <c r="L101" s="65">
        <v>0.75910879629629635</v>
      </c>
      <c r="M101" s="65" t="s">
        <v>124</v>
      </c>
      <c r="N101"/>
      <c r="O101" s="18">
        <v>17.710650000000001</v>
      </c>
      <c r="P101" s="18">
        <v>0</v>
      </c>
      <c r="Q101" s="18">
        <v>20.538323099999999</v>
      </c>
      <c r="S101"/>
      <c r="T101" s="61">
        <v>81.578302198798696</v>
      </c>
      <c r="U101" s="65">
        <v>4.4930555555555557E-2</v>
      </c>
      <c r="V101" s="65">
        <v>1.3425925925925925E-3</v>
      </c>
      <c r="W101" s="65">
        <v>0</v>
      </c>
      <c r="X101" s="65">
        <v>1.0532407407407407E-2</v>
      </c>
      <c r="Y101" s="65">
        <v>8.1018518518518516E-4</v>
      </c>
      <c r="Z101" s="65">
        <v>1.1574074074074073E-4</v>
      </c>
      <c r="AA101" s="18">
        <f>WEEKNUM(Tableau22[[#This Row],[Date de début]],2)</f>
        <v>6</v>
      </c>
      <c r="AB101" s="18">
        <f>YEAR(Tableau22[[#This Row],[Date de début]])</f>
        <v>2018</v>
      </c>
      <c r="AC101" s="18">
        <f>WEEKDAY(Tableau22[[#This Row],[Date de début]])</f>
        <v>3</v>
      </c>
      <c r="AD101" s="18" t="str">
        <f>LEFT(Tableau22[[#This Row],[PN Pièce]],9)</f>
        <v/>
      </c>
      <c r="AE101" s="18"/>
    </row>
    <row r="102" spans="2:31" x14ac:dyDescent="0.25">
      <c r="B102" s="18">
        <v>450016</v>
      </c>
      <c r="C102" s="18" t="str">
        <f>IFERROR(VLOOKUP(B102,#REF!,2,FALSE),"")</f>
        <v/>
      </c>
      <c r="D102" s="62">
        <v>43164</v>
      </c>
      <c r="E102" s="63">
        <v>0.32829861111111108</v>
      </c>
      <c r="F102" s="62">
        <v>43164</v>
      </c>
      <c r="G102" s="63">
        <v>0.4576157407407408</v>
      </c>
      <c r="H102"/>
      <c r="I102" s="65">
        <v>7.2696759259259267E-2</v>
      </c>
      <c r="J102" s="65">
        <v>5.7060185185185191E-3</v>
      </c>
      <c r="K102" s="65">
        <v>4.8668981481481487E-2</v>
      </c>
      <c r="L102" s="65">
        <v>2.2453703703703702E-3</v>
      </c>
      <c r="M102" s="65">
        <v>0.12931712962962963</v>
      </c>
      <c r="N102"/>
      <c r="O102" s="18">
        <v>17.710650000000001</v>
      </c>
      <c r="P102" s="18">
        <v>0</v>
      </c>
      <c r="Q102" s="18">
        <v>18.6195357</v>
      </c>
      <c r="S102"/>
      <c r="T102" s="61">
        <v>40.245323547838602</v>
      </c>
      <c r="U102" s="65">
        <v>3.7060185185185189E-2</v>
      </c>
      <c r="V102" s="65">
        <v>1.3310185185185185E-3</v>
      </c>
      <c r="W102" s="65">
        <v>0</v>
      </c>
      <c r="X102" s="65">
        <v>8.518518518518519E-3</v>
      </c>
      <c r="Y102" s="65">
        <v>1.25E-3</v>
      </c>
      <c r="Z102" s="65">
        <v>5.0925925925925921E-4</v>
      </c>
      <c r="AA102" s="18">
        <f>WEEKNUM(Tableau22[[#This Row],[Date de début]],2)</f>
        <v>10</v>
      </c>
      <c r="AB102" s="18">
        <f>YEAR(Tableau22[[#This Row],[Date de début]])</f>
        <v>2018</v>
      </c>
      <c r="AC102" s="18">
        <f>WEEKDAY(Tableau22[[#This Row],[Date de début]])</f>
        <v>2</v>
      </c>
      <c r="AD102" s="18" t="str">
        <f>LEFT(Tableau22[[#This Row],[PN Pièce]],9)</f>
        <v/>
      </c>
      <c r="AE102" s="18"/>
    </row>
    <row r="103" spans="2:31" x14ac:dyDescent="0.25">
      <c r="B103" s="18">
        <v>450016</v>
      </c>
      <c r="C103" s="18" t="str">
        <f>IFERROR(VLOOKUP(B103,#REF!,2,FALSE),"")</f>
        <v/>
      </c>
      <c r="D103" s="62">
        <v>43362</v>
      </c>
      <c r="E103" s="63">
        <v>0.44739583333333338</v>
      </c>
      <c r="F103" s="62">
        <v>43364</v>
      </c>
      <c r="G103" s="63">
        <v>0.32851851851851849</v>
      </c>
      <c r="H103"/>
      <c r="I103" s="65">
        <v>8.4548611111111116E-2</v>
      </c>
      <c r="J103" s="65">
        <v>1.9560185185185184E-3</v>
      </c>
      <c r="K103" s="65">
        <v>4.9814814814814812E-2</v>
      </c>
      <c r="L103" s="65" t="s">
        <v>125</v>
      </c>
      <c r="M103" s="65" t="s">
        <v>126</v>
      </c>
      <c r="N103"/>
      <c r="O103" s="18">
        <v>17.710650000000001</v>
      </c>
      <c r="P103" s="18">
        <v>0</v>
      </c>
      <c r="Q103" s="18">
        <v>17.933461950000002</v>
      </c>
      <c r="S103"/>
      <c r="T103" s="61">
        <v>2.93120612321494</v>
      </c>
      <c r="U103" s="65">
        <v>3.8321759259259257E-2</v>
      </c>
      <c r="V103" s="65">
        <v>1.1921296296296296E-3</v>
      </c>
      <c r="W103" s="65">
        <v>0</v>
      </c>
      <c r="X103" s="65">
        <v>9.0856481481481483E-3</v>
      </c>
      <c r="Y103" s="65">
        <v>1.1921296296296296E-3</v>
      </c>
      <c r="Z103" s="65">
        <v>2.3148148148148147E-5</v>
      </c>
      <c r="AA103" s="18">
        <f>WEEKNUM(Tableau22[[#This Row],[Date de début]],2)</f>
        <v>38</v>
      </c>
      <c r="AB103" s="18">
        <f>YEAR(Tableau22[[#This Row],[Date de début]])</f>
        <v>2018</v>
      </c>
      <c r="AC103" s="18">
        <f>WEEKDAY(Tableau22[[#This Row],[Date de début]])</f>
        <v>4</v>
      </c>
      <c r="AD103" s="18" t="str">
        <f>LEFT(Tableau22[[#This Row],[PN Pièce]],9)</f>
        <v/>
      </c>
      <c r="AE103" s="18"/>
    </row>
    <row r="104" spans="2:31" x14ac:dyDescent="0.25">
      <c r="B104" s="18">
        <v>450016</v>
      </c>
      <c r="C104" s="18" t="str">
        <f>IFERROR(VLOOKUP(B104,#REF!,2,FALSE),"")</f>
        <v/>
      </c>
      <c r="D104" s="62">
        <v>43613</v>
      </c>
      <c r="E104" s="63">
        <v>0.58130787037037035</v>
      </c>
      <c r="F104" s="62">
        <v>43613</v>
      </c>
      <c r="G104" s="63">
        <v>0.63164351851851852</v>
      </c>
      <c r="H104"/>
      <c r="I104" s="65">
        <v>9.6643518518518511E-3</v>
      </c>
      <c r="J104" s="65">
        <v>3.8194444444444446E-4</v>
      </c>
      <c r="K104" s="65">
        <v>4.0289351851851847E-2</v>
      </c>
      <c r="L104" s="65">
        <v>0</v>
      </c>
      <c r="M104" s="65">
        <v>5.033564814814815E-2</v>
      </c>
      <c r="N104"/>
      <c r="O104" s="18">
        <v>17.710650000000001</v>
      </c>
      <c r="P104" s="18">
        <v>0</v>
      </c>
      <c r="Q104" s="18">
        <v>17.8002273</v>
      </c>
      <c r="S104"/>
      <c r="T104" s="61">
        <v>75.615773741089797</v>
      </c>
      <c r="U104" s="65">
        <v>3.8182870370370374E-2</v>
      </c>
      <c r="V104" s="65">
        <v>1.2152777777777778E-3</v>
      </c>
      <c r="W104" s="65">
        <v>0</v>
      </c>
      <c r="X104" s="65">
        <v>0</v>
      </c>
      <c r="Y104" s="65">
        <v>7.7546296296296304E-4</v>
      </c>
      <c r="Z104" s="65">
        <v>1.1574074074074073E-4</v>
      </c>
      <c r="AA104" s="18">
        <f>WEEKNUM(Tableau22[[#This Row],[Date de début]],2)</f>
        <v>22</v>
      </c>
      <c r="AB104" s="18">
        <f>YEAR(Tableau22[[#This Row],[Date de début]])</f>
        <v>2019</v>
      </c>
      <c r="AC104" s="18">
        <f>WEEKDAY(Tableau22[[#This Row],[Date de début]])</f>
        <v>3</v>
      </c>
      <c r="AD104" s="18" t="str">
        <f>LEFT(Tableau22[[#This Row],[PN Pièce]],9)</f>
        <v/>
      </c>
      <c r="AE104" s="18"/>
    </row>
    <row r="105" spans="2:31" x14ac:dyDescent="0.25">
      <c r="B105" s="18">
        <v>450016</v>
      </c>
      <c r="C105" s="18" t="str">
        <f>IFERROR(VLOOKUP(B105,#REF!,2,FALSE),"")</f>
        <v/>
      </c>
      <c r="D105" s="62">
        <v>43613</v>
      </c>
      <c r="E105" s="63">
        <v>0.63289351851851849</v>
      </c>
      <c r="F105" s="62">
        <v>43614</v>
      </c>
      <c r="G105" s="63">
        <v>0.31587962962962962</v>
      </c>
      <c r="H105"/>
      <c r="I105" s="65">
        <v>0.67369212962962965</v>
      </c>
      <c r="J105" s="65">
        <v>4.8611111111111104E-4</v>
      </c>
      <c r="K105" s="65">
        <v>8.8078703703703704E-3</v>
      </c>
      <c r="L105" s="65">
        <v>0</v>
      </c>
      <c r="M105" s="65">
        <v>0.68298611111111107</v>
      </c>
      <c r="N105"/>
      <c r="O105" s="18">
        <v>17.710650000000001</v>
      </c>
      <c r="P105" s="18">
        <v>0</v>
      </c>
      <c r="Q105" s="69">
        <v>9.9450000000445002E-5</v>
      </c>
      <c r="S105"/>
      <c r="T105" s="61">
        <v>1.3354855109303501</v>
      </c>
      <c r="U105" s="65">
        <v>0</v>
      </c>
      <c r="V105" s="65">
        <v>0</v>
      </c>
      <c r="W105" s="65">
        <v>0</v>
      </c>
      <c r="X105" s="65">
        <v>8.5995370370370357E-3</v>
      </c>
      <c r="Y105" s="65">
        <v>0</v>
      </c>
      <c r="Z105" s="65">
        <v>2.0833333333333335E-4</v>
      </c>
      <c r="AA105" s="18">
        <f>WEEKNUM(Tableau22[[#This Row],[Date de début]],2)</f>
        <v>22</v>
      </c>
      <c r="AB105" s="18">
        <f>YEAR(Tableau22[[#This Row],[Date de début]])</f>
        <v>2019</v>
      </c>
      <c r="AC105" s="18">
        <f>WEEKDAY(Tableau22[[#This Row],[Date de début]])</f>
        <v>3</v>
      </c>
      <c r="AD105" s="18" t="str">
        <f>LEFT(Tableau22[[#This Row],[PN Pièce]],9)</f>
        <v/>
      </c>
      <c r="AE105" s="18"/>
    </row>
    <row r="106" spans="2:31" x14ac:dyDescent="0.25">
      <c r="B106" s="18">
        <v>450017</v>
      </c>
      <c r="C106" s="18" t="str">
        <f>IFERROR(VLOOKUP(B106,#REF!,2,FALSE),"")</f>
        <v/>
      </c>
      <c r="D106" s="62">
        <v>42824</v>
      </c>
      <c r="E106" s="63">
        <v>0.26446759259259262</v>
      </c>
      <c r="F106" s="62">
        <v>42824</v>
      </c>
      <c r="G106" s="63">
        <v>0.31666666666666665</v>
      </c>
      <c r="H106"/>
      <c r="I106" s="65">
        <v>2.4201388888888887E-2</v>
      </c>
      <c r="J106" s="65">
        <v>1.3819444444444445E-2</v>
      </c>
      <c r="K106" s="65">
        <v>1.2395833333333335E-2</v>
      </c>
      <c r="L106" s="65">
        <v>2.3148148148148146E-4</v>
      </c>
      <c r="M106" s="65">
        <v>5.0648148148148144E-2</v>
      </c>
      <c r="N106"/>
      <c r="O106" s="18">
        <v>1.9297500000000001</v>
      </c>
      <c r="P106" s="18">
        <v>0</v>
      </c>
      <c r="Q106" s="18">
        <v>2.0346019499999999</v>
      </c>
      <c r="S106"/>
      <c r="T106" s="61">
        <v>7.6720620842571998</v>
      </c>
      <c r="U106" s="65">
        <v>9.9884259259259266E-3</v>
      </c>
      <c r="V106" s="65">
        <v>0</v>
      </c>
      <c r="W106" s="65">
        <v>0</v>
      </c>
      <c r="X106" s="65">
        <v>1.8171296296296297E-3</v>
      </c>
      <c r="Y106" s="65">
        <v>5.6712962962962956E-4</v>
      </c>
      <c r="Z106" s="65">
        <v>2.3148148148148147E-5</v>
      </c>
      <c r="AA106" s="18">
        <f>WEEKNUM(Tableau22[[#This Row],[Date de début]],2)</f>
        <v>14</v>
      </c>
      <c r="AB106" s="18">
        <f>YEAR(Tableau22[[#This Row],[Date de début]])</f>
        <v>2017</v>
      </c>
      <c r="AC106" s="18">
        <f>WEEKDAY(Tableau22[[#This Row],[Date de début]])</f>
        <v>5</v>
      </c>
      <c r="AD106" s="18" t="str">
        <f>LEFT(Tableau22[[#This Row],[PN Pièce]],9)</f>
        <v/>
      </c>
      <c r="AE106" s="18"/>
    </row>
    <row r="107" spans="2:31" x14ac:dyDescent="0.25">
      <c r="B107" s="18">
        <v>450017</v>
      </c>
      <c r="C107" s="18" t="str">
        <f>IFERROR(VLOOKUP(B107,#REF!,2,FALSE),"")</f>
        <v/>
      </c>
      <c r="D107" s="62">
        <v>42824</v>
      </c>
      <c r="E107" s="63">
        <v>0.43156250000000002</v>
      </c>
      <c r="F107" s="62">
        <v>42824</v>
      </c>
      <c r="G107" s="63">
        <v>0.53432870370370367</v>
      </c>
      <c r="H107"/>
      <c r="I107" s="65">
        <v>9.8750000000000004E-2</v>
      </c>
      <c r="J107" s="65">
        <v>1.8518518518518518E-4</v>
      </c>
      <c r="K107" s="65">
        <v>3.7037037037037034E-3</v>
      </c>
      <c r="L107" s="65">
        <v>1.273148148148148E-4</v>
      </c>
      <c r="M107" s="65">
        <v>0.10276620370370371</v>
      </c>
      <c r="N107"/>
      <c r="O107" s="18">
        <v>1.9297500000000001</v>
      </c>
      <c r="P107" s="18">
        <v>0</v>
      </c>
      <c r="Q107" s="18">
        <v>0.12446685</v>
      </c>
      <c r="S107"/>
      <c r="T107" s="61">
        <v>24.254758418740899</v>
      </c>
      <c r="U107" s="65">
        <v>0</v>
      </c>
      <c r="V107" s="65">
        <v>0</v>
      </c>
      <c r="W107" s="65">
        <v>0</v>
      </c>
      <c r="X107" s="65">
        <v>3.5763888888888894E-3</v>
      </c>
      <c r="Y107" s="65">
        <v>0</v>
      </c>
      <c r="Z107" s="65">
        <v>1.273148148148148E-4</v>
      </c>
      <c r="AA107" s="18">
        <f>WEEKNUM(Tableau22[[#This Row],[Date de début]],2)</f>
        <v>14</v>
      </c>
      <c r="AB107" s="18">
        <f>YEAR(Tableau22[[#This Row],[Date de début]])</f>
        <v>2017</v>
      </c>
      <c r="AC107" s="18">
        <f>WEEKDAY(Tableau22[[#This Row],[Date de début]])</f>
        <v>5</v>
      </c>
      <c r="AD107" s="18" t="str">
        <f>LEFT(Tableau22[[#This Row],[PN Pièce]],9)</f>
        <v/>
      </c>
      <c r="AE107" s="18"/>
    </row>
    <row r="108" spans="2:31" x14ac:dyDescent="0.25">
      <c r="B108" s="18">
        <v>450017</v>
      </c>
      <c r="C108" s="18" t="str">
        <f>IFERROR(VLOOKUP(B108,#REF!,2,FALSE),"")</f>
        <v/>
      </c>
      <c r="D108" s="62">
        <v>42941</v>
      </c>
      <c r="E108" s="63">
        <v>0.45851851851851855</v>
      </c>
      <c r="F108" s="62">
        <v>42941</v>
      </c>
      <c r="G108" s="63">
        <v>0.55765046296296295</v>
      </c>
      <c r="H108"/>
      <c r="I108" s="65">
        <v>6.9791666666666669E-2</v>
      </c>
      <c r="J108" s="65">
        <v>1.5474537037037038E-2</v>
      </c>
      <c r="K108" s="65">
        <v>1.3043981481481483E-2</v>
      </c>
      <c r="L108" s="65">
        <v>8.2175925925925917E-4</v>
      </c>
      <c r="M108" s="65">
        <v>9.9131944444444439E-2</v>
      </c>
      <c r="N108"/>
      <c r="O108" s="18">
        <v>1.9372499999999999</v>
      </c>
      <c r="P108" s="18">
        <v>0</v>
      </c>
      <c r="Q108" s="18">
        <v>3.0524941499999998</v>
      </c>
      <c r="S108"/>
      <c r="T108" s="61">
        <v>26.750029188558099</v>
      </c>
      <c r="U108" s="65">
        <v>7.1296296296296307E-3</v>
      </c>
      <c r="V108" s="65">
        <v>0</v>
      </c>
      <c r="W108" s="65">
        <v>0</v>
      </c>
      <c r="X108" s="65">
        <v>4.9074074074074072E-3</v>
      </c>
      <c r="Y108" s="65">
        <v>9.2592592592592585E-4</v>
      </c>
      <c r="Z108" s="65">
        <v>8.1018518518518516E-5</v>
      </c>
      <c r="AA108" s="18">
        <f>WEEKNUM(Tableau22[[#This Row],[Date de début]],2)</f>
        <v>31</v>
      </c>
      <c r="AB108" s="18">
        <f>YEAR(Tableau22[[#This Row],[Date de début]])</f>
        <v>2017</v>
      </c>
      <c r="AC108" s="18">
        <f>WEEKDAY(Tableau22[[#This Row],[Date de début]])</f>
        <v>3</v>
      </c>
      <c r="AD108" s="18" t="str">
        <f>LEFT(Tableau22[[#This Row],[PN Pièce]],9)</f>
        <v/>
      </c>
      <c r="AE108" s="18"/>
    </row>
    <row r="109" spans="2:31" x14ac:dyDescent="0.25">
      <c r="B109" s="18">
        <v>450017</v>
      </c>
      <c r="C109" s="18" t="str">
        <f>IFERROR(VLOOKUP(B109,#REF!,2,FALSE),"")</f>
        <v/>
      </c>
      <c r="D109" s="62">
        <v>42983</v>
      </c>
      <c r="E109" s="63">
        <v>0.47447916666666662</v>
      </c>
      <c r="F109" s="62">
        <v>42983</v>
      </c>
      <c r="G109" s="63">
        <v>0.54744212962962957</v>
      </c>
      <c r="H109"/>
      <c r="I109" s="65">
        <v>6.6655092592592599E-2</v>
      </c>
      <c r="J109" s="65">
        <v>7.9861111111111105E-4</v>
      </c>
      <c r="K109" s="65">
        <v>5.5092592592592589E-3</v>
      </c>
      <c r="L109" s="65">
        <v>0</v>
      </c>
      <c r="M109" s="65">
        <v>7.2962962962962966E-2</v>
      </c>
      <c r="N109"/>
      <c r="O109" s="18">
        <v>1.9372499999999999</v>
      </c>
      <c r="P109" s="18">
        <v>0</v>
      </c>
      <c r="Q109" s="18">
        <v>1.1867889</v>
      </c>
      <c r="S109"/>
      <c r="T109" s="61">
        <v>26.739689086294401</v>
      </c>
      <c r="U109" s="65">
        <v>1.9328703703703704E-3</v>
      </c>
      <c r="V109" s="65">
        <v>0</v>
      </c>
      <c r="W109" s="65">
        <v>0</v>
      </c>
      <c r="X109" s="65">
        <v>3.3101851851851851E-3</v>
      </c>
      <c r="Y109" s="65">
        <v>1.9675925925925926E-4</v>
      </c>
      <c r="Z109" s="65">
        <v>6.9444444444444444E-5</v>
      </c>
      <c r="AA109" s="18">
        <f>WEEKNUM(Tableau22[[#This Row],[Date de début]],2)</f>
        <v>37</v>
      </c>
      <c r="AB109" s="18">
        <f>YEAR(Tableau22[[#This Row],[Date de début]])</f>
        <v>2017</v>
      </c>
      <c r="AC109" s="18">
        <f>WEEKDAY(Tableau22[[#This Row],[Date de début]])</f>
        <v>3</v>
      </c>
      <c r="AD109" s="18" t="str">
        <f>LEFT(Tableau22[[#This Row],[PN Pièce]],9)</f>
        <v/>
      </c>
      <c r="AE109" s="18"/>
    </row>
    <row r="110" spans="2:31" x14ac:dyDescent="0.25">
      <c r="B110" s="18">
        <v>450017</v>
      </c>
      <c r="C110" s="18" t="str">
        <f>IFERROR(VLOOKUP(B110,#REF!,2,FALSE),"")</f>
        <v/>
      </c>
      <c r="D110" s="62">
        <v>42985</v>
      </c>
      <c r="E110" s="63">
        <v>0.70873842592592595</v>
      </c>
      <c r="F110" s="62">
        <v>42985</v>
      </c>
      <c r="G110" s="63">
        <v>0.71567129629629633</v>
      </c>
      <c r="H110"/>
      <c r="I110" s="65">
        <v>2.4074074074074076E-3</v>
      </c>
      <c r="J110" s="65">
        <v>8.7962962962962962E-4</v>
      </c>
      <c r="K110" s="65">
        <v>3.645833333333333E-3</v>
      </c>
      <c r="L110" s="65">
        <v>0</v>
      </c>
      <c r="M110" s="65">
        <v>6.9328703703703696E-3</v>
      </c>
      <c r="N110"/>
      <c r="O110" s="18">
        <v>1.9372499999999999</v>
      </c>
      <c r="P110" s="18">
        <v>0</v>
      </c>
      <c r="Q110" s="18">
        <v>0.65838090000000005</v>
      </c>
      <c r="S110"/>
      <c r="T110" s="61">
        <v>54.497495826377303</v>
      </c>
      <c r="U110" s="65">
        <v>2.5000000000000001E-3</v>
      </c>
      <c r="V110" s="65">
        <v>0</v>
      </c>
      <c r="W110" s="65">
        <v>0</v>
      </c>
      <c r="X110" s="65">
        <v>1.1226851851851851E-3</v>
      </c>
      <c r="Y110" s="65">
        <v>0</v>
      </c>
      <c r="Z110" s="65">
        <v>2.3148148148148147E-5</v>
      </c>
      <c r="AA110" s="18">
        <f>WEEKNUM(Tableau22[[#This Row],[Date de début]],2)</f>
        <v>37</v>
      </c>
      <c r="AB110" s="18">
        <f>YEAR(Tableau22[[#This Row],[Date de début]])</f>
        <v>2017</v>
      </c>
      <c r="AC110" s="18">
        <f>WEEKDAY(Tableau22[[#This Row],[Date de début]])</f>
        <v>5</v>
      </c>
      <c r="AD110" s="18" t="str">
        <f>LEFT(Tableau22[[#This Row],[PN Pièce]],9)</f>
        <v/>
      </c>
      <c r="AE110" s="18"/>
    </row>
    <row r="111" spans="2:31" x14ac:dyDescent="0.25">
      <c r="B111" s="18">
        <v>450017</v>
      </c>
      <c r="C111" s="18" t="str">
        <f>IFERROR(VLOOKUP(B111,#REF!,2,FALSE),"")</f>
        <v/>
      </c>
      <c r="D111" s="62">
        <v>42990</v>
      </c>
      <c r="E111" s="63">
        <v>0.34594907407407405</v>
      </c>
      <c r="F111" s="62">
        <v>42990</v>
      </c>
      <c r="G111" s="63">
        <v>0.41504629629629625</v>
      </c>
      <c r="H111"/>
      <c r="I111" s="65">
        <v>5.6875000000000002E-2</v>
      </c>
      <c r="J111" s="65">
        <v>1.5277777777777779E-3</v>
      </c>
      <c r="K111" s="65">
        <v>1.064814814814815E-2</v>
      </c>
      <c r="L111" s="65">
        <v>4.6296296296296294E-5</v>
      </c>
      <c r="M111" s="65">
        <v>6.9097222222222213E-2</v>
      </c>
      <c r="N111"/>
      <c r="O111" s="18">
        <v>1.9372499999999999</v>
      </c>
      <c r="P111" s="18">
        <v>0</v>
      </c>
      <c r="Q111" s="18">
        <v>2.0209779000000001</v>
      </c>
      <c r="S111"/>
      <c r="T111" s="61">
        <v>32.169849246231102</v>
      </c>
      <c r="U111" s="65">
        <v>6.5509259259259262E-3</v>
      </c>
      <c r="V111" s="65">
        <v>0</v>
      </c>
      <c r="W111" s="65">
        <v>0</v>
      </c>
      <c r="X111" s="65">
        <v>3.3101851851851851E-3</v>
      </c>
      <c r="Y111" s="65">
        <v>7.175925925925927E-4</v>
      </c>
      <c r="Z111" s="65">
        <v>6.9444444444444444E-5</v>
      </c>
      <c r="AA111" s="18">
        <f>WEEKNUM(Tableau22[[#This Row],[Date de début]],2)</f>
        <v>38</v>
      </c>
      <c r="AB111" s="18">
        <f>YEAR(Tableau22[[#This Row],[Date de début]])</f>
        <v>2017</v>
      </c>
      <c r="AC111" s="18">
        <f>WEEKDAY(Tableau22[[#This Row],[Date de début]])</f>
        <v>3</v>
      </c>
      <c r="AD111" s="18" t="str">
        <f>LEFT(Tableau22[[#This Row],[PN Pièce]],9)</f>
        <v/>
      </c>
      <c r="AE111" s="18"/>
    </row>
    <row r="112" spans="2:31" x14ac:dyDescent="0.25">
      <c r="B112" s="18">
        <v>450017</v>
      </c>
      <c r="C112" s="18" t="str">
        <f>IFERROR(VLOOKUP(B112,#REF!,2,FALSE),"")</f>
        <v/>
      </c>
      <c r="D112" s="62">
        <v>43032</v>
      </c>
      <c r="E112" s="63">
        <v>0.33781250000000002</v>
      </c>
      <c r="F112" s="62">
        <v>43032</v>
      </c>
      <c r="G112" s="63">
        <v>0.36599537037037039</v>
      </c>
      <c r="H112"/>
      <c r="I112" s="65">
        <v>1.2858796296296297E-2</v>
      </c>
      <c r="J112" s="65">
        <v>4.6759259259259263E-3</v>
      </c>
      <c r="K112" s="65">
        <v>1.064814814814815E-2</v>
      </c>
      <c r="L112" s="65">
        <v>0</v>
      </c>
      <c r="M112" s="65">
        <v>2.8182870370370372E-2</v>
      </c>
      <c r="N112"/>
      <c r="O112" s="18">
        <v>1.9372499999999999</v>
      </c>
      <c r="P112" s="18">
        <v>0</v>
      </c>
      <c r="Q112" s="18">
        <v>1.94264445</v>
      </c>
      <c r="S112"/>
      <c r="T112" s="61">
        <v>43.105954825462</v>
      </c>
      <c r="U112" s="65">
        <v>6.5393518518518517E-3</v>
      </c>
      <c r="V112" s="65">
        <v>0</v>
      </c>
      <c r="W112" s="65">
        <v>0</v>
      </c>
      <c r="X112" s="65">
        <v>3.3101851851851851E-3</v>
      </c>
      <c r="Y112" s="65">
        <v>6.9444444444444447E-4</v>
      </c>
      <c r="Z112" s="65">
        <v>1.0416666666666667E-4</v>
      </c>
      <c r="AA112" s="18">
        <f>WEEKNUM(Tableau22[[#This Row],[Date de début]],2)</f>
        <v>44</v>
      </c>
      <c r="AB112" s="18">
        <f>YEAR(Tableau22[[#This Row],[Date de début]])</f>
        <v>2017</v>
      </c>
      <c r="AC112" s="18">
        <f>WEEKDAY(Tableau22[[#This Row],[Date de début]])</f>
        <v>3</v>
      </c>
      <c r="AD112" s="18" t="str">
        <f>LEFT(Tableau22[[#This Row],[PN Pièce]],9)</f>
        <v/>
      </c>
      <c r="AE112" s="18"/>
    </row>
    <row r="113" spans="2:31" x14ac:dyDescent="0.25">
      <c r="B113" s="18">
        <v>450017</v>
      </c>
      <c r="C113" s="18" t="str">
        <f>IFERROR(VLOOKUP(B113,#REF!,2,FALSE),"")</f>
        <v/>
      </c>
      <c r="D113" s="62">
        <v>43152</v>
      </c>
      <c r="E113" s="63">
        <v>0.43778935185185186</v>
      </c>
      <c r="F113" s="62">
        <v>43152</v>
      </c>
      <c r="G113" s="63">
        <v>0.47960648148148149</v>
      </c>
      <c r="H113"/>
      <c r="I113" s="65">
        <v>1.8900462962962963E-2</v>
      </c>
      <c r="J113" s="65">
        <v>9.8263888888888897E-3</v>
      </c>
      <c r="K113" s="65">
        <v>1.3090277777777779E-2</v>
      </c>
      <c r="L113" s="65">
        <v>0</v>
      </c>
      <c r="M113" s="65">
        <v>4.1817129629629628E-2</v>
      </c>
      <c r="N113"/>
      <c r="O113" s="18">
        <v>1.9372499999999999</v>
      </c>
      <c r="P113" s="18">
        <v>0</v>
      </c>
      <c r="Q113" s="18">
        <v>3.2534043000000001</v>
      </c>
      <c r="S113"/>
      <c r="T113" s="61">
        <v>50.6446166620537</v>
      </c>
      <c r="U113" s="65">
        <v>8.7384259259259255E-3</v>
      </c>
      <c r="V113" s="65">
        <v>0</v>
      </c>
      <c r="W113" s="65">
        <v>0</v>
      </c>
      <c r="X113" s="65">
        <v>3.645833333333333E-3</v>
      </c>
      <c r="Y113" s="65">
        <v>6.5972222222222213E-4</v>
      </c>
      <c r="Z113" s="65">
        <v>4.6296296296296294E-5</v>
      </c>
      <c r="AA113" s="18">
        <f>WEEKNUM(Tableau22[[#This Row],[Date de début]],2)</f>
        <v>8</v>
      </c>
      <c r="AB113" s="18">
        <f>YEAR(Tableau22[[#This Row],[Date de début]])</f>
        <v>2018</v>
      </c>
      <c r="AC113" s="18">
        <f>WEEKDAY(Tableau22[[#This Row],[Date de début]])</f>
        <v>4</v>
      </c>
      <c r="AD113" s="18" t="str">
        <f>LEFT(Tableau22[[#This Row],[PN Pièce]],9)</f>
        <v/>
      </c>
      <c r="AE113" s="18"/>
    </row>
    <row r="114" spans="2:31" x14ac:dyDescent="0.25">
      <c r="B114" s="18">
        <v>450017</v>
      </c>
      <c r="C114" s="18" t="str">
        <f>IFERROR(VLOOKUP(B114,#REF!,2,FALSE),"")</f>
        <v/>
      </c>
      <c r="D114" s="62">
        <v>43161</v>
      </c>
      <c r="E114" s="63">
        <v>0.37342592592592588</v>
      </c>
      <c r="F114" s="62">
        <v>43161</v>
      </c>
      <c r="G114" s="63">
        <v>0.37635416666666671</v>
      </c>
      <c r="H114"/>
      <c r="I114" s="65">
        <v>7.175925925925927E-4</v>
      </c>
      <c r="J114" s="65">
        <v>1.6550925925925926E-3</v>
      </c>
      <c r="K114" s="65">
        <v>5.5555555555555556E-4</v>
      </c>
      <c r="L114" s="65">
        <v>0</v>
      </c>
      <c r="M114" s="65">
        <v>2.9282407407407412E-3</v>
      </c>
      <c r="N114"/>
      <c r="O114" s="18">
        <v>1.9372499999999999</v>
      </c>
      <c r="P114" s="18">
        <v>0</v>
      </c>
      <c r="Q114" s="18">
        <v>0</v>
      </c>
      <c r="S114"/>
      <c r="T114" s="61">
        <v>22.181818181818201</v>
      </c>
      <c r="U114" s="65">
        <v>0</v>
      </c>
      <c r="V114" s="65">
        <v>0</v>
      </c>
      <c r="W114" s="65">
        <v>0</v>
      </c>
      <c r="X114" s="65">
        <v>3.1250000000000001E-4</v>
      </c>
      <c r="Y114" s="65">
        <v>0</v>
      </c>
      <c r="Z114" s="65">
        <v>2.4305555555555552E-4</v>
      </c>
      <c r="AA114" s="18">
        <f>WEEKNUM(Tableau22[[#This Row],[Date de début]],2)</f>
        <v>9</v>
      </c>
      <c r="AB114" s="18">
        <f>YEAR(Tableau22[[#This Row],[Date de début]])</f>
        <v>2018</v>
      </c>
      <c r="AC114" s="18">
        <f>WEEKDAY(Tableau22[[#This Row],[Date de début]])</f>
        <v>6</v>
      </c>
      <c r="AD114" s="18" t="str">
        <f>LEFT(Tableau22[[#This Row],[PN Pièce]],9)</f>
        <v/>
      </c>
      <c r="AE114" s="18"/>
    </row>
    <row r="115" spans="2:31" x14ac:dyDescent="0.25">
      <c r="B115" s="18">
        <v>450017</v>
      </c>
      <c r="C115" s="18" t="str">
        <f>IFERROR(VLOOKUP(B115,#REF!,2,FALSE),"")</f>
        <v/>
      </c>
      <c r="D115" s="62">
        <v>43161</v>
      </c>
      <c r="E115" s="63">
        <v>0.41848379629629634</v>
      </c>
      <c r="F115" s="62">
        <v>43161</v>
      </c>
      <c r="G115" s="63">
        <v>0.4494097222222222</v>
      </c>
      <c r="H115"/>
      <c r="I115" s="65">
        <v>1.1736111111111109E-2</v>
      </c>
      <c r="J115" s="65">
        <v>4.9421296296296288E-3</v>
      </c>
      <c r="K115" s="65">
        <v>1.4247685185185184E-2</v>
      </c>
      <c r="L115" s="65">
        <v>0</v>
      </c>
      <c r="M115" s="65">
        <v>3.0925925925925926E-2</v>
      </c>
      <c r="N115"/>
      <c r="O115" s="18">
        <v>1.9372499999999999</v>
      </c>
      <c r="P115" s="18">
        <v>0</v>
      </c>
      <c r="Q115" s="18">
        <v>2.4971521499999998</v>
      </c>
      <c r="S115"/>
      <c r="T115" s="61">
        <v>34.672155688622802</v>
      </c>
      <c r="U115" s="65">
        <v>1.0173611111111111E-2</v>
      </c>
      <c r="V115" s="65">
        <v>0</v>
      </c>
      <c r="W115" s="65">
        <v>0</v>
      </c>
      <c r="X115" s="65">
        <v>3.2986111111111111E-3</v>
      </c>
      <c r="Y115" s="65">
        <v>7.0601851851851847E-4</v>
      </c>
      <c r="Z115" s="65">
        <v>6.9444444444444444E-5</v>
      </c>
      <c r="AA115" s="18">
        <f>WEEKNUM(Tableau22[[#This Row],[Date de début]],2)</f>
        <v>9</v>
      </c>
      <c r="AB115" s="18">
        <f>YEAR(Tableau22[[#This Row],[Date de début]])</f>
        <v>2018</v>
      </c>
      <c r="AC115" s="18">
        <f>WEEKDAY(Tableau22[[#This Row],[Date de début]])</f>
        <v>6</v>
      </c>
      <c r="AD115" s="18" t="str">
        <f>LEFT(Tableau22[[#This Row],[PN Pièce]],9)</f>
        <v/>
      </c>
      <c r="AE115" s="18"/>
    </row>
    <row r="116" spans="2:31" x14ac:dyDescent="0.25">
      <c r="B116" s="18">
        <v>450017</v>
      </c>
      <c r="C116" s="18" t="str">
        <f>IFERROR(VLOOKUP(B116,#REF!,2,FALSE),"")</f>
        <v/>
      </c>
      <c r="D116" s="62">
        <v>43364</v>
      </c>
      <c r="E116" s="63">
        <v>0.44946759259259261</v>
      </c>
      <c r="F116" s="62">
        <v>43364</v>
      </c>
      <c r="G116" s="63">
        <v>0.48390046296296302</v>
      </c>
      <c r="H116"/>
      <c r="I116" s="65">
        <v>2.3703703703703703E-2</v>
      </c>
      <c r="J116" s="65">
        <v>1.6203703703703703E-4</v>
      </c>
      <c r="K116" s="65">
        <v>1.0567129629629629E-2</v>
      </c>
      <c r="L116" s="65">
        <v>0</v>
      </c>
      <c r="M116" s="65">
        <v>3.4432870370370371E-2</v>
      </c>
      <c r="N116"/>
      <c r="O116" s="18">
        <v>1.9372499999999999</v>
      </c>
      <c r="P116" s="18">
        <v>0</v>
      </c>
      <c r="Q116" s="18">
        <v>1.9422963</v>
      </c>
      <c r="S116"/>
      <c r="T116" s="61">
        <v>31.351260504201701</v>
      </c>
      <c r="U116" s="65">
        <v>6.5277777777777782E-3</v>
      </c>
      <c r="V116" s="65">
        <v>0</v>
      </c>
      <c r="W116" s="65">
        <v>0</v>
      </c>
      <c r="X116" s="65">
        <v>3.3101851851851851E-3</v>
      </c>
      <c r="Y116" s="65">
        <v>7.0601851851851847E-4</v>
      </c>
      <c r="Z116" s="65">
        <v>2.3148148148148147E-5</v>
      </c>
      <c r="AA116" s="18">
        <f>WEEKNUM(Tableau22[[#This Row],[Date de début]],2)</f>
        <v>38</v>
      </c>
      <c r="AB116" s="18">
        <f>YEAR(Tableau22[[#This Row],[Date de début]])</f>
        <v>2018</v>
      </c>
      <c r="AC116" s="18">
        <f>WEEKDAY(Tableau22[[#This Row],[Date de début]])</f>
        <v>6</v>
      </c>
      <c r="AD116" s="18" t="str">
        <f>LEFT(Tableau22[[#This Row],[PN Pièce]],9)</f>
        <v/>
      </c>
      <c r="AE116" s="18"/>
    </row>
    <row r="117" spans="2:31" x14ac:dyDescent="0.25">
      <c r="B117" s="18">
        <v>450017</v>
      </c>
      <c r="C117" s="18" t="str">
        <f>IFERROR(VLOOKUP(B117,#REF!,2,FALSE),"")</f>
        <v/>
      </c>
      <c r="D117" s="62">
        <v>43614</v>
      </c>
      <c r="E117" s="63">
        <v>0.43225694444444446</v>
      </c>
      <c r="F117" s="62">
        <v>43614</v>
      </c>
      <c r="G117" s="63">
        <v>0.44292824074074072</v>
      </c>
      <c r="H117"/>
      <c r="I117" s="65">
        <v>2.5231481481481481E-3</v>
      </c>
      <c r="J117" s="65">
        <v>5.7870370370370378E-4</v>
      </c>
      <c r="K117" s="65">
        <v>7.5694444444444446E-3</v>
      </c>
      <c r="L117" s="65">
        <v>0</v>
      </c>
      <c r="M117" s="65">
        <v>1.0671296296296297E-2</v>
      </c>
      <c r="N117"/>
      <c r="O117" s="18">
        <v>1.9372499999999999</v>
      </c>
      <c r="P117" s="18">
        <v>0</v>
      </c>
      <c r="Q117" s="18">
        <v>1.9416450000000001</v>
      </c>
      <c r="S117"/>
      <c r="T117" s="61">
        <v>69.121475054229904</v>
      </c>
      <c r="U117" s="65">
        <v>6.8171296296296287E-3</v>
      </c>
      <c r="V117" s="65">
        <v>0</v>
      </c>
      <c r="W117" s="65">
        <v>0</v>
      </c>
      <c r="X117" s="65">
        <v>0</v>
      </c>
      <c r="Y117" s="65">
        <v>6.9444444444444447E-4</v>
      </c>
      <c r="Z117" s="65">
        <v>5.7870370370370366E-5</v>
      </c>
      <c r="AA117" s="18">
        <f>WEEKNUM(Tableau22[[#This Row],[Date de début]],2)</f>
        <v>22</v>
      </c>
      <c r="AB117" s="18">
        <f>YEAR(Tableau22[[#This Row],[Date de début]])</f>
        <v>2019</v>
      </c>
      <c r="AC117" s="18">
        <f>WEEKDAY(Tableau22[[#This Row],[Date de début]])</f>
        <v>4</v>
      </c>
      <c r="AD117" s="18" t="str">
        <f>LEFT(Tableau22[[#This Row],[PN Pièce]],9)</f>
        <v/>
      </c>
      <c r="AE117" s="18"/>
    </row>
    <row r="118" spans="2:31" x14ac:dyDescent="0.25">
      <c r="B118" s="18">
        <v>450017</v>
      </c>
      <c r="C118" s="18" t="str">
        <f>IFERROR(VLOOKUP(B118,#REF!,2,FALSE),"")</f>
        <v/>
      </c>
      <c r="D118" s="62">
        <v>43616</v>
      </c>
      <c r="E118" s="63">
        <v>0.45333333333333337</v>
      </c>
      <c r="F118" s="62">
        <v>43616</v>
      </c>
      <c r="G118" s="63">
        <v>0.45814814814814814</v>
      </c>
      <c r="H118"/>
      <c r="I118" s="65">
        <v>1.2731481481481483E-3</v>
      </c>
      <c r="J118" s="65">
        <v>8.1018518518518516E-5</v>
      </c>
      <c r="K118" s="65">
        <v>3.4606481481481485E-3</v>
      </c>
      <c r="L118" s="65">
        <v>0</v>
      </c>
      <c r="M118" s="65">
        <v>4.8148148148148152E-3</v>
      </c>
      <c r="N118"/>
      <c r="O118" s="18">
        <v>1.9372499999999999</v>
      </c>
      <c r="P118" s="18">
        <v>0</v>
      </c>
      <c r="Q118" s="18">
        <v>0</v>
      </c>
      <c r="S118"/>
      <c r="T118" s="61">
        <v>100</v>
      </c>
      <c r="U118" s="65">
        <v>0</v>
      </c>
      <c r="V118" s="65">
        <v>0</v>
      </c>
      <c r="W118" s="65">
        <v>0</v>
      </c>
      <c r="X118" s="65">
        <v>3.2870370370370367E-3</v>
      </c>
      <c r="Y118" s="65">
        <v>0</v>
      </c>
      <c r="Z118" s="65">
        <v>1.7361111111111112E-4</v>
      </c>
      <c r="AA118" s="18">
        <f>WEEKNUM(Tableau22[[#This Row],[Date de début]],2)</f>
        <v>22</v>
      </c>
      <c r="AB118" s="18">
        <f>YEAR(Tableau22[[#This Row],[Date de début]])</f>
        <v>2019</v>
      </c>
      <c r="AC118" s="18">
        <f>WEEKDAY(Tableau22[[#This Row],[Date de début]])</f>
        <v>6</v>
      </c>
      <c r="AD118" s="18" t="str">
        <f>LEFT(Tableau22[[#This Row],[PN Pièce]],9)</f>
        <v/>
      </c>
      <c r="AE118" s="18"/>
    </row>
    <row r="119" spans="2:31" x14ac:dyDescent="0.25">
      <c r="B119" s="18">
        <v>450017</v>
      </c>
      <c r="C119" s="18" t="str">
        <f>IFERROR(VLOOKUP(B119,#REF!,2,FALSE),"")</f>
        <v/>
      </c>
      <c r="D119" s="62">
        <v>43685</v>
      </c>
      <c r="E119" s="63">
        <v>0.27480324074074075</v>
      </c>
      <c r="F119" s="62">
        <v>43685</v>
      </c>
      <c r="G119" s="63">
        <v>0.29353009259259261</v>
      </c>
      <c r="H119"/>
      <c r="I119" s="65">
        <v>7.175925925925927E-4</v>
      </c>
      <c r="J119" s="65">
        <v>3.2986111111111111E-3</v>
      </c>
      <c r="K119" s="65">
        <v>1.4710648148148148E-2</v>
      </c>
      <c r="L119" s="65">
        <v>0</v>
      </c>
      <c r="M119" s="65">
        <v>1.8726851851851852E-2</v>
      </c>
      <c r="N119"/>
      <c r="O119" s="18">
        <v>1.9372499999999999</v>
      </c>
      <c r="P119" s="18">
        <v>0</v>
      </c>
      <c r="Q119" s="18">
        <v>1.9419159000000099</v>
      </c>
      <c r="S119"/>
      <c r="T119" s="61">
        <v>57.546353522867697</v>
      </c>
      <c r="U119" s="65">
        <v>1.0752314814814814E-2</v>
      </c>
      <c r="V119" s="65">
        <v>0</v>
      </c>
      <c r="W119" s="65">
        <v>0</v>
      </c>
      <c r="X119" s="65">
        <v>3.2870370370370367E-3</v>
      </c>
      <c r="Y119" s="65">
        <v>5.6712962962962956E-4</v>
      </c>
      <c r="Z119" s="65">
        <v>1.0416666666666667E-4</v>
      </c>
      <c r="AA119" s="18">
        <f>WEEKNUM(Tableau22[[#This Row],[Date de début]],2)</f>
        <v>32</v>
      </c>
      <c r="AB119" s="18">
        <f>YEAR(Tableau22[[#This Row],[Date de début]])</f>
        <v>2019</v>
      </c>
      <c r="AC119" s="18">
        <f>WEEKDAY(Tableau22[[#This Row],[Date de début]])</f>
        <v>5</v>
      </c>
      <c r="AD119" s="18" t="str">
        <f>LEFT(Tableau22[[#This Row],[PN Pièce]],9)</f>
        <v/>
      </c>
      <c r="AE119" s="18"/>
    </row>
    <row r="120" spans="2:31" x14ac:dyDescent="0.25">
      <c r="B120" s="18">
        <v>450017</v>
      </c>
      <c r="C120" s="18" t="str">
        <f>IFERROR(VLOOKUP(B120,#REF!,2,FALSE),"")</f>
        <v/>
      </c>
      <c r="D120" s="62">
        <v>43686</v>
      </c>
      <c r="E120" s="63">
        <v>0.51405092592592594</v>
      </c>
      <c r="F120" s="62">
        <v>43686</v>
      </c>
      <c r="G120" s="63">
        <v>0.58035879629629628</v>
      </c>
      <c r="H120"/>
      <c r="I120" s="65">
        <v>5.3449074074074072E-2</v>
      </c>
      <c r="J120" s="65">
        <v>8.9120370370370362E-4</v>
      </c>
      <c r="K120" s="65">
        <v>1.1967592592592592E-2</v>
      </c>
      <c r="L120" s="65">
        <v>0</v>
      </c>
      <c r="M120" s="65">
        <v>6.6307870370370378E-2</v>
      </c>
      <c r="N120"/>
      <c r="O120" s="18">
        <v>1.9372499999999999</v>
      </c>
      <c r="P120" s="18">
        <v>0</v>
      </c>
      <c r="Q120" s="18">
        <v>1.9439394000000001</v>
      </c>
      <c r="S120"/>
      <c r="T120" s="61">
        <v>95.894920579507797</v>
      </c>
      <c r="U120" s="65">
        <v>7.2337962962962963E-3</v>
      </c>
      <c r="V120" s="65">
        <v>0</v>
      </c>
      <c r="W120" s="65">
        <v>0</v>
      </c>
      <c r="X120" s="65">
        <v>3.7152777777777774E-3</v>
      </c>
      <c r="Y120" s="65">
        <v>9.2592592592592585E-4</v>
      </c>
      <c r="Z120" s="65">
        <v>9.2592592592592588E-5</v>
      </c>
      <c r="AA120" s="18">
        <f>WEEKNUM(Tableau22[[#This Row],[Date de début]],2)</f>
        <v>32</v>
      </c>
      <c r="AB120" s="18">
        <f>YEAR(Tableau22[[#This Row],[Date de début]])</f>
        <v>2019</v>
      </c>
      <c r="AC120" s="18">
        <f>WEEKDAY(Tableau22[[#This Row],[Date de début]])</f>
        <v>6</v>
      </c>
      <c r="AD120" s="18" t="str">
        <f>LEFT(Tableau22[[#This Row],[PN Pièce]],9)</f>
        <v/>
      </c>
      <c r="AE120" s="18"/>
    </row>
    <row r="121" spans="2:31" x14ac:dyDescent="0.25">
      <c r="B121" s="18">
        <v>450018</v>
      </c>
      <c r="C121" s="18" t="str">
        <f>IFERROR(VLOOKUP(B121,#REF!,2,FALSE),"")</f>
        <v/>
      </c>
      <c r="D121" s="62">
        <v>42824</v>
      </c>
      <c r="E121" s="63">
        <v>0.31668981481481479</v>
      </c>
      <c r="F121" s="62">
        <v>42824</v>
      </c>
      <c r="G121" s="63">
        <v>0.41590277777777779</v>
      </c>
      <c r="H121"/>
      <c r="I121" s="65">
        <v>1.2893518518518519E-2</v>
      </c>
      <c r="J121" s="65">
        <v>5.6898148148148149E-2</v>
      </c>
      <c r="K121" s="65">
        <v>2.9074074074074075E-2</v>
      </c>
      <c r="L121" s="65">
        <v>0</v>
      </c>
      <c r="M121" s="65">
        <v>9.886574074074074E-2</v>
      </c>
      <c r="N121"/>
      <c r="O121" s="18">
        <v>8.5029000000000003</v>
      </c>
      <c r="P121" s="18">
        <v>0</v>
      </c>
      <c r="Q121" s="18">
        <v>8.7821595000000006</v>
      </c>
      <c r="S121"/>
      <c r="T121" s="61">
        <v>11.5459636024265</v>
      </c>
      <c r="U121" s="65">
        <v>2.6990740740740742E-2</v>
      </c>
      <c r="V121" s="65">
        <v>1.261574074074074E-3</v>
      </c>
      <c r="W121" s="65">
        <v>0</v>
      </c>
      <c r="X121" s="65">
        <v>0</v>
      </c>
      <c r="Y121" s="65">
        <v>8.1018518518518516E-4</v>
      </c>
      <c r="Z121" s="65">
        <v>1.1574074074074073E-5</v>
      </c>
      <c r="AA121" s="18">
        <f>WEEKNUM(Tableau22[[#This Row],[Date de début]],2)</f>
        <v>14</v>
      </c>
      <c r="AB121" s="18">
        <f>YEAR(Tableau22[[#This Row],[Date de début]])</f>
        <v>2017</v>
      </c>
      <c r="AC121" s="18">
        <f>WEEKDAY(Tableau22[[#This Row],[Date de début]])</f>
        <v>5</v>
      </c>
      <c r="AD121" s="18" t="str">
        <f>LEFT(Tableau22[[#This Row],[PN Pièce]],9)</f>
        <v/>
      </c>
      <c r="AE121" s="18"/>
    </row>
    <row r="122" spans="2:31" x14ac:dyDescent="0.25">
      <c r="B122" s="18">
        <v>450018</v>
      </c>
      <c r="C122" s="18" t="str">
        <f>IFERROR(VLOOKUP(B122,#REF!,2,FALSE),"")</f>
        <v/>
      </c>
      <c r="D122" s="62">
        <v>42824</v>
      </c>
      <c r="E122" s="63">
        <v>0.41591435185185183</v>
      </c>
      <c r="F122" s="62">
        <v>42824</v>
      </c>
      <c r="G122" s="63">
        <v>0.43155092592592598</v>
      </c>
      <c r="H122"/>
      <c r="I122" s="65">
        <v>1.2847222222222223E-3</v>
      </c>
      <c r="J122" s="65">
        <v>1.0763888888888889E-3</v>
      </c>
      <c r="K122" s="65">
        <v>1.3275462962962963E-2</v>
      </c>
      <c r="L122" s="65">
        <v>0</v>
      </c>
      <c r="M122" s="65">
        <v>1.5636574074074074E-2</v>
      </c>
      <c r="N122"/>
      <c r="O122" s="18">
        <v>8.5029000000000003</v>
      </c>
      <c r="P122" s="18">
        <v>0</v>
      </c>
      <c r="Q122" s="18">
        <v>0</v>
      </c>
      <c r="S122"/>
      <c r="T122" s="61">
        <v>75.601776461880107</v>
      </c>
      <c r="U122" s="65">
        <v>0</v>
      </c>
      <c r="V122" s="65">
        <v>0</v>
      </c>
      <c r="W122" s="65">
        <v>0</v>
      </c>
      <c r="X122" s="65">
        <v>1.298611111111111E-2</v>
      </c>
      <c r="Y122" s="65">
        <v>0</v>
      </c>
      <c r="Z122" s="65">
        <v>2.8935185185185189E-4</v>
      </c>
      <c r="AA122" s="18">
        <f>WEEKNUM(Tableau22[[#This Row],[Date de début]],2)</f>
        <v>14</v>
      </c>
      <c r="AB122" s="18">
        <f>YEAR(Tableau22[[#This Row],[Date de début]])</f>
        <v>2017</v>
      </c>
      <c r="AC122" s="18">
        <f>WEEKDAY(Tableau22[[#This Row],[Date de début]])</f>
        <v>5</v>
      </c>
      <c r="AD122" s="18" t="str">
        <f>LEFT(Tableau22[[#This Row],[PN Pièce]],9)</f>
        <v/>
      </c>
      <c r="AE122" s="18"/>
    </row>
    <row r="123" spans="2:31" x14ac:dyDescent="0.25">
      <c r="B123" s="18">
        <v>450018</v>
      </c>
      <c r="C123" s="18" t="str">
        <f>IFERROR(VLOOKUP(B123,#REF!,2,FALSE),"")</f>
        <v/>
      </c>
      <c r="D123" s="62">
        <v>42864</v>
      </c>
      <c r="E123" s="63">
        <v>0.34479166666666666</v>
      </c>
      <c r="F123" s="62">
        <v>42864</v>
      </c>
      <c r="G123" s="63">
        <v>0.41553240740740738</v>
      </c>
      <c r="H123"/>
      <c r="I123" s="65">
        <v>2.0590277777777777E-2</v>
      </c>
      <c r="J123" s="65">
        <v>1.2488425925925925E-2</v>
      </c>
      <c r="K123" s="65">
        <v>3.7488425925925925E-2</v>
      </c>
      <c r="L123" s="65">
        <v>1.7361111111111112E-4</v>
      </c>
      <c r="M123" s="65">
        <v>7.0740740740740743E-2</v>
      </c>
      <c r="N123"/>
      <c r="O123" s="18">
        <v>8.5029000000000003</v>
      </c>
      <c r="P123" s="18">
        <v>0</v>
      </c>
      <c r="Q123" s="18">
        <v>9.3605404500000002</v>
      </c>
      <c r="S123"/>
      <c r="T123" s="61">
        <v>52.808736910994703</v>
      </c>
      <c r="U123" s="65">
        <v>2.6168981481481477E-2</v>
      </c>
      <c r="V123" s="65">
        <v>7.5231481481481471E-4</v>
      </c>
      <c r="W123" s="65">
        <v>0</v>
      </c>
      <c r="X123" s="65">
        <v>9.8379629629629633E-3</v>
      </c>
      <c r="Y123" s="65">
        <v>6.4814814814814813E-4</v>
      </c>
      <c r="Z123" s="65">
        <v>8.1018518518518516E-5</v>
      </c>
      <c r="AA123" s="18">
        <f>WEEKNUM(Tableau22[[#This Row],[Date de début]],2)</f>
        <v>20</v>
      </c>
      <c r="AB123" s="18">
        <f>YEAR(Tableau22[[#This Row],[Date de début]])</f>
        <v>2017</v>
      </c>
      <c r="AC123" s="18">
        <f>WEEKDAY(Tableau22[[#This Row],[Date de début]])</f>
        <v>3</v>
      </c>
      <c r="AD123" s="18" t="str">
        <f>LEFT(Tableau22[[#This Row],[PN Pièce]],9)</f>
        <v/>
      </c>
      <c r="AE123" s="18"/>
    </row>
    <row r="124" spans="2:31" x14ac:dyDescent="0.25">
      <c r="B124" s="18">
        <v>450018</v>
      </c>
      <c r="C124" s="18" t="str">
        <f>IFERROR(VLOOKUP(B124,#REF!,2,FALSE),"")</f>
        <v/>
      </c>
      <c r="D124" s="62">
        <v>42877</v>
      </c>
      <c r="E124" s="63">
        <v>0.38112268518518522</v>
      </c>
      <c r="F124" s="62">
        <v>42877</v>
      </c>
      <c r="G124" s="63">
        <v>0.6259837962962963</v>
      </c>
      <c r="H124"/>
      <c r="I124" s="65">
        <v>0.17488425925925924</v>
      </c>
      <c r="J124" s="65">
        <v>3.2071759259259258E-2</v>
      </c>
      <c r="K124" s="65">
        <v>3.2673611111111105E-2</v>
      </c>
      <c r="L124" s="65">
        <v>5.2314814814814819E-3</v>
      </c>
      <c r="M124" s="65">
        <v>0.24486111111111111</v>
      </c>
      <c r="N124"/>
      <c r="O124" s="18">
        <v>8.5029000000000003</v>
      </c>
      <c r="P124" s="18">
        <v>0</v>
      </c>
      <c r="Q124" s="18">
        <v>9.3502133999999995</v>
      </c>
      <c r="S124"/>
      <c r="T124" s="61">
        <v>74.255199470599294</v>
      </c>
      <c r="U124" s="65">
        <v>2.6724537037037036E-2</v>
      </c>
      <c r="V124" s="65">
        <v>5.2083333333333333E-4</v>
      </c>
      <c r="W124" s="65">
        <v>0</v>
      </c>
      <c r="X124" s="65">
        <v>4.5717592592592589E-3</v>
      </c>
      <c r="Y124" s="65">
        <v>8.449074074074075E-4</v>
      </c>
      <c r="Z124" s="65">
        <v>1.1574074074074073E-5</v>
      </c>
      <c r="AA124" s="18">
        <f>WEEKNUM(Tableau22[[#This Row],[Date de début]],2)</f>
        <v>22</v>
      </c>
      <c r="AB124" s="18">
        <f>YEAR(Tableau22[[#This Row],[Date de début]])</f>
        <v>2017</v>
      </c>
      <c r="AC124" s="18">
        <f>WEEKDAY(Tableau22[[#This Row],[Date de début]])</f>
        <v>2</v>
      </c>
      <c r="AD124" s="18" t="str">
        <f>LEFT(Tableau22[[#This Row],[PN Pièce]],9)</f>
        <v/>
      </c>
      <c r="AE124" s="18"/>
    </row>
    <row r="125" spans="2:31" x14ac:dyDescent="0.25">
      <c r="B125" s="18">
        <v>450018</v>
      </c>
      <c r="C125" s="18" t="str">
        <f>IFERROR(VLOOKUP(B125,#REF!,2,FALSE),"")</f>
        <v/>
      </c>
      <c r="D125" s="62">
        <v>42892</v>
      </c>
      <c r="E125" s="63">
        <v>0.60171296296296295</v>
      </c>
      <c r="F125" s="62">
        <v>42898</v>
      </c>
      <c r="G125" s="63">
        <v>0.4730671296296296</v>
      </c>
      <c r="H125"/>
      <c r="I125" s="65" t="s">
        <v>127</v>
      </c>
      <c r="J125" s="65">
        <v>2.7881944444444445E-2</v>
      </c>
      <c r="K125" s="65">
        <v>2.3912037037037034E-2</v>
      </c>
      <c r="L125" s="65" t="s">
        <v>128</v>
      </c>
      <c r="M125" s="65" t="s">
        <v>129</v>
      </c>
      <c r="N125"/>
      <c r="O125" s="18">
        <v>8.5029000000000003</v>
      </c>
      <c r="P125" s="18">
        <v>0</v>
      </c>
      <c r="Q125" s="18">
        <v>8.4589321500000008</v>
      </c>
      <c r="S125"/>
      <c r="T125" s="61">
        <v>84.1707028593394</v>
      </c>
      <c r="U125" s="65">
        <v>2.224537037037037E-2</v>
      </c>
      <c r="V125" s="65">
        <v>0</v>
      </c>
      <c r="W125" s="65">
        <v>0</v>
      </c>
      <c r="X125" s="65">
        <v>1.6087962962962963E-3</v>
      </c>
      <c r="Y125" s="65">
        <v>0</v>
      </c>
      <c r="Z125" s="65">
        <v>5.7870370370370366E-5</v>
      </c>
      <c r="AA125" s="18">
        <f>WEEKNUM(Tableau22[[#This Row],[Date de début]],2)</f>
        <v>24</v>
      </c>
      <c r="AB125" s="18">
        <f>YEAR(Tableau22[[#This Row],[Date de début]])</f>
        <v>2017</v>
      </c>
      <c r="AC125" s="18">
        <f>WEEKDAY(Tableau22[[#This Row],[Date de début]])</f>
        <v>3</v>
      </c>
      <c r="AD125" s="18" t="str">
        <f>LEFT(Tableau22[[#This Row],[PN Pièce]],9)</f>
        <v/>
      </c>
      <c r="AE125" s="18"/>
    </row>
    <row r="126" spans="2:31" x14ac:dyDescent="0.25">
      <c r="B126" s="18">
        <v>450018</v>
      </c>
      <c r="C126" s="18" t="str">
        <f>IFERROR(VLOOKUP(B126,#REF!,2,FALSE),"")</f>
        <v/>
      </c>
      <c r="D126" s="62">
        <v>42941</v>
      </c>
      <c r="E126" s="63">
        <v>0.57587962962962969</v>
      </c>
      <c r="F126" s="62">
        <v>42942</v>
      </c>
      <c r="G126" s="63">
        <v>0.42079861111111111</v>
      </c>
      <c r="H126"/>
      <c r="I126" s="65">
        <v>7.5023148148148144E-2</v>
      </c>
      <c r="J126" s="65">
        <v>5.3819444444444448E-2</v>
      </c>
      <c r="K126" s="65">
        <v>3.622685185185185E-2</v>
      </c>
      <c r="L126" s="65">
        <v>0.67984953703703699</v>
      </c>
      <c r="M126" s="65">
        <v>0.84491898148148159</v>
      </c>
      <c r="N126"/>
      <c r="O126" s="18">
        <v>8.5104000000000006</v>
      </c>
      <c r="P126" s="18">
        <v>0</v>
      </c>
      <c r="Q126" s="18">
        <v>8.9526816</v>
      </c>
      <c r="S126"/>
      <c r="T126" s="61">
        <v>3.7444281585183798</v>
      </c>
      <c r="U126" s="65">
        <v>2.4340277777777777E-2</v>
      </c>
      <c r="V126" s="65">
        <v>7.175925925925927E-4</v>
      </c>
      <c r="W126" s="65">
        <v>0</v>
      </c>
      <c r="X126" s="65">
        <v>9.6990740740740735E-3</v>
      </c>
      <c r="Y126" s="65">
        <v>1.3888888888888889E-3</v>
      </c>
      <c r="Z126" s="65">
        <v>8.1018518518518516E-5</v>
      </c>
      <c r="AA126" s="18">
        <f>WEEKNUM(Tableau22[[#This Row],[Date de début]],2)</f>
        <v>31</v>
      </c>
      <c r="AB126" s="18">
        <f>YEAR(Tableau22[[#This Row],[Date de début]])</f>
        <v>2017</v>
      </c>
      <c r="AC126" s="18">
        <f>WEEKDAY(Tableau22[[#This Row],[Date de début]])</f>
        <v>3</v>
      </c>
      <c r="AD126" s="18" t="str">
        <f>LEFT(Tableau22[[#This Row],[PN Pièce]],9)</f>
        <v/>
      </c>
      <c r="AE126" s="18"/>
    </row>
    <row r="127" spans="2:31" x14ac:dyDescent="0.25">
      <c r="B127" s="18">
        <v>450018</v>
      </c>
      <c r="C127" s="18" t="str">
        <f>IFERROR(VLOOKUP(B127,#REF!,2,FALSE),"")</f>
        <v/>
      </c>
      <c r="D127" s="62">
        <v>42983</v>
      </c>
      <c r="E127" s="63">
        <v>0.56687500000000002</v>
      </c>
      <c r="F127" s="62">
        <v>42984</v>
      </c>
      <c r="G127" s="63">
        <v>0.30556712962962962</v>
      </c>
      <c r="H127"/>
      <c r="I127" s="65">
        <v>3.0451388888888889E-2</v>
      </c>
      <c r="J127" s="65">
        <v>2.1180555555555553E-3</v>
      </c>
      <c r="K127" s="65">
        <v>1.7928240740740741E-2</v>
      </c>
      <c r="L127" s="65">
        <v>0.68819444444444444</v>
      </c>
      <c r="M127" s="65">
        <v>0.7386921296296296</v>
      </c>
      <c r="N127"/>
      <c r="O127" s="18">
        <v>8.5104000000000006</v>
      </c>
      <c r="P127" s="18">
        <v>0</v>
      </c>
      <c r="Q127" s="18">
        <v>2.7810823500000001</v>
      </c>
      <c r="S127"/>
      <c r="T127" s="61">
        <v>4.9840339689453703</v>
      </c>
      <c r="U127" s="65">
        <v>9.2939814814814812E-3</v>
      </c>
      <c r="V127" s="65">
        <v>0</v>
      </c>
      <c r="W127" s="65">
        <v>0</v>
      </c>
      <c r="X127" s="65">
        <v>8.4375000000000006E-3</v>
      </c>
      <c r="Y127" s="65">
        <v>1.9675925925925926E-4</v>
      </c>
      <c r="Z127" s="65">
        <v>0</v>
      </c>
      <c r="AA127" s="18">
        <f>WEEKNUM(Tableau22[[#This Row],[Date de début]],2)</f>
        <v>37</v>
      </c>
      <c r="AB127" s="18">
        <f>YEAR(Tableau22[[#This Row],[Date de début]])</f>
        <v>2017</v>
      </c>
      <c r="AC127" s="18">
        <f>WEEKDAY(Tableau22[[#This Row],[Date de début]])</f>
        <v>3</v>
      </c>
      <c r="AD127" s="18" t="str">
        <f>LEFT(Tableau22[[#This Row],[PN Pièce]],9)</f>
        <v/>
      </c>
      <c r="AE127" s="18"/>
    </row>
    <row r="128" spans="2:31" x14ac:dyDescent="0.25">
      <c r="B128" s="18">
        <v>450018</v>
      </c>
      <c r="C128" s="18" t="str">
        <f>IFERROR(VLOOKUP(B128,#REF!,2,FALSE),"")</f>
        <v/>
      </c>
      <c r="D128" s="62">
        <v>42984</v>
      </c>
      <c r="E128" s="63">
        <v>0.54564814814814822</v>
      </c>
      <c r="F128" s="62">
        <v>42984</v>
      </c>
      <c r="G128" s="63">
        <v>0.56971064814814809</v>
      </c>
      <c r="H128"/>
      <c r="I128" s="65">
        <v>5.9143518518518521E-3</v>
      </c>
      <c r="J128" s="65">
        <v>1.5740740740740741E-3</v>
      </c>
      <c r="K128" s="65">
        <v>1.6574074074074074E-2</v>
      </c>
      <c r="L128" s="65">
        <v>0</v>
      </c>
      <c r="M128" s="65">
        <v>2.4062500000000001E-2</v>
      </c>
      <c r="N128"/>
      <c r="O128" s="18">
        <v>8.5104000000000006</v>
      </c>
      <c r="P128" s="18">
        <v>0</v>
      </c>
      <c r="Q128" s="18">
        <v>2.2051482</v>
      </c>
      <c r="S128"/>
      <c r="T128" s="61">
        <v>74.200096200096098</v>
      </c>
      <c r="U128" s="65">
        <v>7.5810185185185182E-3</v>
      </c>
      <c r="V128" s="65">
        <v>0</v>
      </c>
      <c r="W128" s="65">
        <v>0</v>
      </c>
      <c r="X128" s="65">
        <v>8.8425925925925911E-3</v>
      </c>
      <c r="Y128" s="65">
        <v>1.3888888888888889E-4</v>
      </c>
      <c r="Z128" s="65">
        <v>1.1574074074074073E-5</v>
      </c>
      <c r="AA128" s="18">
        <f>WEEKNUM(Tableau22[[#This Row],[Date de début]],2)</f>
        <v>37</v>
      </c>
      <c r="AB128" s="18">
        <f>YEAR(Tableau22[[#This Row],[Date de début]])</f>
        <v>2017</v>
      </c>
      <c r="AC128" s="18">
        <f>WEEKDAY(Tableau22[[#This Row],[Date de début]])</f>
        <v>4</v>
      </c>
      <c r="AD128" s="18" t="str">
        <f>LEFT(Tableau22[[#This Row],[PN Pièce]],9)</f>
        <v/>
      </c>
      <c r="AE128" s="18"/>
    </row>
    <row r="129" spans="2:31" x14ac:dyDescent="0.25">
      <c r="B129" s="18">
        <v>450018</v>
      </c>
      <c r="C129" s="18" t="str">
        <f>IFERROR(VLOOKUP(B129,#REF!,2,FALSE),"")</f>
        <v/>
      </c>
      <c r="D129" s="62">
        <v>42990</v>
      </c>
      <c r="E129" s="63">
        <v>0.63593749999999993</v>
      </c>
      <c r="F129" s="62">
        <v>42990</v>
      </c>
      <c r="G129" s="63">
        <v>0.68694444444444447</v>
      </c>
      <c r="H129"/>
      <c r="I129" s="65">
        <v>1.2013888888888888E-2</v>
      </c>
      <c r="J129" s="65">
        <v>1.2384259259259258E-3</v>
      </c>
      <c r="K129" s="65">
        <v>2.90162037037037E-2</v>
      </c>
      <c r="L129" s="65">
        <v>8.7384259259259255E-3</v>
      </c>
      <c r="M129" s="65">
        <v>5.1006944444444445E-2</v>
      </c>
      <c r="N129"/>
      <c r="O129" s="18">
        <v>8.5104000000000006</v>
      </c>
      <c r="P129" s="18">
        <v>0</v>
      </c>
      <c r="Q129" s="18">
        <v>10.892816850000001</v>
      </c>
      <c r="S129"/>
      <c r="T129" s="61">
        <v>58.289539369185398</v>
      </c>
      <c r="U129" s="65">
        <v>2.7696759259259258E-2</v>
      </c>
      <c r="V129" s="65">
        <v>1.3078703703703705E-3</v>
      </c>
      <c r="W129" s="65">
        <v>0</v>
      </c>
      <c r="X129" s="65">
        <v>0</v>
      </c>
      <c r="Y129" s="65">
        <v>0</v>
      </c>
      <c r="Z129" s="65">
        <v>1.1574074074074073E-5</v>
      </c>
      <c r="AA129" s="18">
        <f>WEEKNUM(Tableau22[[#This Row],[Date de début]],2)</f>
        <v>38</v>
      </c>
      <c r="AB129" s="18">
        <f>YEAR(Tableau22[[#This Row],[Date de début]])</f>
        <v>2017</v>
      </c>
      <c r="AC129" s="18">
        <f>WEEKDAY(Tableau22[[#This Row],[Date de début]])</f>
        <v>3</v>
      </c>
      <c r="AD129" s="18" t="str">
        <f>LEFT(Tableau22[[#This Row],[PN Pièce]],9)</f>
        <v/>
      </c>
      <c r="AE129" s="18"/>
    </row>
    <row r="130" spans="2:31" x14ac:dyDescent="0.25">
      <c r="B130" s="18">
        <v>450018</v>
      </c>
      <c r="C130" s="18" t="str">
        <f>IFERROR(VLOOKUP(B130,#REF!,2,FALSE),"")</f>
        <v/>
      </c>
      <c r="D130" s="62">
        <v>42990</v>
      </c>
      <c r="E130" s="63">
        <v>0.68711805555555561</v>
      </c>
      <c r="F130" s="62">
        <v>42991</v>
      </c>
      <c r="G130" s="63">
        <v>0.37336805555555558</v>
      </c>
      <c r="H130"/>
      <c r="I130" s="65">
        <v>2.5694444444444447E-2</v>
      </c>
      <c r="J130" s="65">
        <v>3.1134259259259257E-3</v>
      </c>
      <c r="K130" s="65">
        <v>1.8078703703703704E-2</v>
      </c>
      <c r="L130" s="65">
        <v>0.63936342592592588</v>
      </c>
      <c r="M130" s="65">
        <v>0.68624999999999992</v>
      </c>
      <c r="N130"/>
      <c r="O130" s="18">
        <v>8.5104000000000006</v>
      </c>
      <c r="P130" s="18">
        <v>0</v>
      </c>
      <c r="Q130" s="18">
        <v>4.9260574500000001</v>
      </c>
      <c r="S130"/>
      <c r="T130" s="61">
        <v>3.6427679956823802</v>
      </c>
      <c r="U130" s="65">
        <v>8.8888888888888889E-3</v>
      </c>
      <c r="V130" s="65">
        <v>0</v>
      </c>
      <c r="W130" s="65">
        <v>0</v>
      </c>
      <c r="X130" s="65">
        <v>8.4375000000000006E-3</v>
      </c>
      <c r="Y130" s="65">
        <v>7.407407407407407E-4</v>
      </c>
      <c r="Z130" s="65">
        <v>1.1574074074074073E-5</v>
      </c>
      <c r="AA130" s="18">
        <f>WEEKNUM(Tableau22[[#This Row],[Date de début]],2)</f>
        <v>38</v>
      </c>
      <c r="AB130" s="18">
        <f>YEAR(Tableau22[[#This Row],[Date de début]])</f>
        <v>2017</v>
      </c>
      <c r="AC130" s="18">
        <f>WEEKDAY(Tableau22[[#This Row],[Date de début]])</f>
        <v>3</v>
      </c>
      <c r="AD130" s="18" t="str">
        <f>LEFT(Tableau22[[#This Row],[PN Pièce]],9)</f>
        <v/>
      </c>
      <c r="AE130" s="18"/>
    </row>
    <row r="131" spans="2:31" x14ac:dyDescent="0.25">
      <c r="B131" s="18">
        <v>450018</v>
      </c>
      <c r="C131" s="18" t="str">
        <f>IFERROR(VLOOKUP(B131,#REF!,2,FALSE),"")</f>
        <v/>
      </c>
      <c r="D131" s="62">
        <v>43033</v>
      </c>
      <c r="E131" s="63">
        <v>0.58344907407407409</v>
      </c>
      <c r="F131" s="62">
        <v>43033</v>
      </c>
      <c r="G131" s="63">
        <v>0.62270833333333331</v>
      </c>
      <c r="H131"/>
      <c r="I131" s="65">
        <v>1.4374999999999999E-2</v>
      </c>
      <c r="J131" s="65">
        <v>1.5277777777777779E-3</v>
      </c>
      <c r="K131" s="65">
        <v>2.3356481481481482E-2</v>
      </c>
      <c r="L131" s="65">
        <v>0</v>
      </c>
      <c r="M131" s="65">
        <v>3.9259259259259258E-2</v>
      </c>
      <c r="N131"/>
      <c r="O131" s="18">
        <v>8.5104000000000006</v>
      </c>
      <c r="P131" s="18">
        <v>0</v>
      </c>
      <c r="Q131" s="18">
        <v>8.7069952500000003</v>
      </c>
      <c r="S131"/>
      <c r="T131" s="61">
        <v>57.983785377358501</v>
      </c>
      <c r="U131" s="65">
        <v>2.1990740740740741E-2</v>
      </c>
      <c r="V131" s="65">
        <v>6.4814814814814813E-4</v>
      </c>
      <c r="W131" s="65">
        <v>0</v>
      </c>
      <c r="X131" s="65">
        <v>0</v>
      </c>
      <c r="Y131" s="65">
        <v>7.175925925925927E-4</v>
      </c>
      <c r="Z131" s="65">
        <v>0</v>
      </c>
      <c r="AA131" s="18">
        <f>WEEKNUM(Tableau22[[#This Row],[Date de début]],2)</f>
        <v>44</v>
      </c>
      <c r="AB131" s="18">
        <f>YEAR(Tableau22[[#This Row],[Date de début]])</f>
        <v>2017</v>
      </c>
      <c r="AC131" s="18">
        <f>WEEKDAY(Tableau22[[#This Row],[Date de début]])</f>
        <v>4</v>
      </c>
      <c r="AD131" s="18" t="str">
        <f>LEFT(Tableau22[[#This Row],[PN Pièce]],9)</f>
        <v/>
      </c>
      <c r="AE131" s="18"/>
    </row>
    <row r="132" spans="2:31" x14ac:dyDescent="0.25">
      <c r="B132" s="18">
        <v>450018</v>
      </c>
      <c r="C132" s="18" t="str">
        <f>IFERROR(VLOOKUP(B132,#REF!,2,FALSE),"")</f>
        <v/>
      </c>
      <c r="D132" s="62">
        <v>43034</v>
      </c>
      <c r="E132" s="63">
        <v>0.30467592592592591</v>
      </c>
      <c r="F132" s="62">
        <v>43034</v>
      </c>
      <c r="G132" s="63">
        <v>0.35552083333333334</v>
      </c>
      <c r="H132"/>
      <c r="I132" s="65">
        <v>4.1111111111111112E-2</v>
      </c>
      <c r="J132" s="65">
        <v>1.0763888888888889E-3</v>
      </c>
      <c r="K132" s="65">
        <v>8.6574074074074071E-3</v>
      </c>
      <c r="L132" s="65">
        <v>0</v>
      </c>
      <c r="M132" s="65">
        <v>5.0844907407407408E-2</v>
      </c>
      <c r="N132"/>
      <c r="O132" s="18">
        <v>8.5104000000000006</v>
      </c>
      <c r="P132" s="18">
        <v>0</v>
      </c>
      <c r="Q132" s="18">
        <v>0.62424105000000096</v>
      </c>
      <c r="S132"/>
      <c r="T132" s="61">
        <v>53.857728203960903</v>
      </c>
      <c r="U132" s="65">
        <v>0</v>
      </c>
      <c r="V132" s="65">
        <v>0</v>
      </c>
      <c r="W132" s="65">
        <v>0</v>
      </c>
      <c r="X132" s="65">
        <v>8.5069444444444437E-3</v>
      </c>
      <c r="Y132" s="65">
        <v>0</v>
      </c>
      <c r="Z132" s="65">
        <v>1.5046296296296297E-4</v>
      </c>
      <c r="AA132" s="18">
        <f>WEEKNUM(Tableau22[[#This Row],[Date de début]],2)</f>
        <v>44</v>
      </c>
      <c r="AB132" s="18">
        <f>YEAR(Tableau22[[#This Row],[Date de début]])</f>
        <v>2017</v>
      </c>
      <c r="AC132" s="18">
        <f>WEEKDAY(Tableau22[[#This Row],[Date de début]])</f>
        <v>5</v>
      </c>
      <c r="AD132" s="18" t="str">
        <f>LEFT(Tableau22[[#This Row],[PN Pièce]],9)</f>
        <v/>
      </c>
      <c r="AE132" s="18"/>
    </row>
    <row r="133" spans="2:31" x14ac:dyDescent="0.25">
      <c r="B133" s="18">
        <v>450018</v>
      </c>
      <c r="C133" s="18" t="str">
        <f>IFERROR(VLOOKUP(B133,#REF!,2,FALSE),"")</f>
        <v/>
      </c>
      <c r="D133" s="62">
        <v>43069</v>
      </c>
      <c r="E133" s="63">
        <v>0.47695601851851849</v>
      </c>
      <c r="F133" s="62">
        <v>43069</v>
      </c>
      <c r="G133" s="63">
        <v>0.54849537037037044</v>
      </c>
      <c r="H133"/>
      <c r="I133" s="65">
        <v>1.1678240740740741E-2</v>
      </c>
      <c r="J133" s="65">
        <v>4.673611111111111E-2</v>
      </c>
      <c r="K133" s="65">
        <v>1.3125E-2</v>
      </c>
      <c r="L133" s="65">
        <v>0</v>
      </c>
      <c r="M133" s="65">
        <v>7.1539351851851854E-2</v>
      </c>
      <c r="N133"/>
      <c r="O133" s="18">
        <v>8.5104000000000006</v>
      </c>
      <c r="P133" s="18">
        <v>0</v>
      </c>
      <c r="Q133" s="18">
        <v>15.446805599999999</v>
      </c>
      <c r="S133"/>
      <c r="T133" s="61">
        <v>18.5107587768969</v>
      </c>
      <c r="U133" s="65">
        <v>1.306712962962963E-2</v>
      </c>
      <c r="V133" s="65">
        <v>0</v>
      </c>
      <c r="W133" s="65">
        <v>0</v>
      </c>
      <c r="X133" s="65">
        <v>0</v>
      </c>
      <c r="Y133" s="65">
        <v>0</v>
      </c>
      <c r="Z133" s="65">
        <v>5.7870370370370366E-5</v>
      </c>
      <c r="AA133" s="18">
        <f>WEEKNUM(Tableau22[[#This Row],[Date de début]],2)</f>
        <v>49</v>
      </c>
      <c r="AB133" s="18">
        <f>YEAR(Tableau22[[#This Row],[Date de début]])</f>
        <v>2017</v>
      </c>
      <c r="AC133" s="18">
        <f>WEEKDAY(Tableau22[[#This Row],[Date de début]])</f>
        <v>5</v>
      </c>
      <c r="AD133" s="18" t="str">
        <f>LEFT(Tableau22[[#This Row],[PN Pièce]],9)</f>
        <v/>
      </c>
      <c r="AE133" s="18"/>
    </row>
    <row r="134" spans="2:31" x14ac:dyDescent="0.25">
      <c r="B134" s="18">
        <v>450018</v>
      </c>
      <c r="C134" s="18" t="str">
        <f>IFERROR(VLOOKUP(B134,#REF!,2,FALSE),"")</f>
        <v/>
      </c>
      <c r="D134" s="62">
        <v>43082</v>
      </c>
      <c r="E134" s="63">
        <v>0.32331018518518517</v>
      </c>
      <c r="F134" s="62">
        <v>43089</v>
      </c>
      <c r="G134" s="63">
        <v>0.39803240740740736</v>
      </c>
      <c r="H134"/>
      <c r="I134" s="65">
        <v>0.13469907407407408</v>
      </c>
      <c r="J134" s="65">
        <v>2.9745370370370373E-3</v>
      </c>
      <c r="K134" s="65">
        <v>1.3495370370370371E-2</v>
      </c>
      <c r="L134" s="65" t="s">
        <v>130</v>
      </c>
      <c r="M134" s="65" t="s">
        <v>131</v>
      </c>
      <c r="N134"/>
      <c r="O134" s="18">
        <v>8.5104000000000006</v>
      </c>
      <c r="P134" s="18">
        <v>0</v>
      </c>
      <c r="Q134" s="18">
        <v>7.0270932000000004</v>
      </c>
      <c r="S134"/>
      <c r="T134" s="61">
        <v>93.434436635386803</v>
      </c>
      <c r="U134" s="65">
        <v>1.2939814814814814E-2</v>
      </c>
      <c r="V134" s="65">
        <v>4.3981481481481481E-4</v>
      </c>
      <c r="W134" s="65">
        <v>0</v>
      </c>
      <c r="X134" s="65">
        <v>0</v>
      </c>
      <c r="Y134" s="65">
        <v>0</v>
      </c>
      <c r="Z134" s="65">
        <v>1.1574074074074073E-4</v>
      </c>
      <c r="AA134" s="18">
        <f>WEEKNUM(Tableau22[[#This Row],[Date de début]],2)</f>
        <v>51</v>
      </c>
      <c r="AB134" s="18">
        <f>YEAR(Tableau22[[#This Row],[Date de début]])</f>
        <v>2017</v>
      </c>
      <c r="AC134" s="18">
        <f>WEEKDAY(Tableau22[[#This Row],[Date de début]])</f>
        <v>4</v>
      </c>
      <c r="AD134" s="18" t="str">
        <f>LEFT(Tableau22[[#This Row],[PN Pièce]],9)</f>
        <v/>
      </c>
      <c r="AE134" s="18"/>
    </row>
    <row r="135" spans="2:31" x14ac:dyDescent="0.25">
      <c r="B135" s="18">
        <v>450018</v>
      </c>
      <c r="C135" s="18" t="str">
        <f>IFERROR(VLOOKUP(B135,#REF!,2,FALSE),"")</f>
        <v/>
      </c>
      <c r="D135" s="62">
        <v>43129</v>
      </c>
      <c r="E135" s="63">
        <v>0.38394675925925931</v>
      </c>
      <c r="F135" s="62">
        <v>43137</v>
      </c>
      <c r="G135" s="63">
        <v>0.30861111111111111</v>
      </c>
      <c r="H135"/>
      <c r="I135" s="65">
        <v>7.0937500000000001E-2</v>
      </c>
      <c r="J135" s="65">
        <v>2.3611111111111111E-3</v>
      </c>
      <c r="K135" s="65">
        <v>2.2222222222222222E-3</v>
      </c>
      <c r="L135" s="65" t="s">
        <v>132</v>
      </c>
      <c r="M135" s="65" t="s">
        <v>133</v>
      </c>
      <c r="N135"/>
      <c r="O135" s="18">
        <v>8.5104000000000006</v>
      </c>
      <c r="P135" s="18">
        <v>0</v>
      </c>
      <c r="Q135" s="18">
        <v>1.3877444999999999</v>
      </c>
      <c r="S135"/>
      <c r="T135" s="61">
        <v>0.41181058316817398</v>
      </c>
      <c r="U135" s="65">
        <v>1.8865740740740742E-3</v>
      </c>
      <c r="V135" s="65">
        <v>0</v>
      </c>
      <c r="W135" s="65">
        <v>0</v>
      </c>
      <c r="X135" s="65">
        <v>0</v>
      </c>
      <c r="Y135" s="65">
        <v>0</v>
      </c>
      <c r="Z135" s="65">
        <v>3.3564814814814812E-4</v>
      </c>
      <c r="AA135" s="18">
        <f>WEEKNUM(Tableau22[[#This Row],[Date de début]],2)</f>
        <v>5</v>
      </c>
      <c r="AB135" s="18">
        <f>YEAR(Tableau22[[#This Row],[Date de début]])</f>
        <v>2018</v>
      </c>
      <c r="AC135" s="18">
        <f>WEEKDAY(Tableau22[[#This Row],[Date de début]])</f>
        <v>2</v>
      </c>
      <c r="AD135" s="18" t="str">
        <f>LEFT(Tableau22[[#This Row],[PN Pièce]],9)</f>
        <v/>
      </c>
      <c r="AE135" s="18"/>
    </row>
    <row r="136" spans="2:31" x14ac:dyDescent="0.25">
      <c r="B136" s="18">
        <v>450018</v>
      </c>
      <c r="C136" s="18" t="str">
        <f>IFERROR(VLOOKUP(B136,#REF!,2,FALSE),"")</f>
        <v/>
      </c>
      <c r="D136" s="62">
        <v>43139</v>
      </c>
      <c r="E136" s="63">
        <v>0.35835648148148147</v>
      </c>
      <c r="F136" s="62">
        <v>43139</v>
      </c>
      <c r="G136" s="63">
        <v>0.40259259259259261</v>
      </c>
      <c r="H136"/>
      <c r="I136" s="65">
        <v>2.0312500000000001E-2</v>
      </c>
      <c r="J136" s="65">
        <v>5.6712962962962956E-4</v>
      </c>
      <c r="K136" s="65">
        <v>2.3356481481481482E-2</v>
      </c>
      <c r="L136" s="65">
        <v>0</v>
      </c>
      <c r="M136" s="65">
        <v>4.4236111111111115E-2</v>
      </c>
      <c r="N136"/>
      <c r="O136" s="18">
        <v>8.5104000000000006</v>
      </c>
      <c r="P136" s="18">
        <v>0</v>
      </c>
      <c r="Q136" s="18">
        <v>8.5963481999999996</v>
      </c>
      <c r="S136"/>
      <c r="T136" s="61">
        <v>57.903715332286701</v>
      </c>
      <c r="U136" s="65">
        <v>2.1527777777777781E-2</v>
      </c>
      <c r="V136" s="65">
        <v>7.9861111111111105E-4</v>
      </c>
      <c r="W136" s="65">
        <v>0</v>
      </c>
      <c r="X136" s="65">
        <v>0</v>
      </c>
      <c r="Y136" s="65">
        <v>5.7870370370370378E-4</v>
      </c>
      <c r="Z136" s="65">
        <v>4.5138888888888892E-4</v>
      </c>
      <c r="AA136" s="18">
        <f>WEEKNUM(Tableau22[[#This Row],[Date de début]],2)</f>
        <v>6</v>
      </c>
      <c r="AB136" s="18">
        <f>YEAR(Tableau22[[#This Row],[Date de début]])</f>
        <v>2018</v>
      </c>
      <c r="AC136" s="18">
        <f>WEEKDAY(Tableau22[[#This Row],[Date de début]])</f>
        <v>5</v>
      </c>
      <c r="AD136" s="18" t="str">
        <f>LEFT(Tableau22[[#This Row],[PN Pièce]],9)</f>
        <v/>
      </c>
      <c r="AE136" s="18"/>
    </row>
    <row r="137" spans="2:31" x14ac:dyDescent="0.25">
      <c r="B137" s="18">
        <v>450018</v>
      </c>
      <c r="C137" s="18" t="str">
        <f>IFERROR(VLOOKUP(B137,#REF!,2,FALSE),"")</f>
        <v/>
      </c>
      <c r="D137" s="62">
        <v>43139</v>
      </c>
      <c r="E137" s="63">
        <v>0.46726851851851853</v>
      </c>
      <c r="F137" s="62">
        <v>43139</v>
      </c>
      <c r="G137" s="63">
        <v>0.4816319444444444</v>
      </c>
      <c r="H137"/>
      <c r="I137" s="65">
        <v>5.5671296296296302E-3</v>
      </c>
      <c r="J137" s="65">
        <v>1.9675925925925926E-4</v>
      </c>
      <c r="K137" s="65">
        <v>8.5995370370370357E-3</v>
      </c>
      <c r="L137" s="65">
        <v>0</v>
      </c>
      <c r="M137" s="65">
        <v>1.4363425925925925E-2</v>
      </c>
      <c r="N137"/>
      <c r="O137" s="18">
        <v>8.5104000000000006</v>
      </c>
      <c r="P137" s="18">
        <v>0</v>
      </c>
      <c r="Q137" s="69">
        <v>1.6500000000974099E-5</v>
      </c>
      <c r="S137"/>
      <c r="T137" s="61">
        <v>100</v>
      </c>
      <c r="U137" s="65">
        <v>0</v>
      </c>
      <c r="V137" s="65">
        <v>0</v>
      </c>
      <c r="W137" s="65">
        <v>0</v>
      </c>
      <c r="X137" s="65">
        <v>8.4375000000000006E-3</v>
      </c>
      <c r="Y137" s="65">
        <v>0</v>
      </c>
      <c r="Z137" s="65">
        <v>1.6203703703703703E-4</v>
      </c>
      <c r="AA137" s="18">
        <f>WEEKNUM(Tableau22[[#This Row],[Date de début]],2)</f>
        <v>6</v>
      </c>
      <c r="AB137" s="18">
        <f>YEAR(Tableau22[[#This Row],[Date de début]])</f>
        <v>2018</v>
      </c>
      <c r="AC137" s="18">
        <f>WEEKDAY(Tableau22[[#This Row],[Date de début]])</f>
        <v>5</v>
      </c>
      <c r="AD137" s="18" t="str">
        <f>LEFT(Tableau22[[#This Row],[PN Pièce]],9)</f>
        <v/>
      </c>
      <c r="AE137" s="18"/>
    </row>
    <row r="138" spans="2:31" x14ac:dyDescent="0.25">
      <c r="B138" s="18">
        <v>450018</v>
      </c>
      <c r="C138" s="18" t="str">
        <f>IFERROR(VLOOKUP(B138,#REF!,2,FALSE),"")</f>
        <v/>
      </c>
      <c r="D138" s="62">
        <v>43164</v>
      </c>
      <c r="E138" s="63">
        <v>0.45762731481481483</v>
      </c>
      <c r="F138" s="62">
        <v>43165</v>
      </c>
      <c r="G138" s="63">
        <v>0.31502314814814814</v>
      </c>
      <c r="H138"/>
      <c r="I138" s="65">
        <v>0.11796296296296298</v>
      </c>
      <c r="J138" s="65">
        <v>8.2523148148148148E-3</v>
      </c>
      <c r="K138" s="65">
        <v>3.6481481481481483E-2</v>
      </c>
      <c r="L138" s="65">
        <v>0.69469907407407405</v>
      </c>
      <c r="M138" s="65">
        <v>0.85739583333333336</v>
      </c>
      <c r="N138"/>
      <c r="O138" s="18">
        <v>8.5104000000000006</v>
      </c>
      <c r="P138" s="18">
        <v>0</v>
      </c>
      <c r="Q138" s="18">
        <v>9.7831902000000106</v>
      </c>
      <c r="S138"/>
      <c r="T138" s="61">
        <v>12.102863159599901</v>
      </c>
      <c r="U138" s="65">
        <v>2.6006944444444447E-2</v>
      </c>
      <c r="V138" s="65">
        <v>1.2037037037037038E-3</v>
      </c>
      <c r="W138" s="65">
        <v>0</v>
      </c>
      <c r="X138" s="65">
        <v>8.4606481481481494E-3</v>
      </c>
      <c r="Y138" s="65">
        <v>8.1018518518518516E-4</v>
      </c>
      <c r="Z138" s="65">
        <v>0</v>
      </c>
      <c r="AA138" s="18">
        <f>WEEKNUM(Tableau22[[#This Row],[Date de début]],2)</f>
        <v>10</v>
      </c>
      <c r="AB138" s="18">
        <f>YEAR(Tableau22[[#This Row],[Date de début]])</f>
        <v>2018</v>
      </c>
      <c r="AC138" s="18">
        <f>WEEKDAY(Tableau22[[#This Row],[Date de début]])</f>
        <v>2</v>
      </c>
      <c r="AD138" s="18" t="str">
        <f>LEFT(Tableau22[[#This Row],[PN Pièce]],9)</f>
        <v/>
      </c>
      <c r="AE138" s="18"/>
    </row>
    <row r="139" spans="2:31" x14ac:dyDescent="0.25">
      <c r="B139" s="18">
        <v>450018</v>
      </c>
      <c r="C139" s="18" t="str">
        <f>IFERROR(VLOOKUP(B139,#REF!,2,FALSE),"")</f>
        <v/>
      </c>
      <c r="D139" s="62">
        <v>43361</v>
      </c>
      <c r="E139" s="63">
        <v>0.56594907407407413</v>
      </c>
      <c r="F139" s="62">
        <v>43362</v>
      </c>
      <c r="G139" s="63">
        <v>0.34550925925925924</v>
      </c>
      <c r="H139"/>
      <c r="I139" s="65">
        <v>2.5300925925925925E-2</v>
      </c>
      <c r="J139" s="65">
        <v>6.122685185185185E-3</v>
      </c>
      <c r="K139" s="65">
        <v>3.5208333333333335E-2</v>
      </c>
      <c r="L139" s="65">
        <v>0.71292824074074079</v>
      </c>
      <c r="M139" s="65">
        <v>0.77956018518518511</v>
      </c>
      <c r="N139"/>
      <c r="O139" s="18">
        <v>8.62425</v>
      </c>
      <c r="P139" s="18">
        <v>0</v>
      </c>
      <c r="Q139" s="18">
        <v>9.2584666500000008</v>
      </c>
      <c r="S139"/>
      <c r="T139" s="61">
        <v>3.7108412269501501</v>
      </c>
      <c r="U139" s="65">
        <v>2.5011574074074075E-2</v>
      </c>
      <c r="V139" s="65">
        <v>6.5972222222222213E-4</v>
      </c>
      <c r="W139" s="65">
        <v>0</v>
      </c>
      <c r="X139" s="65">
        <v>8.4722222222222213E-3</v>
      </c>
      <c r="Y139" s="65">
        <v>1.0532407407407407E-3</v>
      </c>
      <c r="Z139" s="65">
        <v>1.1574074074074073E-5</v>
      </c>
      <c r="AA139" s="18">
        <f>WEEKNUM(Tableau22[[#This Row],[Date de début]],2)</f>
        <v>38</v>
      </c>
      <c r="AB139" s="18">
        <f>YEAR(Tableau22[[#This Row],[Date de début]])</f>
        <v>2018</v>
      </c>
      <c r="AC139" s="18">
        <f>WEEKDAY(Tableau22[[#This Row],[Date de début]])</f>
        <v>3</v>
      </c>
      <c r="AD139" s="18" t="str">
        <f>LEFT(Tableau22[[#This Row],[PN Pièce]],9)</f>
        <v/>
      </c>
      <c r="AE139" s="18"/>
    </row>
    <row r="140" spans="2:31" x14ac:dyDescent="0.25">
      <c r="B140" s="18">
        <v>450018</v>
      </c>
      <c r="C140" s="18" t="str">
        <f>IFERROR(VLOOKUP(B140,#REF!,2,FALSE),"")</f>
        <v/>
      </c>
      <c r="D140" s="62">
        <v>43374</v>
      </c>
      <c r="E140" s="63">
        <v>0.59833333333333327</v>
      </c>
      <c r="F140" s="62">
        <v>43374</v>
      </c>
      <c r="G140" s="63">
        <v>0.60005787037037039</v>
      </c>
      <c r="H140"/>
      <c r="I140" s="65">
        <v>1.7361111111111112E-4</v>
      </c>
      <c r="J140" s="65">
        <v>0</v>
      </c>
      <c r="K140" s="65">
        <v>1.5509259259259261E-3</v>
      </c>
      <c r="L140" s="65">
        <v>0</v>
      </c>
      <c r="M140" s="65">
        <v>1.7245370370370372E-3</v>
      </c>
      <c r="N140"/>
      <c r="O140" s="18">
        <v>8.62425</v>
      </c>
      <c r="P140" s="18">
        <v>0</v>
      </c>
      <c r="Q140" s="18">
        <v>0</v>
      </c>
      <c r="S140"/>
      <c r="T140" s="61">
        <v>49.664429530201303</v>
      </c>
      <c r="U140" s="65">
        <v>0</v>
      </c>
      <c r="V140" s="65">
        <v>0</v>
      </c>
      <c r="W140" s="65">
        <v>0</v>
      </c>
      <c r="X140" s="65">
        <v>0</v>
      </c>
      <c r="Y140" s="65">
        <v>0</v>
      </c>
      <c r="Z140" s="65">
        <v>1.5509259259259261E-3</v>
      </c>
      <c r="AA140" s="18">
        <f>WEEKNUM(Tableau22[[#This Row],[Date de début]],2)</f>
        <v>40</v>
      </c>
      <c r="AB140" s="18">
        <f>YEAR(Tableau22[[#This Row],[Date de début]])</f>
        <v>2018</v>
      </c>
      <c r="AC140" s="18">
        <f>WEEKDAY(Tableau22[[#This Row],[Date de début]])</f>
        <v>2</v>
      </c>
      <c r="AD140" s="18" t="str">
        <f>LEFT(Tableau22[[#This Row],[PN Pièce]],9)</f>
        <v/>
      </c>
      <c r="AE140" s="18"/>
    </row>
    <row r="141" spans="2:31" x14ac:dyDescent="0.25">
      <c r="B141" s="18">
        <v>450018</v>
      </c>
      <c r="C141" s="18" t="str">
        <f>IFERROR(VLOOKUP(B141,#REF!,2,FALSE),"")</f>
        <v/>
      </c>
      <c r="D141" s="62">
        <v>43613</v>
      </c>
      <c r="E141" s="63">
        <v>0.36017361111111112</v>
      </c>
      <c r="F141" s="62">
        <v>43613</v>
      </c>
      <c r="G141" s="63">
        <v>0.45196759259259256</v>
      </c>
      <c r="H141"/>
      <c r="I141" s="65">
        <v>3.5856481481481482E-2</v>
      </c>
      <c r="J141" s="65">
        <v>1.8206018518518517E-2</v>
      </c>
      <c r="K141" s="65">
        <v>3.7731481481481484E-2</v>
      </c>
      <c r="L141" s="65">
        <v>0</v>
      </c>
      <c r="M141" s="65">
        <v>9.179398148148149E-2</v>
      </c>
      <c r="N141"/>
      <c r="O141" s="18">
        <v>8.62425</v>
      </c>
      <c r="P141" s="18">
        <v>0</v>
      </c>
      <c r="Q141" s="18">
        <v>8.9989222499999997</v>
      </c>
      <c r="S141"/>
      <c r="T141" s="61">
        <v>45.913125709242202</v>
      </c>
      <c r="U141" s="65">
        <v>2.7835648148148151E-2</v>
      </c>
      <c r="V141" s="65">
        <v>6.8287037037037025E-4</v>
      </c>
      <c r="W141" s="65">
        <v>0</v>
      </c>
      <c r="X141" s="65">
        <v>8.564814814814815E-3</v>
      </c>
      <c r="Y141" s="65">
        <v>6.3657407407407402E-4</v>
      </c>
      <c r="Z141" s="65">
        <v>1.1574074074074073E-5</v>
      </c>
      <c r="AA141" s="18">
        <f>WEEKNUM(Tableau22[[#This Row],[Date de début]],2)</f>
        <v>22</v>
      </c>
      <c r="AB141" s="18">
        <f>YEAR(Tableau22[[#This Row],[Date de début]])</f>
        <v>2019</v>
      </c>
      <c r="AC141" s="18">
        <f>WEEKDAY(Tableau22[[#This Row],[Date de début]])</f>
        <v>3</v>
      </c>
      <c r="AD141" s="18" t="str">
        <f>LEFT(Tableau22[[#This Row],[PN Pièce]],9)</f>
        <v/>
      </c>
      <c r="AE141" s="18"/>
    </row>
    <row r="142" spans="2:31" x14ac:dyDescent="0.25">
      <c r="B142" s="18">
        <v>450018</v>
      </c>
      <c r="C142" s="18" t="str">
        <f>IFERROR(VLOOKUP(B142,#REF!,2,FALSE),"")</f>
        <v/>
      </c>
      <c r="D142" s="62">
        <v>43616</v>
      </c>
      <c r="E142" s="63">
        <v>0.47784722222222226</v>
      </c>
      <c r="F142" s="62">
        <v>43621</v>
      </c>
      <c r="G142" s="63">
        <v>0.36526620370370372</v>
      </c>
      <c r="H142"/>
      <c r="I142" s="65" t="s">
        <v>134</v>
      </c>
      <c r="J142" s="65">
        <v>4.6296296296296294E-5</v>
      </c>
      <c r="K142" s="65">
        <v>1.3541666666666667E-3</v>
      </c>
      <c r="L142" s="65">
        <v>0.2295949074074074</v>
      </c>
      <c r="M142" s="65" t="s">
        <v>135</v>
      </c>
      <c r="N142"/>
      <c r="O142" s="18">
        <v>8.62425</v>
      </c>
      <c r="P142" s="18">
        <v>0</v>
      </c>
      <c r="Q142" s="18">
        <v>0.73506690000000696</v>
      </c>
      <c r="S142"/>
      <c r="T142" s="61">
        <v>19.461923921254701</v>
      </c>
      <c r="U142" s="65">
        <v>1.3078703703703705E-3</v>
      </c>
      <c r="V142" s="65">
        <v>0</v>
      </c>
      <c r="W142" s="65">
        <v>0</v>
      </c>
      <c r="X142" s="65">
        <v>0</v>
      </c>
      <c r="Y142" s="65">
        <v>0</v>
      </c>
      <c r="Z142" s="65">
        <v>4.6296296296296294E-5</v>
      </c>
      <c r="AA142" s="18">
        <f>WEEKNUM(Tableau22[[#This Row],[Date de début]],2)</f>
        <v>22</v>
      </c>
      <c r="AB142" s="18">
        <f>YEAR(Tableau22[[#This Row],[Date de début]])</f>
        <v>2019</v>
      </c>
      <c r="AC142" s="18">
        <f>WEEKDAY(Tableau22[[#This Row],[Date de début]])</f>
        <v>6</v>
      </c>
      <c r="AD142" s="18" t="str">
        <f>LEFT(Tableau22[[#This Row],[PN Pièce]],9)</f>
        <v/>
      </c>
      <c r="AE142" s="18"/>
    </row>
    <row r="143" spans="2:31" x14ac:dyDescent="0.25">
      <c r="B143" s="18">
        <v>450019</v>
      </c>
      <c r="C143" s="18" t="str">
        <f>IFERROR(VLOOKUP(B143,#REF!,2,FALSE),"")</f>
        <v/>
      </c>
      <c r="D143" s="62">
        <v>42823</v>
      </c>
      <c r="E143" s="63">
        <v>0.66121527777777778</v>
      </c>
      <c r="F143" s="62">
        <v>42824</v>
      </c>
      <c r="G143" s="63">
        <v>0.26445601851851852</v>
      </c>
      <c r="H143"/>
      <c r="I143" s="65">
        <v>9.6064814814814815E-3</v>
      </c>
      <c r="J143" s="65">
        <v>2.685185185185185E-3</v>
      </c>
      <c r="K143" s="65">
        <v>7.0601851851851841E-3</v>
      </c>
      <c r="L143" s="65">
        <v>0.5838888888888889</v>
      </c>
      <c r="M143" s="65">
        <v>0.60324074074074074</v>
      </c>
      <c r="N143"/>
      <c r="O143" s="18">
        <v>17.699400000000001</v>
      </c>
      <c r="P143" s="18">
        <v>0</v>
      </c>
      <c r="Q143" s="18">
        <v>0.87660689999999897</v>
      </c>
      <c r="S143"/>
      <c r="T143" s="61">
        <v>0.615425940138143</v>
      </c>
      <c r="U143" s="65">
        <v>6.6782407407407415E-3</v>
      </c>
      <c r="V143" s="65">
        <v>3.8194444444444446E-4</v>
      </c>
      <c r="W143" s="65">
        <v>0</v>
      </c>
      <c r="X143" s="65">
        <v>0</v>
      </c>
      <c r="Y143" s="65">
        <v>0</v>
      </c>
      <c r="Z143" s="65">
        <v>0</v>
      </c>
      <c r="AA143" s="18">
        <f>WEEKNUM(Tableau22[[#This Row],[Date de début]],2)</f>
        <v>14</v>
      </c>
      <c r="AB143" s="18">
        <f>YEAR(Tableau22[[#This Row],[Date de début]])</f>
        <v>2017</v>
      </c>
      <c r="AC143" s="18">
        <f>WEEKDAY(Tableau22[[#This Row],[Date de début]])</f>
        <v>4</v>
      </c>
      <c r="AD143" s="18" t="str">
        <f>LEFT(Tableau22[[#This Row],[PN Pièce]],9)</f>
        <v/>
      </c>
      <c r="AE143" s="18"/>
    </row>
    <row r="144" spans="2:31" x14ac:dyDescent="0.25">
      <c r="B144" s="18">
        <v>450019</v>
      </c>
      <c r="C144" s="18" t="str">
        <f>IFERROR(VLOOKUP(B144,#REF!,2,FALSE),"")</f>
        <v/>
      </c>
      <c r="D144" s="62">
        <v>42942</v>
      </c>
      <c r="E144" s="63">
        <v>0.42081018518518515</v>
      </c>
      <c r="F144" s="62">
        <v>42950</v>
      </c>
      <c r="G144" s="63">
        <v>0.40885416666666669</v>
      </c>
      <c r="H144"/>
      <c r="I144" s="65">
        <v>0.92086805555555562</v>
      </c>
      <c r="J144" s="65">
        <v>3.2743055555555553E-2</v>
      </c>
      <c r="K144" s="65">
        <v>5.6631944444444443E-2</v>
      </c>
      <c r="L144" s="65" t="s">
        <v>136</v>
      </c>
      <c r="M144" s="65" t="s">
        <v>137</v>
      </c>
      <c r="N144"/>
      <c r="O144" s="18">
        <v>17.710650000000001</v>
      </c>
      <c r="P144" s="18">
        <v>0</v>
      </c>
      <c r="Q144" s="18">
        <v>18.191791500000001</v>
      </c>
      <c r="S144"/>
      <c r="T144" s="61">
        <v>97.979251398574604</v>
      </c>
      <c r="U144" s="65">
        <v>3.7361111111111109E-2</v>
      </c>
      <c r="V144" s="65">
        <v>1.261574074074074E-3</v>
      </c>
      <c r="W144" s="65">
        <v>0</v>
      </c>
      <c r="X144" s="65">
        <v>1.6886574074074075E-2</v>
      </c>
      <c r="Y144" s="65">
        <v>1.0185185185185186E-3</v>
      </c>
      <c r="Z144" s="65">
        <v>1.0416666666666667E-4</v>
      </c>
      <c r="AA144" s="18">
        <f>WEEKNUM(Tableau22[[#This Row],[Date de début]],2)</f>
        <v>31</v>
      </c>
      <c r="AB144" s="18">
        <f>YEAR(Tableau22[[#This Row],[Date de début]])</f>
        <v>2017</v>
      </c>
      <c r="AC144" s="18">
        <f>WEEKDAY(Tableau22[[#This Row],[Date de début]])</f>
        <v>4</v>
      </c>
      <c r="AD144" s="18" t="str">
        <f>LEFT(Tableau22[[#This Row],[PN Pièce]],9)</f>
        <v/>
      </c>
      <c r="AE144" s="18"/>
    </row>
    <row r="145" spans="2:31" x14ac:dyDescent="0.25">
      <c r="B145" s="18">
        <v>450019</v>
      </c>
      <c r="C145" s="18" t="str">
        <f>IFERROR(VLOOKUP(B145,#REF!,2,FALSE),"")</f>
        <v/>
      </c>
      <c r="D145" s="62">
        <v>42970</v>
      </c>
      <c r="E145" s="63">
        <v>0.61193287037037036</v>
      </c>
      <c r="F145" s="62">
        <v>42971</v>
      </c>
      <c r="G145" s="63">
        <v>0.35952546296296295</v>
      </c>
      <c r="H145"/>
      <c r="I145" s="65">
        <v>5.5937500000000001E-2</v>
      </c>
      <c r="J145" s="65">
        <v>3.9004629629629632E-3</v>
      </c>
      <c r="K145" s="65">
        <v>1.4907407407407406E-2</v>
      </c>
      <c r="L145" s="65">
        <v>0.67284722222222226</v>
      </c>
      <c r="M145" s="65">
        <v>0.7475925925925927</v>
      </c>
      <c r="N145"/>
      <c r="O145" s="18">
        <v>17.710650000000001</v>
      </c>
      <c r="P145" s="18">
        <v>0</v>
      </c>
      <c r="Q145" s="18">
        <v>0</v>
      </c>
      <c r="S145"/>
      <c r="T145" s="61">
        <v>3.7257555115184502</v>
      </c>
      <c r="U145" s="65">
        <v>0</v>
      </c>
      <c r="V145" s="65">
        <v>0</v>
      </c>
      <c r="W145" s="65">
        <v>0</v>
      </c>
      <c r="X145" s="65">
        <v>1.486111111111111E-2</v>
      </c>
      <c r="Y145" s="65">
        <v>0</v>
      </c>
      <c r="Z145" s="65">
        <v>4.6296296296296294E-5</v>
      </c>
      <c r="AA145" s="18">
        <f>WEEKNUM(Tableau22[[#This Row],[Date de début]],2)</f>
        <v>35</v>
      </c>
      <c r="AB145" s="18">
        <f>YEAR(Tableau22[[#This Row],[Date de début]])</f>
        <v>2017</v>
      </c>
      <c r="AC145" s="18">
        <f>WEEKDAY(Tableau22[[#This Row],[Date de début]])</f>
        <v>4</v>
      </c>
      <c r="AD145" s="18" t="str">
        <f>LEFT(Tableau22[[#This Row],[PN Pièce]],9)</f>
        <v/>
      </c>
      <c r="AE145" s="18"/>
    </row>
    <row r="146" spans="2:31" x14ac:dyDescent="0.25">
      <c r="B146" s="18">
        <v>450019</v>
      </c>
      <c r="C146" s="18" t="str">
        <f>IFERROR(VLOOKUP(B146,#REF!,2,FALSE),"")</f>
        <v/>
      </c>
      <c r="D146" s="62">
        <v>42982</v>
      </c>
      <c r="E146" s="63">
        <v>0.60259259259259257</v>
      </c>
      <c r="F146" s="62">
        <v>42983</v>
      </c>
      <c r="G146" s="63">
        <v>0.32408564814814816</v>
      </c>
      <c r="H146"/>
      <c r="I146" s="65">
        <v>3.3680555555555554E-2</v>
      </c>
      <c r="J146" s="65">
        <v>2.8124999999999995E-3</v>
      </c>
      <c r="K146" s="65">
        <v>1.7939814814814815E-2</v>
      </c>
      <c r="L146" s="65">
        <v>0.66706018518518517</v>
      </c>
      <c r="M146" s="65">
        <v>0.72149305555555554</v>
      </c>
      <c r="N146"/>
      <c r="O146" s="18">
        <v>17.710650000000001</v>
      </c>
      <c r="P146" s="18">
        <v>0</v>
      </c>
      <c r="Q146" s="18">
        <v>3.3667864500000002</v>
      </c>
      <c r="S146"/>
      <c r="T146" s="61">
        <v>51.320564030992799</v>
      </c>
      <c r="U146" s="65">
        <v>8.4490740740740741E-3</v>
      </c>
      <c r="V146" s="65">
        <v>0</v>
      </c>
      <c r="W146" s="65">
        <v>0</v>
      </c>
      <c r="X146" s="65">
        <v>8.1944444444444452E-3</v>
      </c>
      <c r="Y146" s="65">
        <v>1.2268518518518518E-3</v>
      </c>
      <c r="Z146" s="65">
        <v>6.9444444444444444E-5</v>
      </c>
      <c r="AA146" s="18">
        <f>WEEKNUM(Tableau22[[#This Row],[Date de début]],2)</f>
        <v>37</v>
      </c>
      <c r="AB146" s="18">
        <f>YEAR(Tableau22[[#This Row],[Date de début]])</f>
        <v>2017</v>
      </c>
      <c r="AC146" s="18">
        <f>WEEKDAY(Tableau22[[#This Row],[Date de début]])</f>
        <v>2</v>
      </c>
      <c r="AD146" s="18" t="str">
        <f>LEFT(Tableau22[[#This Row],[PN Pièce]],9)</f>
        <v/>
      </c>
      <c r="AE146" s="18"/>
    </row>
    <row r="147" spans="2:31" x14ac:dyDescent="0.25">
      <c r="B147" s="18">
        <v>450019</v>
      </c>
      <c r="C147" s="18" t="str">
        <f>IFERROR(VLOOKUP(B147,#REF!,2,FALSE),"")</f>
        <v/>
      </c>
      <c r="D147" s="62">
        <v>42989</v>
      </c>
      <c r="E147" s="63">
        <v>0.36126157407407411</v>
      </c>
      <c r="F147" s="62">
        <v>42989</v>
      </c>
      <c r="G147" s="63">
        <v>0.45711805555555557</v>
      </c>
      <c r="H147"/>
      <c r="I147" s="65">
        <v>4.7361111111111111E-2</v>
      </c>
      <c r="J147" s="65">
        <v>3.530092592592592E-3</v>
      </c>
      <c r="K147" s="65">
        <v>4.010416666666667E-2</v>
      </c>
      <c r="L147" s="65">
        <v>4.8611111111111112E-3</v>
      </c>
      <c r="M147" s="65">
        <v>9.5856481481481473E-2</v>
      </c>
      <c r="N147"/>
      <c r="O147" s="18">
        <v>17.710650000000001</v>
      </c>
      <c r="P147" s="18">
        <v>0</v>
      </c>
      <c r="Q147" s="18">
        <v>20.1240621</v>
      </c>
      <c r="S147"/>
      <c r="T147" s="61">
        <v>58.430451581743597</v>
      </c>
      <c r="U147" s="65">
        <v>3.7928240740740742E-2</v>
      </c>
      <c r="V147" s="65">
        <v>1.3657407407407409E-3</v>
      </c>
      <c r="W147" s="65">
        <v>0</v>
      </c>
      <c r="X147" s="65">
        <v>0</v>
      </c>
      <c r="Y147" s="65">
        <v>7.9861111111111105E-4</v>
      </c>
      <c r="Z147" s="65">
        <v>1.1574074074074073E-5</v>
      </c>
      <c r="AA147" s="18">
        <f>WEEKNUM(Tableau22[[#This Row],[Date de début]],2)</f>
        <v>38</v>
      </c>
      <c r="AB147" s="18">
        <f>YEAR(Tableau22[[#This Row],[Date de début]])</f>
        <v>2017</v>
      </c>
      <c r="AC147" s="18">
        <f>WEEKDAY(Tableau22[[#This Row],[Date de début]])</f>
        <v>2</v>
      </c>
      <c r="AD147" s="18" t="str">
        <f>LEFT(Tableau22[[#This Row],[PN Pièce]],9)</f>
        <v/>
      </c>
      <c r="AE147" s="18"/>
    </row>
    <row r="148" spans="2:31" x14ac:dyDescent="0.25">
      <c r="B148" s="18">
        <v>450019</v>
      </c>
      <c r="C148" s="18" t="str">
        <f>IFERROR(VLOOKUP(B148,#REF!,2,FALSE),"")</f>
        <v/>
      </c>
      <c r="D148" s="62">
        <v>42989</v>
      </c>
      <c r="E148" s="63">
        <v>0.46359953703703699</v>
      </c>
      <c r="F148" s="62">
        <v>42989</v>
      </c>
      <c r="G148" s="63">
        <v>0.48062500000000002</v>
      </c>
      <c r="H148"/>
      <c r="I148" s="65">
        <v>1.357638888888889E-2</v>
      </c>
      <c r="J148" s="65">
        <v>3.0671296296296297E-3</v>
      </c>
      <c r="K148" s="65">
        <v>3.8194444444444446E-4</v>
      </c>
      <c r="L148" s="65">
        <v>0</v>
      </c>
      <c r="M148" s="65">
        <v>1.7025462962962961E-2</v>
      </c>
      <c r="N148"/>
      <c r="O148" s="18">
        <v>17.710650000000001</v>
      </c>
      <c r="P148" s="18">
        <v>0</v>
      </c>
      <c r="Q148" s="18">
        <v>0</v>
      </c>
      <c r="S148"/>
      <c r="T148" s="61">
        <v>56.329027872195802</v>
      </c>
      <c r="U148" s="65">
        <v>0</v>
      </c>
      <c r="V148" s="65">
        <v>0</v>
      </c>
      <c r="W148" s="65">
        <v>0</v>
      </c>
      <c r="X148" s="65">
        <v>2.3148148148148146E-4</v>
      </c>
      <c r="Y148" s="65">
        <v>0</v>
      </c>
      <c r="Z148" s="65">
        <v>1.5046296296296297E-4</v>
      </c>
      <c r="AA148" s="18">
        <f>WEEKNUM(Tableau22[[#This Row],[Date de début]],2)</f>
        <v>38</v>
      </c>
      <c r="AB148" s="18">
        <f>YEAR(Tableau22[[#This Row],[Date de début]])</f>
        <v>2017</v>
      </c>
      <c r="AC148" s="18">
        <f>WEEKDAY(Tableau22[[#This Row],[Date de début]])</f>
        <v>2</v>
      </c>
      <c r="AD148" s="18" t="str">
        <f>LEFT(Tableau22[[#This Row],[PN Pièce]],9)</f>
        <v/>
      </c>
      <c r="AE148" s="18"/>
    </row>
    <row r="149" spans="2:31" x14ac:dyDescent="0.25">
      <c r="B149" s="18">
        <v>450019</v>
      </c>
      <c r="C149" s="18" t="str">
        <f>IFERROR(VLOOKUP(B149,#REF!,2,FALSE),"")</f>
        <v/>
      </c>
      <c r="D149" s="62">
        <v>42989</v>
      </c>
      <c r="E149" s="63">
        <v>0.48063657407407406</v>
      </c>
      <c r="F149" s="62">
        <v>42989</v>
      </c>
      <c r="G149" s="63">
        <v>0.48181712962962964</v>
      </c>
      <c r="H149"/>
      <c r="I149" s="65">
        <v>4.5138888888888892E-4</v>
      </c>
      <c r="J149" s="65">
        <v>2.7777777777777778E-4</v>
      </c>
      <c r="K149" s="65">
        <v>4.5138888888888892E-4</v>
      </c>
      <c r="L149" s="65">
        <v>0</v>
      </c>
      <c r="M149" s="65">
        <v>1.1805555555555556E-3</v>
      </c>
      <c r="N149"/>
      <c r="O149" s="18">
        <v>17.710650000000001</v>
      </c>
      <c r="P149" s="18">
        <v>0</v>
      </c>
      <c r="Q149" s="18">
        <v>0</v>
      </c>
      <c r="S149"/>
      <c r="T149" s="61">
        <v>75.686274509803894</v>
      </c>
      <c r="U149" s="65">
        <v>0</v>
      </c>
      <c r="V149" s="65">
        <v>0</v>
      </c>
      <c r="W149" s="65">
        <v>0</v>
      </c>
      <c r="X149" s="65">
        <v>0</v>
      </c>
      <c r="Y149" s="65">
        <v>0</v>
      </c>
      <c r="Z149" s="65">
        <v>4.5138888888888892E-4</v>
      </c>
      <c r="AA149" s="18">
        <f>WEEKNUM(Tableau22[[#This Row],[Date de début]],2)</f>
        <v>38</v>
      </c>
      <c r="AB149" s="18">
        <f>YEAR(Tableau22[[#This Row],[Date de début]])</f>
        <v>2017</v>
      </c>
      <c r="AC149" s="18">
        <f>WEEKDAY(Tableau22[[#This Row],[Date de début]])</f>
        <v>2</v>
      </c>
      <c r="AD149" s="18" t="str">
        <f>LEFT(Tableau22[[#This Row],[PN Pièce]],9)</f>
        <v/>
      </c>
      <c r="AE149" s="18"/>
    </row>
    <row r="150" spans="2:31" x14ac:dyDescent="0.25">
      <c r="B150" s="18">
        <v>450019</v>
      </c>
      <c r="C150" s="18" t="str">
        <f>IFERROR(VLOOKUP(B150,#REF!,2,FALSE),"")</f>
        <v/>
      </c>
      <c r="D150" s="62">
        <v>42989</v>
      </c>
      <c r="E150" s="63">
        <v>0.48184027777777777</v>
      </c>
      <c r="F150" s="62">
        <v>42989</v>
      </c>
      <c r="G150" s="63">
        <v>0.48440972222222217</v>
      </c>
      <c r="H150"/>
      <c r="I150" s="65">
        <v>2.5462962962962961E-4</v>
      </c>
      <c r="J150" s="65">
        <v>0</v>
      </c>
      <c r="K150" s="65">
        <v>2.3148148148148151E-3</v>
      </c>
      <c r="L150" s="65">
        <v>0</v>
      </c>
      <c r="M150" s="65">
        <v>2.5694444444444445E-3</v>
      </c>
      <c r="N150"/>
      <c r="O150" s="18">
        <v>17.710650000000001</v>
      </c>
      <c r="P150" s="18">
        <v>0</v>
      </c>
      <c r="Q150" s="18">
        <v>0</v>
      </c>
      <c r="S150"/>
      <c r="T150" s="61">
        <v>100</v>
      </c>
      <c r="U150" s="65">
        <v>0</v>
      </c>
      <c r="V150" s="65">
        <v>0</v>
      </c>
      <c r="W150" s="65">
        <v>0</v>
      </c>
      <c r="X150" s="65">
        <v>0</v>
      </c>
      <c r="Y150" s="65">
        <v>0</v>
      </c>
      <c r="Z150" s="65">
        <v>2.3148148148148151E-3</v>
      </c>
      <c r="AA150" s="18">
        <f>WEEKNUM(Tableau22[[#This Row],[Date de début]],2)</f>
        <v>38</v>
      </c>
      <c r="AB150" s="18">
        <f>YEAR(Tableau22[[#This Row],[Date de début]])</f>
        <v>2017</v>
      </c>
      <c r="AC150" s="18">
        <f>WEEKDAY(Tableau22[[#This Row],[Date de début]])</f>
        <v>2</v>
      </c>
      <c r="AD150" s="18" t="str">
        <f>LEFT(Tableau22[[#This Row],[PN Pièce]],9)</f>
        <v/>
      </c>
      <c r="AE150" s="18"/>
    </row>
    <row r="151" spans="2:31" x14ac:dyDescent="0.25">
      <c r="B151" s="18">
        <v>450019</v>
      </c>
      <c r="C151" s="18" t="str">
        <f>IFERROR(VLOOKUP(B151,#REF!,2,FALSE),"")</f>
        <v/>
      </c>
      <c r="D151" s="62">
        <v>42989</v>
      </c>
      <c r="E151" s="63">
        <v>0.48443287037037036</v>
      </c>
      <c r="F151" s="62">
        <v>42989</v>
      </c>
      <c r="G151" s="63">
        <v>0.48509259259259258</v>
      </c>
      <c r="H151"/>
      <c r="I151" s="65">
        <v>2.6620370370370372E-4</v>
      </c>
      <c r="J151" s="65">
        <v>0</v>
      </c>
      <c r="K151" s="65">
        <v>3.9351851851851852E-4</v>
      </c>
      <c r="L151" s="65">
        <v>0</v>
      </c>
      <c r="M151" s="65">
        <v>6.5972222222222213E-4</v>
      </c>
      <c r="N151"/>
      <c r="O151" s="18">
        <v>17.710650000000001</v>
      </c>
      <c r="P151" s="18">
        <v>0</v>
      </c>
      <c r="Q151" s="18">
        <v>0</v>
      </c>
      <c r="S151"/>
      <c r="T151" s="61">
        <v>98.245614035087698</v>
      </c>
      <c r="U151" s="65">
        <v>0</v>
      </c>
      <c r="V151" s="65">
        <v>0</v>
      </c>
      <c r="W151" s="65">
        <v>0</v>
      </c>
      <c r="X151" s="65">
        <v>0</v>
      </c>
      <c r="Y151" s="65">
        <v>0</v>
      </c>
      <c r="Z151" s="65">
        <v>3.9351851851851852E-4</v>
      </c>
      <c r="AA151" s="18">
        <f>WEEKNUM(Tableau22[[#This Row],[Date de début]],2)</f>
        <v>38</v>
      </c>
      <c r="AB151" s="18">
        <f>YEAR(Tableau22[[#This Row],[Date de début]])</f>
        <v>2017</v>
      </c>
      <c r="AC151" s="18">
        <f>WEEKDAY(Tableau22[[#This Row],[Date de début]])</f>
        <v>2</v>
      </c>
      <c r="AD151" s="18" t="str">
        <f>LEFT(Tableau22[[#This Row],[PN Pièce]],9)</f>
        <v/>
      </c>
      <c r="AE151" s="18"/>
    </row>
    <row r="152" spans="2:31" x14ac:dyDescent="0.25">
      <c r="B152" s="18">
        <v>450019</v>
      </c>
      <c r="C152" s="18" t="str">
        <f>IFERROR(VLOOKUP(B152,#REF!,2,FALSE),"")</f>
        <v/>
      </c>
      <c r="D152" s="62">
        <v>42989</v>
      </c>
      <c r="E152" s="63">
        <v>0.48739583333333331</v>
      </c>
      <c r="F152" s="62">
        <v>42989</v>
      </c>
      <c r="G152" s="63">
        <v>0.52755787037037039</v>
      </c>
      <c r="H152"/>
      <c r="I152" s="65">
        <v>3.0925925925925926E-2</v>
      </c>
      <c r="J152" s="65">
        <v>4.1666666666666669E-4</v>
      </c>
      <c r="K152" s="65">
        <v>8.819444444444444E-3</v>
      </c>
      <c r="L152" s="65">
        <v>0</v>
      </c>
      <c r="M152" s="65">
        <v>4.0162037037037038E-2</v>
      </c>
      <c r="N152"/>
      <c r="O152" s="18">
        <v>17.710650000000001</v>
      </c>
      <c r="P152" s="18">
        <v>0</v>
      </c>
      <c r="Q152" s="18">
        <v>0</v>
      </c>
      <c r="S152"/>
      <c r="T152" s="61">
        <v>23.495677233429401</v>
      </c>
      <c r="U152" s="65">
        <v>0</v>
      </c>
      <c r="V152" s="65">
        <v>0</v>
      </c>
      <c r="W152" s="65">
        <v>0</v>
      </c>
      <c r="X152" s="65">
        <v>8.5879629629629622E-3</v>
      </c>
      <c r="Y152" s="65">
        <v>0</v>
      </c>
      <c r="Z152" s="65">
        <v>2.3148148148148146E-4</v>
      </c>
      <c r="AA152" s="18">
        <f>WEEKNUM(Tableau22[[#This Row],[Date de début]],2)</f>
        <v>38</v>
      </c>
      <c r="AB152" s="18">
        <f>YEAR(Tableau22[[#This Row],[Date de début]])</f>
        <v>2017</v>
      </c>
      <c r="AC152" s="18">
        <f>WEEKDAY(Tableau22[[#This Row],[Date de début]])</f>
        <v>2</v>
      </c>
      <c r="AD152" s="18" t="str">
        <f>LEFT(Tableau22[[#This Row],[PN Pièce]],9)</f>
        <v/>
      </c>
      <c r="AE152" s="18"/>
    </row>
    <row r="153" spans="2:31" x14ac:dyDescent="0.25">
      <c r="B153" s="18">
        <v>450019</v>
      </c>
      <c r="C153" s="18" t="str">
        <f>IFERROR(VLOOKUP(B153,#REF!,2,FALSE),"")</f>
        <v/>
      </c>
      <c r="D153" s="62">
        <v>43013</v>
      </c>
      <c r="E153" s="63">
        <v>0.62033564814814812</v>
      </c>
      <c r="F153" s="62">
        <v>43013</v>
      </c>
      <c r="G153" s="63">
        <v>0.62105324074074075</v>
      </c>
      <c r="H153"/>
      <c r="I153" s="65">
        <v>6.134259259259259E-4</v>
      </c>
      <c r="J153" s="65">
        <v>3.4722222222222222E-5</v>
      </c>
      <c r="K153" s="65">
        <v>6.9444444444444444E-5</v>
      </c>
      <c r="L153" s="65">
        <v>0</v>
      </c>
      <c r="M153" s="65">
        <v>7.175925925925927E-4</v>
      </c>
      <c r="N153"/>
      <c r="O153" s="18">
        <v>17.710650000000001</v>
      </c>
      <c r="P153" s="18">
        <v>0</v>
      </c>
      <c r="Q153" s="18">
        <v>0</v>
      </c>
      <c r="S153"/>
      <c r="T153" s="61">
        <v>89.516129032258107</v>
      </c>
      <c r="U153" s="65">
        <v>2.3148148148148147E-5</v>
      </c>
      <c r="V153" s="65">
        <v>0</v>
      </c>
      <c r="W153" s="65">
        <v>0</v>
      </c>
      <c r="X153" s="65">
        <v>0</v>
      </c>
      <c r="Y153" s="65">
        <v>0</v>
      </c>
      <c r="Z153" s="65">
        <v>4.6296296296296294E-5</v>
      </c>
      <c r="AA153" s="18">
        <f>WEEKNUM(Tableau22[[#This Row],[Date de début]],2)</f>
        <v>41</v>
      </c>
      <c r="AB153" s="18">
        <f>YEAR(Tableau22[[#This Row],[Date de début]])</f>
        <v>2017</v>
      </c>
      <c r="AC153" s="18">
        <f>WEEKDAY(Tableau22[[#This Row],[Date de début]])</f>
        <v>5</v>
      </c>
      <c r="AD153" s="18" t="str">
        <f>LEFT(Tableau22[[#This Row],[PN Pièce]],9)</f>
        <v/>
      </c>
      <c r="AE153" s="18"/>
    </row>
    <row r="154" spans="2:31" x14ac:dyDescent="0.25">
      <c r="B154" s="18">
        <v>450019</v>
      </c>
      <c r="C154" s="18" t="str">
        <f>IFERROR(VLOOKUP(B154,#REF!,2,FALSE),"")</f>
        <v/>
      </c>
      <c r="D154" s="62">
        <v>43032</v>
      </c>
      <c r="E154" s="63">
        <v>0.59517361111111111</v>
      </c>
      <c r="F154" s="62">
        <v>43032</v>
      </c>
      <c r="G154" s="63">
        <v>0.68773148148148155</v>
      </c>
      <c r="H154"/>
      <c r="I154" s="65">
        <v>1.4120370370370369E-3</v>
      </c>
      <c r="J154" s="65">
        <v>1.3587962962962963E-2</v>
      </c>
      <c r="K154" s="65">
        <v>8.9004629629629625E-3</v>
      </c>
      <c r="L154" s="65">
        <v>6.8657407407407403E-2</v>
      </c>
      <c r="M154" s="65">
        <v>9.2557870370370374E-2</v>
      </c>
      <c r="N154"/>
      <c r="O154" s="18">
        <v>17.710650000000001</v>
      </c>
      <c r="P154" s="18">
        <v>0</v>
      </c>
      <c r="Q154" s="18">
        <v>5.14911165</v>
      </c>
      <c r="S154"/>
      <c r="T154" s="61">
        <v>9.5377016381142905</v>
      </c>
      <c r="U154" s="65">
        <v>8.6342592592592599E-3</v>
      </c>
      <c r="V154" s="65">
        <v>2.3148148148148146E-4</v>
      </c>
      <c r="W154" s="65">
        <v>0</v>
      </c>
      <c r="X154" s="65">
        <v>0</v>
      </c>
      <c r="Y154" s="65">
        <v>0</v>
      </c>
      <c r="Z154" s="65">
        <v>3.4722222222222222E-5</v>
      </c>
      <c r="AA154" s="18">
        <f>WEEKNUM(Tableau22[[#This Row],[Date de début]],2)</f>
        <v>44</v>
      </c>
      <c r="AB154" s="18">
        <f>YEAR(Tableau22[[#This Row],[Date de début]])</f>
        <v>2017</v>
      </c>
      <c r="AC154" s="18">
        <f>WEEKDAY(Tableau22[[#This Row],[Date de début]])</f>
        <v>3</v>
      </c>
      <c r="AD154" s="18" t="str">
        <f>LEFT(Tableau22[[#This Row],[PN Pièce]],9)</f>
        <v/>
      </c>
      <c r="AE154" s="18"/>
    </row>
    <row r="155" spans="2:31" x14ac:dyDescent="0.25">
      <c r="B155" s="18">
        <v>450019</v>
      </c>
      <c r="C155" s="18" t="str">
        <f>IFERROR(VLOOKUP(B155,#REF!,2,FALSE),"")</f>
        <v/>
      </c>
      <c r="D155" s="62">
        <v>43033</v>
      </c>
      <c r="E155" s="63">
        <v>0.31579861111111113</v>
      </c>
      <c r="F155" s="62">
        <v>43033</v>
      </c>
      <c r="G155" s="63">
        <v>0.43383101851851852</v>
      </c>
      <c r="H155"/>
      <c r="I155" s="65">
        <v>7.2499999999999995E-2</v>
      </c>
      <c r="J155" s="65">
        <v>5.37037037037037E-3</v>
      </c>
      <c r="K155" s="65">
        <v>4.0092592592592589E-2</v>
      </c>
      <c r="L155" s="65">
        <v>6.9444444444444444E-5</v>
      </c>
      <c r="M155" s="65">
        <v>0.11803240740740741</v>
      </c>
      <c r="N155"/>
      <c r="O155" s="18">
        <v>17.710650000000001</v>
      </c>
      <c r="P155" s="18">
        <v>0</v>
      </c>
      <c r="Q155" s="18">
        <v>13.887681450000001</v>
      </c>
      <c r="S155"/>
      <c r="T155" s="61">
        <v>54.422631888605601</v>
      </c>
      <c r="U155" s="65">
        <v>2.8946759259259255E-2</v>
      </c>
      <c r="V155" s="65">
        <v>1.4004629629629629E-3</v>
      </c>
      <c r="W155" s="65">
        <v>0</v>
      </c>
      <c r="X155" s="65">
        <v>8.5069444444444437E-3</v>
      </c>
      <c r="Y155" s="65">
        <v>1.2268518518518518E-3</v>
      </c>
      <c r="Z155" s="65">
        <v>1.1574074074074073E-5</v>
      </c>
      <c r="AA155" s="18">
        <f>WEEKNUM(Tableau22[[#This Row],[Date de début]],2)</f>
        <v>44</v>
      </c>
      <c r="AB155" s="18">
        <f>YEAR(Tableau22[[#This Row],[Date de début]])</f>
        <v>2017</v>
      </c>
      <c r="AC155" s="18">
        <f>WEEKDAY(Tableau22[[#This Row],[Date de début]])</f>
        <v>4</v>
      </c>
      <c r="AD155" s="18" t="str">
        <f>LEFT(Tableau22[[#This Row],[PN Pièce]],9)</f>
        <v/>
      </c>
      <c r="AE155" s="18"/>
    </row>
    <row r="156" spans="2:31" x14ac:dyDescent="0.25">
      <c r="B156" s="18">
        <v>450019</v>
      </c>
      <c r="C156" s="18" t="str">
        <f>IFERROR(VLOOKUP(B156,#REF!,2,FALSE),"")</f>
        <v/>
      </c>
      <c r="D156" s="62">
        <v>43139</v>
      </c>
      <c r="E156" s="63">
        <v>0.48165509259259259</v>
      </c>
      <c r="F156" s="62">
        <v>43144</v>
      </c>
      <c r="G156" s="63">
        <v>0.39013888888888887</v>
      </c>
      <c r="H156"/>
      <c r="I156" s="65">
        <v>8.2442129629629629E-2</v>
      </c>
      <c r="J156" s="65">
        <v>5.6712962962962956E-4</v>
      </c>
      <c r="K156" s="65">
        <v>4.6550925925925919E-2</v>
      </c>
      <c r="L156" s="65" t="s">
        <v>138</v>
      </c>
      <c r="M156" s="65" t="s">
        <v>139</v>
      </c>
      <c r="N156"/>
      <c r="O156" s="18">
        <v>17.710650000000001</v>
      </c>
      <c r="P156" s="18">
        <v>0</v>
      </c>
      <c r="Q156" s="18">
        <v>17.80655235</v>
      </c>
      <c r="S156"/>
      <c r="T156" s="61">
        <v>98.302542131089197</v>
      </c>
      <c r="U156" s="65">
        <v>3.5671296296296298E-2</v>
      </c>
      <c r="V156" s="65">
        <v>1.1574074074074073E-3</v>
      </c>
      <c r="W156" s="65">
        <v>0</v>
      </c>
      <c r="X156" s="65">
        <v>8.4953703703703701E-3</v>
      </c>
      <c r="Y156" s="65">
        <v>1.1574074074074073E-3</v>
      </c>
      <c r="Z156" s="65">
        <v>6.9444444444444444E-5</v>
      </c>
      <c r="AA156" s="18">
        <f>WEEKNUM(Tableau22[[#This Row],[Date de début]],2)</f>
        <v>6</v>
      </c>
      <c r="AB156" s="18">
        <f>YEAR(Tableau22[[#This Row],[Date de début]])</f>
        <v>2018</v>
      </c>
      <c r="AC156" s="18">
        <f>WEEKDAY(Tableau22[[#This Row],[Date de début]])</f>
        <v>5</v>
      </c>
      <c r="AD156" s="18" t="str">
        <f>LEFT(Tableau22[[#This Row],[PN Pièce]],9)</f>
        <v/>
      </c>
      <c r="AE156" s="18"/>
    </row>
    <row r="157" spans="2:31" x14ac:dyDescent="0.25">
      <c r="B157" s="18">
        <v>450019</v>
      </c>
      <c r="C157" s="18" t="str">
        <f>IFERROR(VLOOKUP(B157,#REF!,2,FALSE),"")</f>
        <v/>
      </c>
      <c r="D157" s="62">
        <v>43165</v>
      </c>
      <c r="E157" s="63">
        <v>0.47943287037037036</v>
      </c>
      <c r="F157" s="62">
        <v>43166</v>
      </c>
      <c r="G157" s="63">
        <v>0.43141203703703707</v>
      </c>
      <c r="H157"/>
      <c r="I157" s="65">
        <v>0.11809027777777777</v>
      </c>
      <c r="J157" s="65">
        <v>6.7476851851851856E-3</v>
      </c>
      <c r="K157" s="65">
        <v>5.9444444444444446E-2</v>
      </c>
      <c r="L157" s="65">
        <v>0.76769675925925929</v>
      </c>
      <c r="M157" s="65">
        <v>0.95197916666666671</v>
      </c>
      <c r="N157"/>
      <c r="O157" s="18">
        <v>17.710650000000001</v>
      </c>
      <c r="P157" s="18">
        <v>0</v>
      </c>
      <c r="Q157" s="18">
        <v>18.1718613</v>
      </c>
      <c r="S157"/>
      <c r="T157" s="61">
        <v>10.526960158539101</v>
      </c>
      <c r="U157" s="65">
        <v>3.9444444444444442E-2</v>
      </c>
      <c r="V157" s="65">
        <v>1.7013888888888892E-3</v>
      </c>
      <c r="W157" s="65">
        <v>0</v>
      </c>
      <c r="X157" s="65">
        <v>1.7002314814814814E-2</v>
      </c>
      <c r="Y157" s="65">
        <v>1.1805555555555556E-3</v>
      </c>
      <c r="Z157" s="65">
        <v>1.1574074074074073E-4</v>
      </c>
      <c r="AA157" s="18">
        <f>WEEKNUM(Tableau22[[#This Row],[Date de début]],2)</f>
        <v>10</v>
      </c>
      <c r="AB157" s="18">
        <f>YEAR(Tableau22[[#This Row],[Date de début]])</f>
        <v>2018</v>
      </c>
      <c r="AC157" s="18">
        <f>WEEKDAY(Tableau22[[#This Row],[Date de début]])</f>
        <v>3</v>
      </c>
      <c r="AD157" s="18" t="str">
        <f>LEFT(Tableau22[[#This Row],[PN Pièce]],9)</f>
        <v/>
      </c>
      <c r="AE157" s="18"/>
    </row>
    <row r="158" spans="2:31" x14ac:dyDescent="0.25">
      <c r="B158" s="18">
        <v>450019</v>
      </c>
      <c r="C158" s="18" t="str">
        <f>IFERROR(VLOOKUP(B158,#REF!,2,FALSE),"")</f>
        <v/>
      </c>
      <c r="D158" s="62">
        <v>43364</v>
      </c>
      <c r="E158" s="63">
        <v>0.32853009259259258</v>
      </c>
      <c r="F158" s="62">
        <v>43364</v>
      </c>
      <c r="G158" s="63">
        <v>0.44945601851851852</v>
      </c>
      <c r="H158"/>
      <c r="I158" s="65">
        <v>7.2743055555555561E-2</v>
      </c>
      <c r="J158" s="65">
        <v>4.9768518518518521E-4</v>
      </c>
      <c r="K158" s="65">
        <v>4.7685185185185185E-2</v>
      </c>
      <c r="L158" s="65">
        <v>0</v>
      </c>
      <c r="M158" s="65">
        <v>0.12092592592592592</v>
      </c>
      <c r="N158"/>
      <c r="O158" s="18">
        <v>17.710650000000001</v>
      </c>
      <c r="P158" s="18">
        <v>0</v>
      </c>
      <c r="Q158" s="18">
        <v>18.272783400000002</v>
      </c>
      <c r="S158"/>
      <c r="T158" s="61">
        <v>43.560585758039998</v>
      </c>
      <c r="U158" s="65">
        <v>3.6655092592592593E-2</v>
      </c>
      <c r="V158" s="65">
        <v>1.2037037037037038E-3</v>
      </c>
      <c r="W158" s="65">
        <v>0</v>
      </c>
      <c r="X158" s="65">
        <v>8.7037037037037031E-3</v>
      </c>
      <c r="Y158" s="65">
        <v>1.1226851851851851E-3</v>
      </c>
      <c r="Z158" s="65">
        <v>0</v>
      </c>
      <c r="AA158" s="18">
        <f>WEEKNUM(Tableau22[[#This Row],[Date de début]],2)</f>
        <v>38</v>
      </c>
      <c r="AB158" s="18">
        <f>YEAR(Tableau22[[#This Row],[Date de début]])</f>
        <v>2018</v>
      </c>
      <c r="AC158" s="18">
        <f>WEEKDAY(Tableau22[[#This Row],[Date de début]])</f>
        <v>6</v>
      </c>
      <c r="AD158" s="18" t="str">
        <f>LEFT(Tableau22[[#This Row],[PN Pièce]],9)</f>
        <v/>
      </c>
      <c r="AE158" s="18"/>
    </row>
    <row r="159" spans="2:31" x14ac:dyDescent="0.25">
      <c r="B159" s="18">
        <v>450019</v>
      </c>
      <c r="C159" s="18" t="str">
        <f>IFERROR(VLOOKUP(B159,#REF!,2,FALSE),"")</f>
        <v/>
      </c>
      <c r="D159" s="62">
        <v>43614</v>
      </c>
      <c r="E159" s="63">
        <v>0.32967592592592593</v>
      </c>
      <c r="F159" s="62">
        <v>43614</v>
      </c>
      <c r="G159" s="63">
        <v>0.43224537037037036</v>
      </c>
      <c r="H159"/>
      <c r="I159" s="65">
        <v>6.0555555555555557E-2</v>
      </c>
      <c r="J159" s="65">
        <v>7.175925925925927E-4</v>
      </c>
      <c r="K159" s="65">
        <v>4.1296296296296296E-2</v>
      </c>
      <c r="L159" s="65">
        <v>0</v>
      </c>
      <c r="M159" s="65">
        <v>0.10256944444444445</v>
      </c>
      <c r="N159"/>
      <c r="O159" s="18">
        <v>17.710650000000001</v>
      </c>
      <c r="P159" s="18">
        <v>0</v>
      </c>
      <c r="Q159" s="18">
        <v>18.336494250000001</v>
      </c>
      <c r="S159"/>
      <c r="T159" s="61">
        <v>98.615436696005403</v>
      </c>
      <c r="U159" s="65">
        <v>3.7824074074074072E-2</v>
      </c>
      <c r="V159" s="65">
        <v>1.1342592592592591E-3</v>
      </c>
      <c r="W159" s="65">
        <v>0</v>
      </c>
      <c r="X159" s="65">
        <v>1.2962962962962963E-3</v>
      </c>
      <c r="Y159" s="65">
        <v>1.0069444444444444E-3</v>
      </c>
      <c r="Z159" s="65">
        <v>3.4722222222222222E-5</v>
      </c>
      <c r="AA159" s="18">
        <f>WEEKNUM(Tableau22[[#This Row],[Date de début]],2)</f>
        <v>22</v>
      </c>
      <c r="AB159" s="18">
        <f>YEAR(Tableau22[[#This Row],[Date de début]])</f>
        <v>2019</v>
      </c>
      <c r="AC159" s="18">
        <f>WEEKDAY(Tableau22[[#This Row],[Date de début]])</f>
        <v>4</v>
      </c>
      <c r="AD159" s="18" t="str">
        <f>LEFT(Tableau22[[#This Row],[PN Pièce]],9)</f>
        <v/>
      </c>
      <c r="AE159" s="18"/>
    </row>
    <row r="160" spans="2:31" x14ac:dyDescent="0.25">
      <c r="B160" s="18">
        <v>450019</v>
      </c>
      <c r="C160" s="18" t="str">
        <f>IFERROR(VLOOKUP(B160,#REF!,2,FALSE),"")</f>
        <v/>
      </c>
      <c r="D160" s="62">
        <v>43616</v>
      </c>
      <c r="E160" s="63">
        <v>0.45815972222222223</v>
      </c>
      <c r="F160" s="62">
        <v>43616</v>
      </c>
      <c r="G160" s="63">
        <v>0.47783564814814811</v>
      </c>
      <c r="H160"/>
      <c r="I160" s="65">
        <v>1.0902777777777777E-2</v>
      </c>
      <c r="J160" s="65">
        <v>5.7870370370370366E-5</v>
      </c>
      <c r="K160" s="65">
        <v>8.7152777777777784E-3</v>
      </c>
      <c r="L160" s="65">
        <v>0</v>
      </c>
      <c r="M160" s="65">
        <v>1.9675925925925927E-2</v>
      </c>
      <c r="N160"/>
      <c r="O160" s="18">
        <v>17.710650000000001</v>
      </c>
      <c r="P160" s="18">
        <v>0</v>
      </c>
      <c r="Q160" s="18">
        <v>0</v>
      </c>
      <c r="S160"/>
      <c r="T160" s="61">
        <v>99.7529411764706</v>
      </c>
      <c r="U160" s="65">
        <v>0</v>
      </c>
      <c r="V160" s="65">
        <v>0</v>
      </c>
      <c r="W160" s="65">
        <v>0</v>
      </c>
      <c r="X160" s="65">
        <v>8.5532407407407415E-3</v>
      </c>
      <c r="Y160" s="65">
        <v>0</v>
      </c>
      <c r="Z160" s="65">
        <v>1.6203703703703703E-4</v>
      </c>
      <c r="AA160" s="18">
        <f>WEEKNUM(Tableau22[[#This Row],[Date de début]],2)</f>
        <v>22</v>
      </c>
      <c r="AB160" s="18">
        <f>YEAR(Tableau22[[#This Row],[Date de début]])</f>
        <v>2019</v>
      </c>
      <c r="AC160" s="18">
        <f>WEEKDAY(Tableau22[[#This Row],[Date de début]])</f>
        <v>6</v>
      </c>
      <c r="AD160" s="18" t="str">
        <f>LEFT(Tableau22[[#This Row],[PN Pièce]],9)</f>
        <v/>
      </c>
      <c r="AE160" s="18"/>
    </row>
    <row r="161" spans="2:31" x14ac:dyDescent="0.25">
      <c r="B161" s="18">
        <v>450019</v>
      </c>
      <c r="C161" s="18" t="str">
        <f>IFERROR(VLOOKUP(B161,#REF!,2,FALSE),"")</f>
        <v/>
      </c>
      <c r="D161" s="62">
        <v>43683</v>
      </c>
      <c r="E161" s="63">
        <v>0.46233796296296298</v>
      </c>
      <c r="F161" s="62">
        <v>43684</v>
      </c>
      <c r="G161" s="63">
        <v>0.28087962962962965</v>
      </c>
      <c r="H161"/>
      <c r="I161" s="65">
        <v>0.74902777777777774</v>
      </c>
      <c r="J161" s="65">
        <v>2.6504629629629625E-3</v>
      </c>
      <c r="K161" s="65">
        <v>6.5520833333333334E-2</v>
      </c>
      <c r="L161" s="65">
        <v>1.2731481481481483E-3</v>
      </c>
      <c r="M161" s="65">
        <v>0.81847222222222227</v>
      </c>
      <c r="N161"/>
      <c r="O161" s="18">
        <v>17.710650000000001</v>
      </c>
      <c r="P161" s="18">
        <v>0</v>
      </c>
      <c r="Q161" s="18">
        <v>18.293077650000001</v>
      </c>
      <c r="S161"/>
      <c r="T161" s="61">
        <v>5.8975990498006396</v>
      </c>
      <c r="U161" s="65">
        <v>5.3668981481481477E-2</v>
      </c>
      <c r="V161" s="65">
        <v>2.2800925925925927E-3</v>
      </c>
      <c r="W161" s="65">
        <v>0</v>
      </c>
      <c r="X161" s="65">
        <v>8.4953703703703701E-3</v>
      </c>
      <c r="Y161" s="65">
        <v>1.0069444444444444E-3</v>
      </c>
      <c r="Z161" s="65">
        <v>6.9444444444444444E-5</v>
      </c>
      <c r="AA161" s="18">
        <f>WEEKNUM(Tableau22[[#This Row],[Date de début]],2)</f>
        <v>32</v>
      </c>
      <c r="AB161" s="18">
        <f>YEAR(Tableau22[[#This Row],[Date de début]])</f>
        <v>2019</v>
      </c>
      <c r="AC161" s="18">
        <f>WEEKDAY(Tableau22[[#This Row],[Date de début]])</f>
        <v>3</v>
      </c>
      <c r="AD161" s="18" t="str">
        <f>LEFT(Tableau22[[#This Row],[PN Pièce]],9)</f>
        <v/>
      </c>
      <c r="AE161" s="18"/>
    </row>
    <row r="162" spans="2:31" x14ac:dyDescent="0.25">
      <c r="B162" s="18">
        <v>450020</v>
      </c>
      <c r="C162" s="18" t="str">
        <f>IFERROR(VLOOKUP(B162,#REF!,2,FALSE),"")</f>
        <v/>
      </c>
      <c r="D162" s="62">
        <v>42969</v>
      </c>
      <c r="E162" s="63">
        <v>0.55104166666666665</v>
      </c>
      <c r="F162" s="62">
        <v>42970</v>
      </c>
      <c r="G162" s="63">
        <v>0.3394328703703704</v>
      </c>
      <c r="H162"/>
      <c r="I162" s="65">
        <v>6.8981481481481477E-2</v>
      </c>
      <c r="J162" s="65">
        <v>1.2499999999999999E-2</v>
      </c>
      <c r="K162" s="65">
        <v>1.0694444444444444E-2</v>
      </c>
      <c r="L162" s="65">
        <v>0.69621527777777781</v>
      </c>
      <c r="M162" s="65">
        <v>0.78839120370370364</v>
      </c>
      <c r="N162"/>
      <c r="O162" s="18">
        <v>1.9372499999999999</v>
      </c>
      <c r="P162" s="18">
        <v>0</v>
      </c>
      <c r="Q162" s="18">
        <v>2.2394083500000002</v>
      </c>
      <c r="S162"/>
      <c r="T162" s="61">
        <v>91.159284760045196</v>
      </c>
      <c r="U162" s="65">
        <v>6.5856481481481469E-3</v>
      </c>
      <c r="V162" s="65">
        <v>0</v>
      </c>
      <c r="W162" s="65">
        <v>0</v>
      </c>
      <c r="X162" s="65">
        <v>3.3449074074074071E-3</v>
      </c>
      <c r="Y162" s="65">
        <v>7.291666666666667E-4</v>
      </c>
      <c r="Z162" s="65">
        <v>3.4722222222222222E-5</v>
      </c>
      <c r="AA162" s="18">
        <f>WEEKNUM(Tableau22[[#This Row],[Date de début]],2)</f>
        <v>35</v>
      </c>
      <c r="AB162" s="18">
        <f>YEAR(Tableau22[[#This Row],[Date de début]])</f>
        <v>2017</v>
      </c>
      <c r="AC162" s="18">
        <f>WEEKDAY(Tableau22[[#This Row],[Date de début]])</f>
        <v>3</v>
      </c>
      <c r="AD162" s="18" t="str">
        <f>LEFT(Tableau22[[#This Row],[PN Pièce]],9)</f>
        <v/>
      </c>
      <c r="AE162" s="18"/>
    </row>
    <row r="163" spans="2:31" x14ac:dyDescent="0.25">
      <c r="B163" s="18">
        <v>450020</v>
      </c>
      <c r="C163" s="18" t="str">
        <f>IFERROR(VLOOKUP(B163,#REF!,2,FALSE),"")</f>
        <v/>
      </c>
      <c r="D163" s="62">
        <v>42983</v>
      </c>
      <c r="E163" s="63">
        <v>0.54745370370370372</v>
      </c>
      <c r="F163" s="62">
        <v>42983</v>
      </c>
      <c r="G163" s="63">
        <v>0.56686342592592587</v>
      </c>
      <c r="H163"/>
      <c r="I163" s="65">
        <v>1.1990740740740739E-2</v>
      </c>
      <c r="J163" s="65">
        <v>1.9675925925925928E-3</v>
      </c>
      <c r="K163" s="65">
        <v>5.4513888888888884E-3</v>
      </c>
      <c r="L163" s="65">
        <v>0</v>
      </c>
      <c r="M163" s="65">
        <v>1.9409722222222221E-2</v>
      </c>
      <c r="N163"/>
      <c r="O163" s="18">
        <v>1.9372499999999999</v>
      </c>
      <c r="P163" s="18">
        <v>0</v>
      </c>
      <c r="Q163" s="18">
        <v>0.46163700000000002</v>
      </c>
      <c r="S163"/>
      <c r="T163" s="61">
        <v>43.178890876565298</v>
      </c>
      <c r="U163" s="65">
        <v>1.9328703703703704E-3</v>
      </c>
      <c r="V163" s="65">
        <v>0</v>
      </c>
      <c r="W163" s="65">
        <v>0</v>
      </c>
      <c r="X163" s="65">
        <v>3.3333333333333335E-3</v>
      </c>
      <c r="Y163" s="65">
        <v>1.8518518518518518E-4</v>
      </c>
      <c r="Z163" s="65">
        <v>0</v>
      </c>
      <c r="AA163" s="18">
        <f>WEEKNUM(Tableau22[[#This Row],[Date de début]],2)</f>
        <v>37</v>
      </c>
      <c r="AB163" s="18">
        <f>YEAR(Tableau22[[#This Row],[Date de début]])</f>
        <v>2017</v>
      </c>
      <c r="AC163" s="18">
        <f>WEEKDAY(Tableau22[[#This Row],[Date de début]])</f>
        <v>3</v>
      </c>
      <c r="AD163" s="18" t="str">
        <f>LEFT(Tableau22[[#This Row],[PN Pièce]],9)</f>
        <v/>
      </c>
      <c r="AE163" s="18"/>
    </row>
    <row r="164" spans="2:31" x14ac:dyDescent="0.25">
      <c r="B164" s="18">
        <v>450020</v>
      </c>
      <c r="C164" s="18" t="str">
        <f>IFERROR(VLOOKUP(B164,#REF!,2,FALSE),"")</f>
        <v/>
      </c>
      <c r="D164" s="62">
        <v>42985</v>
      </c>
      <c r="E164" s="63">
        <v>0.71758101851851841</v>
      </c>
      <c r="F164" s="62">
        <v>42989</v>
      </c>
      <c r="G164" s="63">
        <v>0.36123842592592598</v>
      </c>
      <c r="H164"/>
      <c r="I164" s="65">
        <v>6.5150462962962966E-2</v>
      </c>
      <c r="J164" s="65">
        <v>4.1666666666666669E-4</v>
      </c>
      <c r="K164" s="65">
        <v>3.9120370370370368E-3</v>
      </c>
      <c r="L164" s="65" t="s">
        <v>140</v>
      </c>
      <c r="M164" s="65" t="s">
        <v>141</v>
      </c>
      <c r="N164"/>
      <c r="O164" s="18">
        <v>1.9372499999999999</v>
      </c>
      <c r="P164" s="18">
        <v>0</v>
      </c>
      <c r="Q164" s="18">
        <v>0.65835900000000003</v>
      </c>
      <c r="S164"/>
      <c r="T164" s="61">
        <v>78.057294512280293</v>
      </c>
      <c r="U164" s="65">
        <v>2.5115740740740741E-3</v>
      </c>
      <c r="V164" s="65">
        <v>0</v>
      </c>
      <c r="W164" s="65">
        <v>0</v>
      </c>
      <c r="X164" s="65">
        <v>1.3541666666666667E-3</v>
      </c>
      <c r="Y164" s="65">
        <v>0</v>
      </c>
      <c r="Z164" s="65">
        <v>4.6296296296296294E-5</v>
      </c>
      <c r="AA164" s="18">
        <f>WEEKNUM(Tableau22[[#This Row],[Date de début]],2)</f>
        <v>37</v>
      </c>
      <c r="AB164" s="18">
        <f>YEAR(Tableau22[[#This Row],[Date de début]])</f>
        <v>2017</v>
      </c>
      <c r="AC164" s="18">
        <f>WEEKDAY(Tableau22[[#This Row],[Date de début]])</f>
        <v>5</v>
      </c>
      <c r="AD164" s="18" t="str">
        <f>LEFT(Tableau22[[#This Row],[PN Pièce]],9)</f>
        <v/>
      </c>
      <c r="AE164" s="18"/>
    </row>
    <row r="165" spans="2:31" x14ac:dyDescent="0.25">
      <c r="B165" s="18">
        <v>450020</v>
      </c>
      <c r="C165" s="18" t="str">
        <f>IFERROR(VLOOKUP(B165,#REF!,2,FALSE),"")</f>
        <v/>
      </c>
      <c r="D165" s="62">
        <v>42989</v>
      </c>
      <c r="E165" s="63">
        <v>0.52756944444444442</v>
      </c>
      <c r="F165" s="62">
        <v>42989</v>
      </c>
      <c r="G165" s="63">
        <v>0.56734953703703705</v>
      </c>
      <c r="H165"/>
      <c r="I165" s="65">
        <v>2.8182870370370372E-2</v>
      </c>
      <c r="J165" s="65">
        <v>1.0763888888888889E-3</v>
      </c>
      <c r="K165" s="65">
        <v>1.0520833333333333E-2</v>
      </c>
      <c r="L165" s="65">
        <v>0</v>
      </c>
      <c r="M165" s="65">
        <v>3.9780092592592589E-2</v>
      </c>
      <c r="N165"/>
      <c r="O165" s="18">
        <v>1.9372499999999999</v>
      </c>
      <c r="P165" s="18">
        <v>0</v>
      </c>
      <c r="Q165" s="18">
        <v>2.0081223000000001</v>
      </c>
      <c r="S165"/>
      <c r="T165" s="61">
        <v>29.7707302880419</v>
      </c>
      <c r="U165" s="65">
        <v>6.5856481481481469E-3</v>
      </c>
      <c r="V165" s="65">
        <v>0</v>
      </c>
      <c r="W165" s="65">
        <v>0</v>
      </c>
      <c r="X165" s="65">
        <v>3.3101851851851851E-3</v>
      </c>
      <c r="Y165" s="65">
        <v>6.134259259259259E-4</v>
      </c>
      <c r="Z165" s="65">
        <v>1.1574074074074073E-5</v>
      </c>
      <c r="AA165" s="18">
        <f>WEEKNUM(Tableau22[[#This Row],[Date de début]],2)</f>
        <v>38</v>
      </c>
      <c r="AB165" s="18">
        <f>YEAR(Tableau22[[#This Row],[Date de début]])</f>
        <v>2017</v>
      </c>
      <c r="AC165" s="18">
        <f>WEEKDAY(Tableau22[[#This Row],[Date de début]])</f>
        <v>2</v>
      </c>
      <c r="AD165" s="18" t="str">
        <f>LEFT(Tableau22[[#This Row],[PN Pièce]],9)</f>
        <v/>
      </c>
      <c r="AE165" s="18"/>
    </row>
    <row r="166" spans="2:31" x14ac:dyDescent="0.25">
      <c r="B166" s="18">
        <v>450020</v>
      </c>
      <c r="C166" s="18" t="str">
        <f>IFERROR(VLOOKUP(B166,#REF!,2,FALSE),"")</f>
        <v/>
      </c>
      <c r="D166" s="62">
        <v>43032</v>
      </c>
      <c r="E166" s="63">
        <v>0.36600694444444443</v>
      </c>
      <c r="F166" s="62">
        <v>43032</v>
      </c>
      <c r="G166" s="63">
        <v>0.3997337962962963</v>
      </c>
      <c r="H166"/>
      <c r="I166" s="65">
        <v>2.2592592592592591E-2</v>
      </c>
      <c r="J166" s="65">
        <v>6.3657407407407402E-4</v>
      </c>
      <c r="K166" s="65">
        <v>1.0497685185185186E-2</v>
      </c>
      <c r="L166" s="65">
        <v>0</v>
      </c>
      <c r="M166" s="65">
        <v>3.3726851851851855E-2</v>
      </c>
      <c r="N166"/>
      <c r="O166" s="18">
        <v>1.9372499999999999</v>
      </c>
      <c r="P166" s="18">
        <v>0</v>
      </c>
      <c r="Q166" s="18">
        <v>1.94270535</v>
      </c>
      <c r="S166"/>
      <c r="T166" s="61">
        <v>82.638984214138603</v>
      </c>
      <c r="U166" s="65">
        <v>6.4814814814814813E-3</v>
      </c>
      <c r="V166" s="65">
        <v>0</v>
      </c>
      <c r="W166" s="65">
        <v>0</v>
      </c>
      <c r="X166" s="65">
        <v>3.2870370370370367E-3</v>
      </c>
      <c r="Y166" s="65">
        <v>7.175925925925927E-4</v>
      </c>
      <c r="Z166" s="65">
        <v>1.1574074074074073E-5</v>
      </c>
      <c r="AA166" s="18">
        <f>WEEKNUM(Tableau22[[#This Row],[Date de début]],2)</f>
        <v>44</v>
      </c>
      <c r="AB166" s="18">
        <f>YEAR(Tableau22[[#This Row],[Date de début]])</f>
        <v>2017</v>
      </c>
      <c r="AC166" s="18">
        <f>WEEKDAY(Tableau22[[#This Row],[Date de début]])</f>
        <v>3</v>
      </c>
      <c r="AD166" s="18" t="str">
        <f>LEFT(Tableau22[[#This Row],[PN Pièce]],9)</f>
        <v/>
      </c>
      <c r="AE166" s="18"/>
    </row>
    <row r="167" spans="2:31" x14ac:dyDescent="0.25">
      <c r="B167" s="18">
        <v>450020</v>
      </c>
      <c r="C167" s="18" t="str">
        <f>IFERROR(VLOOKUP(B167,#REF!,2,FALSE),"")</f>
        <v/>
      </c>
      <c r="D167" s="62">
        <v>43152</v>
      </c>
      <c r="E167" s="63">
        <v>0.47962962962962963</v>
      </c>
      <c r="F167" s="62">
        <v>43152</v>
      </c>
      <c r="G167" s="63">
        <v>0.55331018518518515</v>
      </c>
      <c r="H167"/>
      <c r="I167" s="65">
        <v>5.4768518518518522E-2</v>
      </c>
      <c r="J167" s="65">
        <v>7.1412037037037043E-3</v>
      </c>
      <c r="K167" s="65">
        <v>1.1770833333333333E-2</v>
      </c>
      <c r="L167" s="65">
        <v>0</v>
      </c>
      <c r="M167" s="65">
        <v>7.3680555555555555E-2</v>
      </c>
      <c r="N167"/>
      <c r="O167" s="18">
        <v>1.9372499999999999</v>
      </c>
      <c r="P167" s="18">
        <v>0</v>
      </c>
      <c r="Q167" s="18">
        <v>2.0145391500000001</v>
      </c>
      <c r="S167"/>
      <c r="T167" s="61">
        <v>16.219447062519599</v>
      </c>
      <c r="U167" s="65">
        <v>7.3958333333333341E-3</v>
      </c>
      <c r="V167" s="65">
        <v>0</v>
      </c>
      <c r="W167" s="65">
        <v>0</v>
      </c>
      <c r="X167" s="65">
        <v>3.2870370370370367E-3</v>
      </c>
      <c r="Y167" s="65">
        <v>1.0763888888888889E-3</v>
      </c>
      <c r="Z167" s="65">
        <v>1.1574074074074073E-5</v>
      </c>
      <c r="AA167" s="18">
        <f>WEEKNUM(Tableau22[[#This Row],[Date de début]],2)</f>
        <v>8</v>
      </c>
      <c r="AB167" s="18">
        <f>YEAR(Tableau22[[#This Row],[Date de début]])</f>
        <v>2018</v>
      </c>
      <c r="AC167" s="18">
        <f>WEEKDAY(Tableau22[[#This Row],[Date de début]])</f>
        <v>4</v>
      </c>
      <c r="AD167" s="18" t="str">
        <f>LEFT(Tableau22[[#This Row],[PN Pièce]],9)</f>
        <v/>
      </c>
      <c r="AE167" s="18"/>
    </row>
    <row r="168" spans="2:31" x14ac:dyDescent="0.25">
      <c r="B168" s="18">
        <v>450020</v>
      </c>
      <c r="C168" s="18" t="str">
        <f>IFERROR(VLOOKUP(B168,#REF!,2,FALSE),"")</f>
        <v/>
      </c>
      <c r="D168" s="62">
        <v>43161</v>
      </c>
      <c r="E168" s="63">
        <v>0.37636574074074075</v>
      </c>
      <c r="F168" s="62">
        <v>43161</v>
      </c>
      <c r="G168" s="63">
        <v>0.41847222222222219</v>
      </c>
      <c r="H168"/>
      <c r="I168" s="65">
        <v>4.1608796296296297E-2</v>
      </c>
      <c r="J168" s="65">
        <v>3.2407407407407406E-4</v>
      </c>
      <c r="K168" s="65">
        <v>1.7361111111111112E-4</v>
      </c>
      <c r="L168" s="65">
        <v>0</v>
      </c>
      <c r="M168" s="65">
        <v>4.2106481481481488E-2</v>
      </c>
      <c r="N168"/>
      <c r="O168" s="18">
        <v>1.9372499999999999</v>
      </c>
      <c r="P168" s="18">
        <v>0</v>
      </c>
      <c r="Q168" s="18">
        <v>9.7456649999999506E-2</v>
      </c>
      <c r="S168"/>
      <c r="T168" s="61">
        <v>92.5387575590984</v>
      </c>
      <c r="U168" s="65">
        <v>0</v>
      </c>
      <c r="V168" s="65">
        <v>0</v>
      </c>
      <c r="W168" s="65">
        <v>0</v>
      </c>
      <c r="X168" s="65">
        <v>5.7870370370370366E-5</v>
      </c>
      <c r="Y168" s="65">
        <v>0</v>
      </c>
      <c r="Z168" s="65">
        <v>1.1574074074074073E-4</v>
      </c>
      <c r="AA168" s="18">
        <f>WEEKNUM(Tableau22[[#This Row],[Date de début]],2)</f>
        <v>9</v>
      </c>
      <c r="AB168" s="18">
        <f>YEAR(Tableau22[[#This Row],[Date de début]])</f>
        <v>2018</v>
      </c>
      <c r="AC168" s="18">
        <f>WEEKDAY(Tableau22[[#This Row],[Date de début]])</f>
        <v>6</v>
      </c>
      <c r="AD168" s="18" t="str">
        <f>LEFT(Tableau22[[#This Row],[PN Pièce]],9)</f>
        <v/>
      </c>
      <c r="AE168" s="18"/>
    </row>
    <row r="169" spans="2:31" x14ac:dyDescent="0.25">
      <c r="B169" s="18">
        <v>450020</v>
      </c>
      <c r="C169" s="18" t="str">
        <f>IFERROR(VLOOKUP(B169,#REF!,2,FALSE),"")</f>
        <v/>
      </c>
      <c r="D169" s="62">
        <v>43161</v>
      </c>
      <c r="E169" s="63">
        <v>0.44942129629629629</v>
      </c>
      <c r="F169" s="62">
        <v>43164</v>
      </c>
      <c r="G169" s="63">
        <v>0.32827546296296295</v>
      </c>
      <c r="H169"/>
      <c r="I169" s="65">
        <v>2.7766203703703706E-2</v>
      </c>
      <c r="J169" s="65">
        <v>2.8240740740740739E-3</v>
      </c>
      <c r="K169" s="65">
        <v>1.0983796296296297E-2</v>
      </c>
      <c r="L169" s="65" t="s">
        <v>142</v>
      </c>
      <c r="M169" s="65" t="s">
        <v>143</v>
      </c>
      <c r="N169"/>
      <c r="O169" s="18">
        <v>1.9372499999999999</v>
      </c>
      <c r="P169" s="18">
        <v>0</v>
      </c>
      <c r="Q169" s="18">
        <v>1.9423681500000001</v>
      </c>
      <c r="S169"/>
      <c r="T169" s="61">
        <v>0.38405036726128</v>
      </c>
      <c r="U169" s="65">
        <v>6.9212962962962969E-3</v>
      </c>
      <c r="V169" s="65">
        <v>0</v>
      </c>
      <c r="W169" s="65">
        <v>0</v>
      </c>
      <c r="X169" s="65">
        <v>3.2754629629629631E-3</v>
      </c>
      <c r="Y169" s="65">
        <v>6.8287037037037025E-4</v>
      </c>
      <c r="Z169" s="65">
        <v>1.0416666666666667E-4</v>
      </c>
      <c r="AA169" s="18">
        <f>WEEKNUM(Tableau22[[#This Row],[Date de début]],2)</f>
        <v>9</v>
      </c>
      <c r="AB169" s="18">
        <f>YEAR(Tableau22[[#This Row],[Date de début]])</f>
        <v>2018</v>
      </c>
      <c r="AC169" s="18">
        <f>WEEKDAY(Tableau22[[#This Row],[Date de début]])</f>
        <v>6</v>
      </c>
      <c r="AD169" s="18" t="str">
        <f>LEFT(Tableau22[[#This Row],[PN Pièce]],9)</f>
        <v/>
      </c>
      <c r="AE169" s="18"/>
    </row>
    <row r="170" spans="2:31" x14ac:dyDescent="0.25">
      <c r="B170" s="18">
        <v>450020</v>
      </c>
      <c r="C170" s="18" t="str">
        <f>IFERROR(VLOOKUP(B170,#REF!,2,FALSE),"")</f>
        <v/>
      </c>
      <c r="D170" s="62">
        <v>43364</v>
      </c>
      <c r="E170" s="63">
        <v>0.48390046296296302</v>
      </c>
      <c r="F170" s="62">
        <v>43367</v>
      </c>
      <c r="G170" s="63">
        <v>0.31653935185185184</v>
      </c>
      <c r="H170"/>
      <c r="I170" s="65">
        <v>6.3148148148148148E-2</v>
      </c>
      <c r="J170" s="65">
        <v>1.1226851851851851E-3</v>
      </c>
      <c r="K170" s="65">
        <v>1.0763888888888891E-2</v>
      </c>
      <c r="L170" s="65" t="s">
        <v>144</v>
      </c>
      <c r="M170" s="65" t="s">
        <v>145</v>
      </c>
      <c r="N170"/>
      <c r="O170" s="18">
        <v>1.9372499999999999</v>
      </c>
      <c r="P170" s="18">
        <v>0</v>
      </c>
      <c r="Q170" s="18">
        <v>2.0083986</v>
      </c>
      <c r="S170"/>
      <c r="T170" s="61">
        <v>1.6689752390291701</v>
      </c>
      <c r="U170" s="65">
        <v>6.5972222222222222E-3</v>
      </c>
      <c r="V170" s="65">
        <v>0</v>
      </c>
      <c r="W170" s="65">
        <v>0</v>
      </c>
      <c r="X170" s="65">
        <v>3.5069444444444445E-3</v>
      </c>
      <c r="Y170" s="65">
        <v>6.5972222222222213E-4</v>
      </c>
      <c r="Z170" s="65">
        <v>0</v>
      </c>
      <c r="AA170" s="18">
        <f>WEEKNUM(Tableau22[[#This Row],[Date de début]],2)</f>
        <v>38</v>
      </c>
      <c r="AB170" s="18">
        <f>YEAR(Tableau22[[#This Row],[Date de début]])</f>
        <v>2018</v>
      </c>
      <c r="AC170" s="18">
        <f>WEEKDAY(Tableau22[[#This Row],[Date de début]])</f>
        <v>6</v>
      </c>
      <c r="AD170" s="18" t="str">
        <f>LEFT(Tableau22[[#This Row],[PN Pièce]],9)</f>
        <v/>
      </c>
      <c r="AE170" s="18"/>
    </row>
    <row r="171" spans="2:31" x14ac:dyDescent="0.25">
      <c r="B171" s="18">
        <v>450020</v>
      </c>
      <c r="C171" s="18" t="str">
        <f>IFERROR(VLOOKUP(B171,#REF!,2,FALSE),"")</f>
        <v/>
      </c>
      <c r="D171" s="62">
        <v>43614</v>
      </c>
      <c r="E171" s="63">
        <v>0.44293981481481487</v>
      </c>
      <c r="F171" s="62">
        <v>43616</v>
      </c>
      <c r="G171" s="63">
        <v>0.45332175925925927</v>
      </c>
      <c r="H171"/>
      <c r="I171" s="65">
        <v>0.83327546296296295</v>
      </c>
      <c r="J171" s="65">
        <v>1.7708333333333332E-3</v>
      </c>
      <c r="K171" s="65">
        <v>1.2199074074074072E-2</v>
      </c>
      <c r="L171" s="65" t="s">
        <v>146</v>
      </c>
      <c r="M171" s="65" t="s">
        <v>147</v>
      </c>
      <c r="N171"/>
      <c r="O171" s="18">
        <v>1.9372499999999999</v>
      </c>
      <c r="P171" s="18">
        <v>0</v>
      </c>
      <c r="Q171" s="18">
        <v>2.3152468499999999</v>
      </c>
      <c r="S171"/>
      <c r="T171" s="61">
        <v>6.2586227741411902</v>
      </c>
      <c r="U171" s="65">
        <v>7.9745370370370369E-3</v>
      </c>
      <c r="V171" s="65">
        <v>0</v>
      </c>
      <c r="W171" s="65">
        <v>0</v>
      </c>
      <c r="X171" s="65">
        <v>3.3101851851851851E-3</v>
      </c>
      <c r="Y171" s="65">
        <v>9.0277777777777784E-4</v>
      </c>
      <c r="Z171" s="65">
        <v>1.1574074074074073E-5</v>
      </c>
      <c r="AA171" s="18">
        <f>WEEKNUM(Tableau22[[#This Row],[Date de début]],2)</f>
        <v>22</v>
      </c>
      <c r="AB171" s="18">
        <f>YEAR(Tableau22[[#This Row],[Date de début]])</f>
        <v>2019</v>
      </c>
      <c r="AC171" s="18">
        <f>WEEKDAY(Tableau22[[#This Row],[Date de début]])</f>
        <v>4</v>
      </c>
      <c r="AD171" s="18" t="str">
        <f>LEFT(Tableau22[[#This Row],[PN Pièce]],9)</f>
        <v/>
      </c>
      <c r="AE171" s="18"/>
    </row>
    <row r="172" spans="2:31" x14ac:dyDescent="0.25">
      <c r="B172" s="18">
        <v>450020</v>
      </c>
      <c r="C172" s="18" t="str">
        <f>IFERROR(VLOOKUP(B172,#REF!,2,FALSE),"")</f>
        <v/>
      </c>
      <c r="D172" s="62">
        <v>43685</v>
      </c>
      <c r="E172" s="63">
        <v>0.29353009259259261</v>
      </c>
      <c r="F172" s="62">
        <v>43685</v>
      </c>
      <c r="G172" s="63">
        <v>0.32706018518518515</v>
      </c>
      <c r="H172"/>
      <c r="I172" s="65">
        <v>1.5497685185185186E-2</v>
      </c>
      <c r="J172" s="65">
        <v>1.8055555555555557E-3</v>
      </c>
      <c r="K172" s="65">
        <v>1.622685185185185E-2</v>
      </c>
      <c r="L172" s="65">
        <v>0</v>
      </c>
      <c r="M172" s="65">
        <v>3.3530092592592591E-2</v>
      </c>
      <c r="N172"/>
      <c r="O172" s="18">
        <v>1.9372499999999999</v>
      </c>
      <c r="P172" s="18">
        <v>0</v>
      </c>
      <c r="Q172" s="18">
        <v>1.9417389</v>
      </c>
      <c r="S172"/>
      <c r="T172" s="61">
        <v>67.4145667932343</v>
      </c>
      <c r="U172" s="65">
        <v>1.2291666666666666E-2</v>
      </c>
      <c r="V172" s="65">
        <v>0</v>
      </c>
      <c r="W172" s="65">
        <v>0</v>
      </c>
      <c r="X172" s="65">
        <v>3.2754629629629631E-3</v>
      </c>
      <c r="Y172" s="65">
        <v>5.9027777777777778E-4</v>
      </c>
      <c r="Z172" s="65">
        <v>6.9444444444444444E-5</v>
      </c>
      <c r="AA172" s="18">
        <f>WEEKNUM(Tableau22[[#This Row],[Date de début]],2)</f>
        <v>32</v>
      </c>
      <c r="AB172" s="18">
        <f>YEAR(Tableau22[[#This Row],[Date de début]])</f>
        <v>2019</v>
      </c>
      <c r="AC172" s="18">
        <f>WEEKDAY(Tableau22[[#This Row],[Date de début]])</f>
        <v>5</v>
      </c>
      <c r="AD172" s="18" t="str">
        <f>LEFT(Tableau22[[#This Row],[PN Pièce]],9)</f>
        <v/>
      </c>
      <c r="AE172" s="18"/>
    </row>
    <row r="173" spans="2:31" x14ac:dyDescent="0.25">
      <c r="B173" s="18">
        <v>450021</v>
      </c>
      <c r="C173" s="18" t="str">
        <f>IFERROR(VLOOKUP(B173,#REF!,2,FALSE),"")</f>
        <v/>
      </c>
      <c r="D173" s="62">
        <v>42970</v>
      </c>
      <c r="E173" s="63">
        <v>0.33944444444444444</v>
      </c>
      <c r="F173" s="62">
        <v>42970</v>
      </c>
      <c r="G173" s="63">
        <v>0.48011574074074076</v>
      </c>
      <c r="H173"/>
      <c r="I173" s="65">
        <v>4.5023148148148149E-3</v>
      </c>
      <c r="J173" s="65">
        <v>0.11030092592592593</v>
      </c>
      <c r="K173" s="65">
        <v>2.5868055555555557E-2</v>
      </c>
      <c r="L173" s="65">
        <v>0</v>
      </c>
      <c r="M173" s="65">
        <v>0.14067129629629629</v>
      </c>
      <c r="N173"/>
      <c r="O173" s="18">
        <v>8.5104000000000006</v>
      </c>
      <c r="P173" s="18">
        <v>0</v>
      </c>
      <c r="Q173" s="18">
        <v>8.6567963999999993</v>
      </c>
      <c r="S173"/>
      <c r="T173" s="61">
        <v>15.22395919039</v>
      </c>
      <c r="U173" s="65">
        <v>2.2731481481481481E-2</v>
      </c>
      <c r="V173" s="65">
        <v>8.9120370370370362E-4</v>
      </c>
      <c r="W173" s="65">
        <v>0</v>
      </c>
      <c r="X173" s="65">
        <v>0</v>
      </c>
      <c r="Y173" s="65">
        <v>2.1759259259259258E-3</v>
      </c>
      <c r="Z173" s="65">
        <v>6.9444444444444444E-5</v>
      </c>
      <c r="AA173" s="18">
        <f>WEEKNUM(Tableau22[[#This Row],[Date de début]],2)</f>
        <v>35</v>
      </c>
      <c r="AB173" s="18">
        <f>YEAR(Tableau22[[#This Row],[Date de début]])</f>
        <v>2017</v>
      </c>
      <c r="AC173" s="18">
        <f>WEEKDAY(Tableau22[[#This Row],[Date de début]])</f>
        <v>4</v>
      </c>
      <c r="AD173" s="18" t="str">
        <f>LEFT(Tableau22[[#This Row],[PN Pièce]],9)</f>
        <v/>
      </c>
      <c r="AE173" s="18"/>
    </row>
    <row r="174" spans="2:31" x14ac:dyDescent="0.25">
      <c r="B174" s="18">
        <v>450021</v>
      </c>
      <c r="C174" s="18" t="str">
        <f>IFERROR(VLOOKUP(B174,#REF!,2,FALSE),"")</f>
        <v/>
      </c>
      <c r="D174" s="62">
        <v>42970</v>
      </c>
      <c r="E174" s="63">
        <v>0.48018518518518521</v>
      </c>
      <c r="F174" s="62">
        <v>42970</v>
      </c>
      <c r="G174" s="63">
        <v>0.56402777777777779</v>
      </c>
      <c r="H174"/>
      <c r="I174" s="65">
        <v>6.6921296296296298E-2</v>
      </c>
      <c r="J174" s="65">
        <v>1.5277777777777779E-3</v>
      </c>
      <c r="K174" s="65">
        <v>1.539351851851852E-2</v>
      </c>
      <c r="L174" s="65">
        <v>0</v>
      </c>
      <c r="M174" s="65">
        <v>8.3842592592592594E-2</v>
      </c>
      <c r="N174"/>
      <c r="O174" s="18">
        <v>8.5104000000000006</v>
      </c>
      <c r="P174" s="18">
        <v>0</v>
      </c>
      <c r="Q174" s="18">
        <v>2.8185000000036098E-4</v>
      </c>
      <c r="S174"/>
      <c r="T174" s="61">
        <v>18.709552733296501</v>
      </c>
      <c r="U174" s="65">
        <v>0</v>
      </c>
      <c r="V174" s="65">
        <v>0</v>
      </c>
      <c r="W174" s="65">
        <v>0</v>
      </c>
      <c r="X174" s="65">
        <v>1.3506944444444445E-2</v>
      </c>
      <c r="Y174" s="65">
        <v>0</v>
      </c>
      <c r="Z174" s="65">
        <v>1.8865740740740742E-3</v>
      </c>
      <c r="AA174" s="18">
        <f>WEEKNUM(Tableau22[[#This Row],[Date de début]],2)</f>
        <v>35</v>
      </c>
      <c r="AB174" s="18">
        <f>YEAR(Tableau22[[#This Row],[Date de début]])</f>
        <v>2017</v>
      </c>
      <c r="AC174" s="18">
        <f>WEEKDAY(Tableau22[[#This Row],[Date de début]])</f>
        <v>4</v>
      </c>
      <c r="AD174" s="18" t="str">
        <f>LEFT(Tableau22[[#This Row],[PN Pièce]],9)</f>
        <v/>
      </c>
      <c r="AE174" s="18"/>
    </row>
    <row r="175" spans="2:31" x14ac:dyDescent="0.25">
      <c r="B175" s="18">
        <v>450021</v>
      </c>
      <c r="C175" s="18" t="str">
        <f>IFERROR(VLOOKUP(B175,#REF!,2,FALSE),"")</f>
        <v/>
      </c>
      <c r="D175" s="62">
        <v>42970</v>
      </c>
      <c r="E175" s="63">
        <v>0.60913194444444441</v>
      </c>
      <c r="F175" s="62">
        <v>42970</v>
      </c>
      <c r="G175" s="63">
        <v>0.61190972222222217</v>
      </c>
      <c r="H175"/>
      <c r="I175" s="65">
        <v>1.4930555555555556E-3</v>
      </c>
      <c r="J175" s="65">
        <v>9.7222222222222209E-4</v>
      </c>
      <c r="K175" s="65">
        <v>3.1250000000000001E-4</v>
      </c>
      <c r="L175" s="65">
        <v>0</v>
      </c>
      <c r="M175" s="65">
        <v>2.7777777777777779E-3</v>
      </c>
      <c r="N175"/>
      <c r="O175" s="18">
        <v>8.5104000000000006</v>
      </c>
      <c r="P175" s="18">
        <v>0</v>
      </c>
      <c r="Q175" s="18">
        <v>0</v>
      </c>
      <c r="S175"/>
      <c r="T175" s="61">
        <v>10.383333333333301</v>
      </c>
      <c r="U175" s="65">
        <v>0</v>
      </c>
      <c r="V175" s="65">
        <v>0</v>
      </c>
      <c r="W175" s="65">
        <v>0</v>
      </c>
      <c r="X175" s="65">
        <v>1.8518518518518518E-4</v>
      </c>
      <c r="Y175" s="65">
        <v>0</v>
      </c>
      <c r="Z175" s="65">
        <v>1.273148148148148E-4</v>
      </c>
      <c r="AA175" s="18">
        <f>WEEKNUM(Tableau22[[#This Row],[Date de début]],2)</f>
        <v>35</v>
      </c>
      <c r="AB175" s="18">
        <f>YEAR(Tableau22[[#This Row],[Date de début]])</f>
        <v>2017</v>
      </c>
      <c r="AC175" s="18">
        <f>WEEKDAY(Tableau22[[#This Row],[Date de début]])</f>
        <v>4</v>
      </c>
      <c r="AD175" s="18" t="str">
        <f>LEFT(Tableau22[[#This Row],[PN Pièce]],9)</f>
        <v/>
      </c>
      <c r="AE175" s="18"/>
    </row>
    <row r="176" spans="2:31" x14ac:dyDescent="0.25">
      <c r="B176" s="18">
        <v>450021</v>
      </c>
      <c r="C176" s="18" t="str">
        <f>IFERROR(VLOOKUP(B176,#REF!,2,FALSE),"")</f>
        <v/>
      </c>
      <c r="D176" s="62">
        <v>42984</v>
      </c>
      <c r="E176" s="63">
        <v>0.30559027777777775</v>
      </c>
      <c r="F176" s="62">
        <v>42984</v>
      </c>
      <c r="G176" s="63">
        <v>0.35061342592592593</v>
      </c>
      <c r="H176"/>
      <c r="I176" s="65">
        <v>2.8321759259259258E-2</v>
      </c>
      <c r="J176" s="65">
        <v>6.9444444444444447E-4</v>
      </c>
      <c r="K176" s="65">
        <v>1.6006944444444445E-2</v>
      </c>
      <c r="L176" s="65">
        <v>0</v>
      </c>
      <c r="M176" s="65">
        <v>4.5023148148148145E-2</v>
      </c>
      <c r="N176"/>
      <c r="O176" s="18">
        <v>8.5104000000000006</v>
      </c>
      <c r="P176" s="18">
        <v>0</v>
      </c>
      <c r="Q176" s="18">
        <v>2.2051758000000001</v>
      </c>
      <c r="S176"/>
      <c r="T176" s="61">
        <v>75.555269922879205</v>
      </c>
      <c r="U176" s="65">
        <v>7.8009259259259256E-3</v>
      </c>
      <c r="V176" s="65">
        <v>0</v>
      </c>
      <c r="W176" s="65">
        <v>0</v>
      </c>
      <c r="X176" s="65">
        <v>7.8819444444444432E-3</v>
      </c>
      <c r="Y176" s="65">
        <v>2.6620370370370372E-4</v>
      </c>
      <c r="Z176" s="65">
        <v>5.7870370370370366E-5</v>
      </c>
      <c r="AA176" s="18">
        <f>WEEKNUM(Tableau22[[#This Row],[Date de début]],2)</f>
        <v>37</v>
      </c>
      <c r="AB176" s="18">
        <f>YEAR(Tableau22[[#This Row],[Date de début]])</f>
        <v>2017</v>
      </c>
      <c r="AC176" s="18">
        <f>WEEKDAY(Tableau22[[#This Row],[Date de début]])</f>
        <v>4</v>
      </c>
      <c r="AD176" s="18" t="str">
        <f>LEFT(Tableau22[[#This Row],[PN Pièce]],9)</f>
        <v/>
      </c>
      <c r="AE176" s="18"/>
    </row>
    <row r="177" spans="2:31" x14ac:dyDescent="0.25">
      <c r="B177" s="18">
        <v>450021</v>
      </c>
      <c r="C177" s="18" t="str">
        <f>IFERROR(VLOOKUP(B177,#REF!,2,FALSE),"")</f>
        <v/>
      </c>
      <c r="D177" s="62">
        <v>42989</v>
      </c>
      <c r="E177" s="63">
        <v>0.56736111111111109</v>
      </c>
      <c r="F177" s="62">
        <v>42990</v>
      </c>
      <c r="G177" s="63">
        <v>0.34592592592592591</v>
      </c>
      <c r="H177"/>
      <c r="I177" s="65">
        <v>0.10918981481481482</v>
      </c>
      <c r="J177" s="65">
        <v>2.3842592592592591E-3</v>
      </c>
      <c r="K177" s="65">
        <v>3.2719907407407406E-2</v>
      </c>
      <c r="L177" s="65">
        <v>0.63427083333333334</v>
      </c>
      <c r="M177" s="65">
        <v>0.77856481481481488</v>
      </c>
      <c r="N177"/>
      <c r="O177" s="18">
        <v>8.5104000000000006</v>
      </c>
      <c r="P177" s="18">
        <v>0</v>
      </c>
      <c r="Q177" s="18">
        <v>9.6358510499999994</v>
      </c>
      <c r="S177"/>
      <c r="T177" s="61">
        <v>6.1458494380686197</v>
      </c>
      <c r="U177" s="65">
        <v>2.2847222222222224E-2</v>
      </c>
      <c r="V177" s="65">
        <v>6.5972222222222213E-4</v>
      </c>
      <c r="W177" s="65">
        <v>0</v>
      </c>
      <c r="X177" s="65">
        <v>8.4722222222222213E-3</v>
      </c>
      <c r="Y177" s="65">
        <v>7.291666666666667E-4</v>
      </c>
      <c r="Z177" s="65">
        <v>1.1574074074074073E-5</v>
      </c>
      <c r="AA177" s="18">
        <f>WEEKNUM(Tableau22[[#This Row],[Date de début]],2)</f>
        <v>38</v>
      </c>
      <c r="AB177" s="18">
        <f>YEAR(Tableau22[[#This Row],[Date de début]])</f>
        <v>2017</v>
      </c>
      <c r="AC177" s="18">
        <f>WEEKDAY(Tableau22[[#This Row],[Date de début]])</f>
        <v>2</v>
      </c>
      <c r="AD177" s="18" t="str">
        <f>LEFT(Tableau22[[#This Row],[PN Pièce]],9)</f>
        <v/>
      </c>
      <c r="AE177" s="18"/>
    </row>
    <row r="178" spans="2:31" x14ac:dyDescent="0.25">
      <c r="B178" s="18">
        <v>450021</v>
      </c>
      <c r="C178" s="18" t="str">
        <f>IFERROR(VLOOKUP(B178,#REF!,2,FALSE),"")</f>
        <v/>
      </c>
      <c r="D178" s="62">
        <v>43032</v>
      </c>
      <c r="E178" s="63">
        <v>0.43377314814814816</v>
      </c>
      <c r="F178" s="62">
        <v>43032</v>
      </c>
      <c r="G178" s="63">
        <v>0.48238425925925926</v>
      </c>
      <c r="H178"/>
      <c r="I178" s="65">
        <v>1.4432870370370372E-2</v>
      </c>
      <c r="J178" s="65">
        <v>2.3263888888888887E-3</v>
      </c>
      <c r="K178" s="65">
        <v>3.1851851851851853E-2</v>
      </c>
      <c r="L178" s="65">
        <v>0</v>
      </c>
      <c r="M178" s="65">
        <v>4.8611111111111112E-2</v>
      </c>
      <c r="N178"/>
      <c r="O178" s="18">
        <v>8.5104000000000006</v>
      </c>
      <c r="P178" s="18">
        <v>0</v>
      </c>
      <c r="Q178" s="18">
        <v>9.1620754499999997</v>
      </c>
      <c r="S178"/>
      <c r="T178" s="61">
        <v>65.283333333333303</v>
      </c>
      <c r="U178" s="65">
        <v>2.1898148148148149E-2</v>
      </c>
      <c r="V178" s="65">
        <v>6.3657407407407402E-4</v>
      </c>
      <c r="W178" s="65">
        <v>0</v>
      </c>
      <c r="X178" s="65">
        <v>8.4722222222222213E-3</v>
      </c>
      <c r="Y178" s="65">
        <v>8.3333333333333339E-4</v>
      </c>
      <c r="Z178" s="65">
        <v>1.1574074074074073E-5</v>
      </c>
      <c r="AA178" s="18">
        <f>WEEKNUM(Tableau22[[#This Row],[Date de début]],2)</f>
        <v>44</v>
      </c>
      <c r="AB178" s="18">
        <f>YEAR(Tableau22[[#This Row],[Date de début]])</f>
        <v>2017</v>
      </c>
      <c r="AC178" s="18">
        <f>WEEKDAY(Tableau22[[#This Row],[Date de début]])</f>
        <v>3</v>
      </c>
      <c r="AD178" s="18" t="str">
        <f>LEFT(Tableau22[[#This Row],[PN Pièce]],9)</f>
        <v/>
      </c>
      <c r="AE178" s="18"/>
    </row>
    <row r="179" spans="2:31" x14ac:dyDescent="0.25">
      <c r="B179" s="18">
        <v>450021</v>
      </c>
      <c r="C179" s="18" t="str">
        <f>IFERROR(VLOOKUP(B179,#REF!,2,FALSE),"")</f>
        <v/>
      </c>
      <c r="D179" s="62">
        <v>43139</v>
      </c>
      <c r="E179" s="63">
        <v>0.40260416666666665</v>
      </c>
      <c r="F179" s="62">
        <v>43139</v>
      </c>
      <c r="G179" s="63">
        <v>0.46725694444444449</v>
      </c>
      <c r="H179"/>
      <c r="I179" s="65">
        <v>2.449074074074074E-2</v>
      </c>
      <c r="J179" s="65">
        <v>5.3009259259259251E-3</v>
      </c>
      <c r="K179" s="65">
        <v>3.4861111111111114E-2</v>
      </c>
      <c r="L179" s="65">
        <v>0</v>
      </c>
      <c r="M179" s="65">
        <v>6.4652777777777781E-2</v>
      </c>
      <c r="N179"/>
      <c r="O179" s="18">
        <v>8.5104000000000006</v>
      </c>
      <c r="P179" s="18">
        <v>0</v>
      </c>
      <c r="Q179" s="18">
        <v>10.2678045</v>
      </c>
      <c r="S179"/>
      <c r="T179" s="61">
        <v>78.789652703186405</v>
      </c>
      <c r="U179" s="65">
        <v>2.4907407407407406E-2</v>
      </c>
      <c r="V179" s="65">
        <v>6.2500000000000001E-4</v>
      </c>
      <c r="W179" s="65">
        <v>0</v>
      </c>
      <c r="X179" s="65">
        <v>8.4953703703703701E-3</v>
      </c>
      <c r="Y179" s="65">
        <v>8.3333333333333339E-4</v>
      </c>
      <c r="Z179" s="65">
        <v>0</v>
      </c>
      <c r="AA179" s="18">
        <f>WEEKNUM(Tableau22[[#This Row],[Date de début]],2)</f>
        <v>6</v>
      </c>
      <c r="AB179" s="18">
        <f>YEAR(Tableau22[[#This Row],[Date de début]])</f>
        <v>2018</v>
      </c>
      <c r="AC179" s="18">
        <f>WEEKDAY(Tableau22[[#This Row],[Date de début]])</f>
        <v>5</v>
      </c>
      <c r="AD179" s="18" t="str">
        <f>LEFT(Tableau22[[#This Row],[PN Pièce]],9)</f>
        <v/>
      </c>
      <c r="AE179" s="18"/>
    </row>
    <row r="180" spans="2:31" x14ac:dyDescent="0.25">
      <c r="B180" s="18">
        <v>450021</v>
      </c>
      <c r="C180" s="18" t="str">
        <f>IFERROR(VLOOKUP(B180,#REF!,2,FALSE),"")</f>
        <v/>
      </c>
      <c r="D180" s="62">
        <v>43165</v>
      </c>
      <c r="E180" s="63">
        <v>0.31503472222222223</v>
      </c>
      <c r="F180" s="62">
        <v>43165</v>
      </c>
      <c r="G180" s="63">
        <v>0.47940972222222222</v>
      </c>
      <c r="H180"/>
      <c r="I180" s="65">
        <v>9.0289351851851843E-2</v>
      </c>
      <c r="J180" s="65">
        <v>3.7696759259259256E-2</v>
      </c>
      <c r="K180" s="65">
        <v>3.6307870370370372E-2</v>
      </c>
      <c r="L180" s="65">
        <v>8.1018518518518516E-5</v>
      </c>
      <c r="M180" s="65">
        <v>0.16437500000000002</v>
      </c>
      <c r="N180"/>
      <c r="O180" s="18">
        <v>8.5104000000000006</v>
      </c>
      <c r="P180" s="18">
        <v>0</v>
      </c>
      <c r="Q180" s="18">
        <v>11.291027850000001</v>
      </c>
      <c r="S180"/>
      <c r="T180" s="61">
        <v>24.7077876355443</v>
      </c>
      <c r="U180" s="65">
        <v>2.5694444444444447E-2</v>
      </c>
      <c r="V180" s="65">
        <v>6.2500000000000001E-4</v>
      </c>
      <c r="W180" s="65">
        <v>0</v>
      </c>
      <c r="X180" s="65">
        <v>8.9699074074074073E-3</v>
      </c>
      <c r="Y180" s="65">
        <v>9.6064814814814808E-4</v>
      </c>
      <c r="Z180" s="65">
        <v>5.7870370370370366E-5</v>
      </c>
      <c r="AA180" s="18">
        <f>WEEKNUM(Tableau22[[#This Row],[Date de début]],2)</f>
        <v>10</v>
      </c>
      <c r="AB180" s="18">
        <f>YEAR(Tableau22[[#This Row],[Date de début]])</f>
        <v>2018</v>
      </c>
      <c r="AC180" s="18">
        <f>WEEKDAY(Tableau22[[#This Row],[Date de début]])</f>
        <v>3</v>
      </c>
      <c r="AD180" s="18" t="str">
        <f>LEFT(Tableau22[[#This Row],[PN Pièce]],9)</f>
        <v/>
      </c>
      <c r="AE180" s="18"/>
    </row>
    <row r="181" spans="2:31" x14ac:dyDescent="0.25">
      <c r="B181" s="18">
        <v>450021</v>
      </c>
      <c r="C181" s="18" t="str">
        <f>IFERROR(VLOOKUP(B181,#REF!,2,FALSE),"")</f>
        <v/>
      </c>
      <c r="D181" s="62">
        <v>43362</v>
      </c>
      <c r="E181" s="63">
        <v>0.34552083333333333</v>
      </c>
      <c r="F181" s="62">
        <v>43362</v>
      </c>
      <c r="G181" s="63">
        <v>0.44738425925925923</v>
      </c>
      <c r="H181"/>
      <c r="I181" s="65">
        <v>6.5682870370370364E-2</v>
      </c>
      <c r="J181" s="65">
        <v>1.1689814814814816E-3</v>
      </c>
      <c r="K181" s="65">
        <v>3.4976851851851849E-2</v>
      </c>
      <c r="L181" s="65">
        <v>3.4722222222222222E-5</v>
      </c>
      <c r="M181" s="65">
        <v>0.10186342592592594</v>
      </c>
      <c r="N181"/>
      <c r="O181" s="18">
        <v>8.5104000000000006</v>
      </c>
      <c r="P181" s="18">
        <v>0</v>
      </c>
      <c r="Q181" s="18">
        <v>9.1928218499999907</v>
      </c>
      <c r="S181"/>
      <c r="T181" s="61">
        <v>25.107146915123302</v>
      </c>
      <c r="U181" s="65">
        <v>2.4363425925925927E-2</v>
      </c>
      <c r="V181" s="65">
        <v>7.5231481481481471E-4</v>
      </c>
      <c r="W181" s="65">
        <v>0</v>
      </c>
      <c r="X181" s="65">
        <v>8.6574074074074071E-3</v>
      </c>
      <c r="Y181" s="65">
        <v>1.1111111111111111E-3</v>
      </c>
      <c r="Z181" s="65">
        <v>9.2592592592592588E-5</v>
      </c>
      <c r="AA181" s="18">
        <f>WEEKNUM(Tableau22[[#This Row],[Date de début]],2)</f>
        <v>38</v>
      </c>
      <c r="AB181" s="18">
        <f>YEAR(Tableau22[[#This Row],[Date de début]])</f>
        <v>2018</v>
      </c>
      <c r="AC181" s="18">
        <f>WEEKDAY(Tableau22[[#This Row],[Date de début]])</f>
        <v>4</v>
      </c>
      <c r="AD181" s="18" t="str">
        <f>LEFT(Tableau22[[#This Row],[PN Pièce]],9)</f>
        <v/>
      </c>
      <c r="AE181" s="18"/>
    </row>
    <row r="182" spans="2:31" x14ac:dyDescent="0.25">
      <c r="B182" s="18">
        <v>450021</v>
      </c>
      <c r="C182" s="18" t="str">
        <f>IFERROR(VLOOKUP(B182,#REF!,2,FALSE),"")</f>
        <v/>
      </c>
      <c r="D182" s="62">
        <v>43613</v>
      </c>
      <c r="E182" s="63">
        <v>0.45197916666666665</v>
      </c>
      <c r="F182" s="62">
        <v>43613</v>
      </c>
      <c r="G182" s="63">
        <v>0.58129629629629631</v>
      </c>
      <c r="H182"/>
      <c r="I182" s="65">
        <v>9.46412037037037E-2</v>
      </c>
      <c r="J182" s="65">
        <v>2.8935185185185189E-4</v>
      </c>
      <c r="K182" s="65">
        <v>3.4386574074074076E-2</v>
      </c>
      <c r="L182" s="65">
        <v>0</v>
      </c>
      <c r="M182" s="65">
        <v>0.12931712962962963</v>
      </c>
      <c r="N182"/>
      <c r="O182" s="18">
        <v>8.5104000000000006</v>
      </c>
      <c r="P182" s="18">
        <v>0</v>
      </c>
      <c r="Q182" s="18">
        <v>8.5897381500000005</v>
      </c>
      <c r="S182"/>
      <c r="T182" s="61">
        <v>43.095319072764703</v>
      </c>
      <c r="U182" s="65">
        <v>2.431712962962963E-2</v>
      </c>
      <c r="V182" s="65">
        <v>6.5972222222222213E-4</v>
      </c>
      <c r="W182" s="65">
        <v>0</v>
      </c>
      <c r="X182" s="65">
        <v>8.4722222222222213E-3</v>
      </c>
      <c r="Y182" s="65">
        <v>8.6805555555555551E-4</v>
      </c>
      <c r="Z182" s="65">
        <v>6.9444444444444444E-5</v>
      </c>
      <c r="AA182" s="18">
        <f>WEEKNUM(Tableau22[[#This Row],[Date de début]],2)</f>
        <v>22</v>
      </c>
      <c r="AB182" s="18">
        <f>YEAR(Tableau22[[#This Row],[Date de début]])</f>
        <v>2019</v>
      </c>
      <c r="AC182" s="18">
        <f>WEEKDAY(Tableau22[[#This Row],[Date de début]])</f>
        <v>3</v>
      </c>
      <c r="AD182" s="18" t="str">
        <f>LEFT(Tableau22[[#This Row],[PN Pièce]],9)</f>
        <v/>
      </c>
      <c r="AE182" s="18"/>
    </row>
    <row r="183" spans="2:31" x14ac:dyDescent="0.25">
      <c r="B183" s="18">
        <v>450021</v>
      </c>
      <c r="C183" s="18" t="str">
        <f>IFERROR(VLOOKUP(B183,#REF!,2,FALSE),"")</f>
        <v/>
      </c>
      <c r="D183" s="62">
        <v>43684</v>
      </c>
      <c r="E183" s="63">
        <v>0.28089120370370368</v>
      </c>
      <c r="F183" s="62">
        <v>43684</v>
      </c>
      <c r="G183" s="63">
        <v>0.43202546296296296</v>
      </c>
      <c r="H183"/>
      <c r="I183" s="65">
        <v>5.6689814814814811E-2</v>
      </c>
      <c r="J183" s="65">
        <v>3.2685185185185185E-2</v>
      </c>
      <c r="K183" s="65">
        <v>6.1527777777777772E-2</v>
      </c>
      <c r="L183" s="65">
        <v>2.3148148148148146E-4</v>
      </c>
      <c r="M183" s="65">
        <v>0.15113425925925925</v>
      </c>
      <c r="N183"/>
      <c r="O183" s="18">
        <v>8.5104000000000006</v>
      </c>
      <c r="P183" s="18">
        <v>0</v>
      </c>
      <c r="Q183" s="18">
        <v>12.4639089</v>
      </c>
      <c r="S183"/>
      <c r="T183" s="61">
        <v>49.502833512023301</v>
      </c>
      <c r="U183" s="65">
        <v>5.0590277777777776E-2</v>
      </c>
      <c r="V183" s="65">
        <v>8.1018518518518516E-4</v>
      </c>
      <c r="W183" s="65">
        <v>0</v>
      </c>
      <c r="X183" s="65">
        <v>8.7847222222222233E-3</v>
      </c>
      <c r="Y183" s="65">
        <v>1.25E-3</v>
      </c>
      <c r="Z183" s="65">
        <v>9.2592592592592588E-5</v>
      </c>
      <c r="AA183" s="18">
        <f>WEEKNUM(Tableau22[[#This Row],[Date de début]],2)</f>
        <v>32</v>
      </c>
      <c r="AB183" s="18">
        <f>YEAR(Tableau22[[#This Row],[Date de début]])</f>
        <v>2019</v>
      </c>
      <c r="AC183" s="18">
        <f>WEEKDAY(Tableau22[[#This Row],[Date de début]])</f>
        <v>4</v>
      </c>
      <c r="AD183" s="18" t="str">
        <f>LEFT(Tableau22[[#This Row],[PN Pièce]],9)</f>
        <v/>
      </c>
      <c r="AE183" s="18"/>
    </row>
    <row r="184" spans="2:31" x14ac:dyDescent="0.25">
      <c r="B184" s="18">
        <v>450022</v>
      </c>
      <c r="C184" s="18" t="str">
        <f>IFERROR(VLOOKUP(B184,#REF!,2,FALSE),"")</f>
        <v/>
      </c>
      <c r="D184" s="62">
        <v>42899</v>
      </c>
      <c r="E184" s="63">
        <v>0.40672453703703698</v>
      </c>
      <c r="F184" s="62">
        <v>42899</v>
      </c>
      <c r="G184" s="63">
        <v>0.43752314814814813</v>
      </c>
      <c r="H184"/>
      <c r="I184" s="65">
        <v>1.375E-2</v>
      </c>
      <c r="J184" s="65">
        <v>1.1689814814814816E-3</v>
      </c>
      <c r="K184" s="65">
        <v>7.291666666666667E-4</v>
      </c>
      <c r="L184" s="65">
        <v>1.230324074074074E-2</v>
      </c>
      <c r="M184" s="65">
        <v>2.7951388888888887E-2</v>
      </c>
      <c r="N184"/>
      <c r="O184" s="18">
        <v>22.863900000000001</v>
      </c>
      <c r="P184" s="18">
        <v>0</v>
      </c>
      <c r="Q184" s="69">
        <v>5.54999999877737E-6</v>
      </c>
      <c r="S184"/>
      <c r="T184" s="61">
        <v>42.5903795565577</v>
      </c>
      <c r="U184" s="65">
        <v>1.1574074074074073E-4</v>
      </c>
      <c r="V184" s="65">
        <v>0</v>
      </c>
      <c r="W184" s="65">
        <v>0</v>
      </c>
      <c r="X184" s="65">
        <v>0</v>
      </c>
      <c r="Y184" s="65">
        <v>0</v>
      </c>
      <c r="Z184" s="65">
        <v>1.1574074074074073E-5</v>
      </c>
      <c r="AA184" s="18">
        <f>WEEKNUM(Tableau22[[#This Row],[Date de début]],2)</f>
        <v>25</v>
      </c>
      <c r="AB184" s="18">
        <f>YEAR(Tableau22[[#This Row],[Date de début]])</f>
        <v>2017</v>
      </c>
      <c r="AC184" s="18">
        <f>WEEKDAY(Tableau22[[#This Row],[Date de début]])</f>
        <v>3</v>
      </c>
      <c r="AD184" s="18" t="str">
        <f>LEFT(Tableau22[[#This Row],[PN Pièce]],9)</f>
        <v/>
      </c>
      <c r="AE184" s="18"/>
    </row>
    <row r="185" spans="2:31" x14ac:dyDescent="0.25">
      <c r="B185" s="18">
        <v>450022</v>
      </c>
      <c r="C185" s="18" t="str">
        <f>IFERROR(VLOOKUP(B185,#REF!,2,FALSE),"")</f>
        <v/>
      </c>
      <c r="D185" s="62">
        <v>42899</v>
      </c>
      <c r="E185" s="63">
        <v>0.44458333333333333</v>
      </c>
      <c r="F185" s="62">
        <v>42899</v>
      </c>
      <c r="G185" s="63">
        <v>0.48391203703703706</v>
      </c>
      <c r="H185"/>
      <c r="I185" s="65">
        <v>2.4224537037037034E-2</v>
      </c>
      <c r="J185" s="65">
        <v>8.6921296296296312E-3</v>
      </c>
      <c r="K185" s="65">
        <v>6.168981481481481E-3</v>
      </c>
      <c r="L185" s="65">
        <v>2.4305555555555552E-4</v>
      </c>
      <c r="M185" s="65">
        <v>3.9328703703703706E-2</v>
      </c>
      <c r="N185"/>
      <c r="O185" s="18">
        <v>22.863900000000001</v>
      </c>
      <c r="P185" s="18">
        <v>0</v>
      </c>
      <c r="Q185" s="18">
        <v>0.58827164999999904</v>
      </c>
      <c r="S185"/>
      <c r="T185" s="61">
        <v>15.060035314891101</v>
      </c>
      <c r="U185" s="65">
        <v>5.0810185185185186E-3</v>
      </c>
      <c r="V185" s="65">
        <v>0</v>
      </c>
      <c r="W185" s="65">
        <v>0</v>
      </c>
      <c r="X185" s="65">
        <v>0</v>
      </c>
      <c r="Y185" s="65">
        <v>0</v>
      </c>
      <c r="Z185" s="65">
        <v>0</v>
      </c>
      <c r="AA185" s="18">
        <f>WEEKNUM(Tableau22[[#This Row],[Date de début]],2)</f>
        <v>25</v>
      </c>
      <c r="AB185" s="18">
        <f>YEAR(Tableau22[[#This Row],[Date de début]])</f>
        <v>2017</v>
      </c>
      <c r="AC185" s="18">
        <f>WEEKDAY(Tableau22[[#This Row],[Date de début]])</f>
        <v>3</v>
      </c>
      <c r="AD185" s="18" t="str">
        <f>LEFT(Tableau22[[#This Row],[PN Pièce]],9)</f>
        <v/>
      </c>
      <c r="AE185" s="18"/>
    </row>
    <row r="186" spans="2:31" x14ac:dyDescent="0.25">
      <c r="B186" s="18">
        <v>450022</v>
      </c>
      <c r="C186" s="18" t="str">
        <f>IFERROR(VLOOKUP(B186,#REF!,2,FALSE),"")</f>
        <v/>
      </c>
      <c r="D186" s="62">
        <v>42899</v>
      </c>
      <c r="E186" s="63">
        <v>0.5860995370370371</v>
      </c>
      <c r="F186" s="62">
        <v>42900</v>
      </c>
      <c r="G186" s="63">
        <v>0.47318287037037038</v>
      </c>
      <c r="H186"/>
      <c r="I186" s="65">
        <v>8.261574074074074E-2</v>
      </c>
      <c r="J186" s="65">
        <v>7.1944444444444436E-2</v>
      </c>
      <c r="K186" s="65">
        <v>5.7141203703703708E-2</v>
      </c>
      <c r="L186" s="65">
        <v>0.67538194444444455</v>
      </c>
      <c r="M186" s="65">
        <v>0.88708333333333333</v>
      </c>
      <c r="N186"/>
      <c r="O186" s="18">
        <v>22.863900000000001</v>
      </c>
      <c r="P186" s="18">
        <v>0</v>
      </c>
      <c r="Q186" s="18">
        <v>17.02054755</v>
      </c>
      <c r="S186"/>
      <c r="T186" s="61">
        <v>3.5537289285528</v>
      </c>
      <c r="U186" s="65">
        <v>4.5370370370370366E-2</v>
      </c>
      <c r="V186" s="65">
        <v>0</v>
      </c>
      <c r="W186" s="65">
        <v>0</v>
      </c>
      <c r="X186" s="65">
        <v>0</v>
      </c>
      <c r="Y186" s="65">
        <v>1.0960648148148148E-2</v>
      </c>
      <c r="Z186" s="65">
        <v>1.1574074074074073E-5</v>
      </c>
      <c r="AA186" s="18">
        <f>WEEKNUM(Tableau22[[#This Row],[Date de début]],2)</f>
        <v>25</v>
      </c>
      <c r="AB186" s="18">
        <f>YEAR(Tableau22[[#This Row],[Date de début]])</f>
        <v>2017</v>
      </c>
      <c r="AC186" s="18">
        <f>WEEKDAY(Tableau22[[#This Row],[Date de début]])</f>
        <v>3</v>
      </c>
      <c r="AD186" s="18" t="str">
        <f>LEFT(Tableau22[[#This Row],[PN Pièce]],9)</f>
        <v/>
      </c>
      <c r="AE186" s="18"/>
    </row>
    <row r="187" spans="2:31" x14ac:dyDescent="0.25">
      <c r="B187" s="18">
        <v>450022</v>
      </c>
      <c r="C187" s="18" t="str">
        <f>IFERROR(VLOOKUP(B187,#REF!,2,FALSE),"")</f>
        <v/>
      </c>
      <c r="D187" s="62">
        <v>42900</v>
      </c>
      <c r="E187" s="63">
        <v>0.47834490740740737</v>
      </c>
      <c r="F187" s="62">
        <v>42900</v>
      </c>
      <c r="G187" s="63">
        <v>0.52953703703703703</v>
      </c>
      <c r="H187"/>
      <c r="I187" s="65">
        <v>3.7962962962962962E-2</v>
      </c>
      <c r="J187" s="65">
        <v>3.0902777777777782E-3</v>
      </c>
      <c r="K187" s="65">
        <v>1.8750000000000001E-3</v>
      </c>
      <c r="L187" s="65">
        <v>8.2638888888888883E-3</v>
      </c>
      <c r="M187" s="65">
        <v>5.1192129629629629E-2</v>
      </c>
      <c r="N187"/>
      <c r="O187" s="18">
        <v>22.863900000000001</v>
      </c>
      <c r="P187" s="18">
        <v>0</v>
      </c>
      <c r="Q187" s="18">
        <v>0.89837204999999998</v>
      </c>
      <c r="S187"/>
      <c r="T187" s="61">
        <v>32.200542618132502</v>
      </c>
      <c r="U187" s="65">
        <v>1.3773148148148147E-3</v>
      </c>
      <c r="V187" s="65">
        <v>4.6296296296296294E-5</v>
      </c>
      <c r="W187" s="65">
        <v>0</v>
      </c>
      <c r="X187" s="65">
        <v>0</v>
      </c>
      <c r="Y187" s="65">
        <v>4.5138888888888892E-4</v>
      </c>
      <c r="Z187" s="65">
        <v>0</v>
      </c>
      <c r="AA187" s="18">
        <f>WEEKNUM(Tableau22[[#This Row],[Date de début]],2)</f>
        <v>25</v>
      </c>
      <c r="AB187" s="18">
        <f>YEAR(Tableau22[[#This Row],[Date de début]])</f>
        <v>2017</v>
      </c>
      <c r="AC187" s="18">
        <f>WEEKDAY(Tableau22[[#This Row],[Date de début]])</f>
        <v>4</v>
      </c>
      <c r="AD187" s="18" t="str">
        <f>LEFT(Tableau22[[#This Row],[PN Pièce]],9)</f>
        <v/>
      </c>
      <c r="AE187" s="18"/>
    </row>
    <row r="188" spans="2:31" x14ac:dyDescent="0.25">
      <c r="B188" s="18">
        <v>450022</v>
      </c>
      <c r="C188" s="18" t="str">
        <f>IFERROR(VLOOKUP(B188,#REF!,2,FALSE),"")</f>
        <v/>
      </c>
      <c r="D188" s="62">
        <v>42900</v>
      </c>
      <c r="E188" s="63">
        <v>0.61280092592592594</v>
      </c>
      <c r="F188" s="62">
        <v>42900</v>
      </c>
      <c r="G188" s="63">
        <v>0.61478009259259259</v>
      </c>
      <c r="H188"/>
      <c r="I188" s="65">
        <v>1.5624999999999999E-3</v>
      </c>
      <c r="J188" s="65">
        <v>0</v>
      </c>
      <c r="K188" s="65">
        <v>4.1666666666666669E-4</v>
      </c>
      <c r="L188" s="65">
        <v>0</v>
      </c>
      <c r="M188" s="65">
        <v>1.9791666666666668E-3</v>
      </c>
      <c r="N188"/>
      <c r="O188" s="18">
        <v>22.863900000000001</v>
      </c>
      <c r="P188" s="18">
        <v>0</v>
      </c>
      <c r="Q188" s="18">
        <v>0</v>
      </c>
      <c r="S188"/>
      <c r="T188" s="61">
        <v>45.321637426900601</v>
      </c>
      <c r="U188" s="65">
        <v>0</v>
      </c>
      <c r="V188" s="65">
        <v>0</v>
      </c>
      <c r="W188" s="65">
        <v>0</v>
      </c>
      <c r="X188" s="65">
        <v>0</v>
      </c>
      <c r="Y188" s="65">
        <v>0</v>
      </c>
      <c r="Z188" s="65">
        <v>4.1666666666666669E-4</v>
      </c>
      <c r="AA188" s="18">
        <f>WEEKNUM(Tableau22[[#This Row],[Date de début]],2)</f>
        <v>25</v>
      </c>
      <c r="AB188" s="18">
        <f>YEAR(Tableau22[[#This Row],[Date de début]])</f>
        <v>2017</v>
      </c>
      <c r="AC188" s="18">
        <f>WEEKDAY(Tableau22[[#This Row],[Date de début]])</f>
        <v>4</v>
      </c>
      <c r="AD188" s="18" t="str">
        <f>LEFT(Tableau22[[#This Row],[PN Pièce]],9)</f>
        <v/>
      </c>
      <c r="AE188" s="18"/>
    </row>
    <row r="189" spans="2:31" x14ac:dyDescent="0.25">
      <c r="B189" s="18">
        <v>450022</v>
      </c>
      <c r="C189" s="18" t="str">
        <f>IFERROR(VLOOKUP(B189,#REF!,2,FALSE),"")</f>
        <v/>
      </c>
      <c r="D189" s="62">
        <v>42900</v>
      </c>
      <c r="E189" s="63">
        <v>0.61480324074074078</v>
      </c>
      <c r="F189" s="62">
        <v>42901</v>
      </c>
      <c r="G189" s="63">
        <v>0.35718749999999999</v>
      </c>
      <c r="H189"/>
      <c r="I189" s="65">
        <v>1.3993055555555555E-2</v>
      </c>
      <c r="J189" s="65">
        <v>1.3425925925925924E-2</v>
      </c>
      <c r="K189" s="65">
        <v>2.8425925925925924E-2</v>
      </c>
      <c r="L189" s="65">
        <v>0.68653935185185189</v>
      </c>
      <c r="M189" s="65">
        <v>0.74238425925925933</v>
      </c>
      <c r="N189"/>
      <c r="O189" s="18">
        <v>22.863900000000001</v>
      </c>
      <c r="P189" s="18">
        <v>0</v>
      </c>
      <c r="Q189" s="18">
        <v>4.1602405500000001</v>
      </c>
      <c r="S189"/>
      <c r="T189" s="61">
        <v>2.32930061426211</v>
      </c>
      <c r="U189" s="65">
        <v>2.1331018518518517E-2</v>
      </c>
      <c r="V189" s="65">
        <v>6.8402777777777776E-3</v>
      </c>
      <c r="W189" s="65">
        <v>0</v>
      </c>
      <c r="X189" s="65">
        <v>0</v>
      </c>
      <c r="Y189" s="65">
        <v>0</v>
      </c>
      <c r="Z189" s="65">
        <v>2.5462962962962961E-4</v>
      </c>
      <c r="AA189" s="18">
        <f>WEEKNUM(Tableau22[[#This Row],[Date de début]],2)</f>
        <v>25</v>
      </c>
      <c r="AB189" s="18">
        <f>YEAR(Tableau22[[#This Row],[Date de début]])</f>
        <v>2017</v>
      </c>
      <c r="AC189" s="18">
        <f>WEEKDAY(Tableau22[[#This Row],[Date de début]])</f>
        <v>4</v>
      </c>
      <c r="AD189" s="18" t="str">
        <f>LEFT(Tableau22[[#This Row],[PN Pièce]],9)</f>
        <v/>
      </c>
      <c r="AE189" s="18"/>
    </row>
    <row r="190" spans="2:31" x14ac:dyDescent="0.25">
      <c r="B190" s="18">
        <v>450022</v>
      </c>
      <c r="C190" s="18" t="str">
        <f>IFERROR(VLOOKUP(B190,#REF!,2,FALSE),"")</f>
        <v/>
      </c>
      <c r="D190" s="62">
        <v>42901</v>
      </c>
      <c r="E190" s="63">
        <v>0.36023148148148149</v>
      </c>
      <c r="F190" s="62">
        <v>42901</v>
      </c>
      <c r="G190" s="63">
        <v>0.5271527777777778</v>
      </c>
      <c r="H190"/>
      <c r="I190" s="65">
        <v>9.228009259259258E-2</v>
      </c>
      <c r="J190" s="65">
        <v>4.4872685185185189E-2</v>
      </c>
      <c r="K190" s="65">
        <v>2.5694444444444447E-2</v>
      </c>
      <c r="L190" s="65">
        <v>4.0740740740740746E-3</v>
      </c>
      <c r="M190" s="65">
        <v>0.16692129629629629</v>
      </c>
      <c r="N190"/>
      <c r="O190" s="18">
        <v>22.863900000000001</v>
      </c>
      <c r="P190" s="18">
        <v>0</v>
      </c>
      <c r="Q190" s="18">
        <v>9.9631678499999996</v>
      </c>
      <c r="S190"/>
      <c r="T190" s="61">
        <v>17.7493412841492</v>
      </c>
      <c r="U190" s="65">
        <v>1.5648148148148151E-2</v>
      </c>
      <c r="V190" s="65">
        <v>1.0023148148148147E-2</v>
      </c>
      <c r="W190" s="65">
        <v>0</v>
      </c>
      <c r="X190" s="65">
        <v>0</v>
      </c>
      <c r="Y190" s="65">
        <v>0</v>
      </c>
      <c r="Z190" s="65">
        <v>2.3148148148148147E-5</v>
      </c>
      <c r="AA190" s="18">
        <f>WEEKNUM(Tableau22[[#This Row],[Date de début]],2)</f>
        <v>25</v>
      </c>
      <c r="AB190" s="18">
        <f>YEAR(Tableau22[[#This Row],[Date de début]])</f>
        <v>2017</v>
      </c>
      <c r="AC190" s="18">
        <f>WEEKDAY(Tableau22[[#This Row],[Date de début]])</f>
        <v>5</v>
      </c>
      <c r="AD190" s="18" t="str">
        <f>LEFT(Tableau22[[#This Row],[PN Pièce]],9)</f>
        <v/>
      </c>
      <c r="AE190" s="18"/>
    </row>
    <row r="191" spans="2:31" x14ac:dyDescent="0.25">
      <c r="B191" s="18">
        <v>450022</v>
      </c>
      <c r="C191" s="18" t="str">
        <f>IFERROR(VLOOKUP(B191,#REF!,2,FALSE),"")</f>
        <v/>
      </c>
      <c r="D191" s="62">
        <v>42901</v>
      </c>
      <c r="E191" s="63">
        <v>0.53016203703703701</v>
      </c>
      <c r="F191" s="62">
        <v>42901</v>
      </c>
      <c r="G191" s="63">
        <v>0.68594907407407402</v>
      </c>
      <c r="H191"/>
      <c r="I191" s="65">
        <v>8.5821759259259264E-2</v>
      </c>
      <c r="J191" s="65">
        <v>2.539351851851852E-2</v>
      </c>
      <c r="K191" s="65">
        <v>3.8414351851851852E-2</v>
      </c>
      <c r="L191" s="65">
        <v>6.1574074074074074E-3</v>
      </c>
      <c r="M191" s="65">
        <v>0.15578703703703703</v>
      </c>
      <c r="N191"/>
      <c r="O191" s="18">
        <v>22.863900000000001</v>
      </c>
      <c r="P191" s="18">
        <v>0</v>
      </c>
      <c r="Q191" s="18">
        <v>14.8981014</v>
      </c>
      <c r="S191"/>
      <c r="T191" s="61">
        <v>26.476597325408601</v>
      </c>
      <c r="U191" s="65">
        <v>3.1145833333333334E-2</v>
      </c>
      <c r="V191" s="65">
        <v>7.2569444444444443E-3</v>
      </c>
      <c r="W191" s="65">
        <v>0</v>
      </c>
      <c r="X191" s="65">
        <v>0</v>
      </c>
      <c r="Y191" s="65">
        <v>0</v>
      </c>
      <c r="Z191" s="65">
        <v>1.1574074074074073E-5</v>
      </c>
      <c r="AA191" s="18">
        <f>WEEKNUM(Tableau22[[#This Row],[Date de début]],2)</f>
        <v>25</v>
      </c>
      <c r="AB191" s="18">
        <f>YEAR(Tableau22[[#This Row],[Date de début]])</f>
        <v>2017</v>
      </c>
      <c r="AC191" s="18">
        <f>WEEKDAY(Tableau22[[#This Row],[Date de début]])</f>
        <v>5</v>
      </c>
      <c r="AD191" s="18" t="str">
        <f>LEFT(Tableau22[[#This Row],[PN Pièce]],9)</f>
        <v/>
      </c>
      <c r="AE191" s="18"/>
    </row>
    <row r="192" spans="2:31" x14ac:dyDescent="0.25">
      <c r="B192" s="18">
        <v>450022</v>
      </c>
      <c r="C192" s="18" t="str">
        <f>IFERROR(VLOOKUP(B192,#REF!,2,FALSE),"")</f>
        <v/>
      </c>
      <c r="D192" s="62">
        <v>42901</v>
      </c>
      <c r="E192" s="63">
        <v>0.68597222222222232</v>
      </c>
      <c r="F192" s="62">
        <v>42902</v>
      </c>
      <c r="G192" s="63">
        <v>0.3674189814814815</v>
      </c>
      <c r="H192"/>
      <c r="I192" s="65">
        <v>2.8055555555555556E-2</v>
      </c>
      <c r="J192" s="65">
        <v>9.6759259259259264E-3</v>
      </c>
      <c r="K192" s="65">
        <v>9.7569444444444448E-3</v>
      </c>
      <c r="L192" s="65">
        <v>0.63395833333333329</v>
      </c>
      <c r="M192" s="65">
        <v>0.68144675925925924</v>
      </c>
      <c r="N192"/>
      <c r="O192" s="18">
        <v>22.863900000000001</v>
      </c>
      <c r="P192" s="18">
        <v>0</v>
      </c>
      <c r="Q192" s="18">
        <v>2.4965250000005299E-2</v>
      </c>
      <c r="S192"/>
      <c r="T192" s="61">
        <v>81.122781391714895</v>
      </c>
      <c r="U192" s="65">
        <v>1.7361111111111112E-4</v>
      </c>
      <c r="V192" s="65">
        <v>3.2407407407407406E-4</v>
      </c>
      <c r="W192" s="65">
        <v>0</v>
      </c>
      <c r="X192" s="65">
        <v>7.9166666666666673E-3</v>
      </c>
      <c r="Y192" s="65">
        <v>1.0185185185185186E-3</v>
      </c>
      <c r="Z192" s="65">
        <v>3.2407407407407406E-4</v>
      </c>
      <c r="AA192" s="18">
        <f>WEEKNUM(Tableau22[[#This Row],[Date de début]],2)</f>
        <v>25</v>
      </c>
      <c r="AB192" s="18">
        <f>YEAR(Tableau22[[#This Row],[Date de début]])</f>
        <v>2017</v>
      </c>
      <c r="AC192" s="18">
        <f>WEEKDAY(Tableau22[[#This Row],[Date de début]])</f>
        <v>5</v>
      </c>
      <c r="AD192" s="18" t="str">
        <f>LEFT(Tableau22[[#This Row],[PN Pièce]],9)</f>
        <v/>
      </c>
      <c r="AE192" s="18"/>
    </row>
    <row r="193" spans="2:31" x14ac:dyDescent="0.25">
      <c r="B193" s="18">
        <v>450022</v>
      </c>
      <c r="C193" s="18" t="str">
        <f>IFERROR(VLOOKUP(B193,#REF!,2,FALSE),"")</f>
        <v/>
      </c>
      <c r="D193" s="62">
        <v>42902</v>
      </c>
      <c r="E193" s="63">
        <v>0.36744212962962958</v>
      </c>
      <c r="F193" s="62">
        <v>42902</v>
      </c>
      <c r="G193" s="63">
        <v>0.39805555555555555</v>
      </c>
      <c r="H193"/>
      <c r="I193" s="65">
        <v>2.9247685185185186E-2</v>
      </c>
      <c r="J193" s="65">
        <v>1.0879629629629629E-3</v>
      </c>
      <c r="K193" s="65">
        <v>2.7777777777777778E-4</v>
      </c>
      <c r="L193" s="65">
        <v>0</v>
      </c>
      <c r="M193" s="65">
        <v>3.0613425925925929E-2</v>
      </c>
      <c r="N193"/>
      <c r="O193" s="18">
        <v>22.863900000000001</v>
      </c>
      <c r="P193" s="18">
        <v>0</v>
      </c>
      <c r="Q193" s="18">
        <v>0</v>
      </c>
      <c r="S193"/>
      <c r="T193" s="61">
        <v>2.3939508506616298</v>
      </c>
      <c r="U193" s="65">
        <v>0</v>
      </c>
      <c r="V193" s="65">
        <v>0</v>
      </c>
      <c r="W193" s="65">
        <v>0</v>
      </c>
      <c r="X193" s="65">
        <v>0</v>
      </c>
      <c r="Y193" s="65">
        <v>0</v>
      </c>
      <c r="Z193" s="65">
        <v>2.7777777777777778E-4</v>
      </c>
      <c r="AA193" s="18">
        <f>WEEKNUM(Tableau22[[#This Row],[Date de début]],2)</f>
        <v>25</v>
      </c>
      <c r="AB193" s="18">
        <f>YEAR(Tableau22[[#This Row],[Date de début]])</f>
        <v>2017</v>
      </c>
      <c r="AC193" s="18">
        <f>WEEKDAY(Tableau22[[#This Row],[Date de début]])</f>
        <v>6</v>
      </c>
      <c r="AD193" s="18" t="str">
        <f>LEFT(Tableau22[[#This Row],[PN Pièce]],9)</f>
        <v/>
      </c>
      <c r="AE193" s="18"/>
    </row>
    <row r="194" spans="2:31" x14ac:dyDescent="0.25">
      <c r="B194" s="18">
        <v>450022</v>
      </c>
      <c r="C194" s="18" t="str">
        <f>IFERROR(VLOOKUP(B194,#REF!,2,FALSE),"")</f>
        <v/>
      </c>
      <c r="D194" s="62">
        <v>42902</v>
      </c>
      <c r="E194" s="63">
        <v>0.39807870370370368</v>
      </c>
      <c r="F194" s="62">
        <v>42902</v>
      </c>
      <c r="G194" s="63">
        <v>0.41013888888888889</v>
      </c>
      <c r="H194"/>
      <c r="I194" s="65">
        <v>3.5879629629629629E-3</v>
      </c>
      <c r="J194" s="65">
        <v>6.9444444444444441E-3</v>
      </c>
      <c r="K194" s="65">
        <v>8.3333333333333339E-4</v>
      </c>
      <c r="L194" s="65">
        <v>6.9444444444444447E-4</v>
      </c>
      <c r="M194" s="65">
        <v>1.2060185185185186E-2</v>
      </c>
      <c r="N194"/>
      <c r="O194" s="18">
        <v>22.863900000000001</v>
      </c>
      <c r="P194" s="18">
        <v>0</v>
      </c>
      <c r="Q194" s="18">
        <v>0</v>
      </c>
      <c r="S194"/>
      <c r="T194" s="61">
        <v>4.0239923224568201</v>
      </c>
      <c r="U194" s="65">
        <v>0</v>
      </c>
      <c r="V194" s="65">
        <v>0</v>
      </c>
      <c r="W194" s="65">
        <v>0</v>
      </c>
      <c r="X194" s="65">
        <v>7.175925925925927E-4</v>
      </c>
      <c r="Y194" s="65">
        <v>0</v>
      </c>
      <c r="Z194" s="65">
        <v>1.1574074074074073E-4</v>
      </c>
      <c r="AA194" s="18">
        <f>WEEKNUM(Tableau22[[#This Row],[Date de début]],2)</f>
        <v>25</v>
      </c>
      <c r="AB194" s="18">
        <f>YEAR(Tableau22[[#This Row],[Date de début]])</f>
        <v>2017</v>
      </c>
      <c r="AC194" s="18">
        <f>WEEKDAY(Tableau22[[#This Row],[Date de début]])</f>
        <v>6</v>
      </c>
      <c r="AD194" s="18" t="str">
        <f>LEFT(Tableau22[[#This Row],[PN Pièce]],9)</f>
        <v/>
      </c>
      <c r="AE194" s="18"/>
    </row>
    <row r="195" spans="2:31" x14ac:dyDescent="0.25">
      <c r="B195" s="18">
        <v>450022</v>
      </c>
      <c r="C195" s="18" t="str">
        <f>IFERROR(VLOOKUP(B195,#REF!,2,FALSE),"")</f>
        <v/>
      </c>
      <c r="D195" s="62">
        <v>42902</v>
      </c>
      <c r="E195" s="63">
        <v>0.41023148148148153</v>
      </c>
      <c r="F195" s="62">
        <v>42902</v>
      </c>
      <c r="G195" s="63">
        <v>0.41298611111111111</v>
      </c>
      <c r="H195"/>
      <c r="I195" s="65">
        <v>5.9027777777777778E-4</v>
      </c>
      <c r="J195" s="65">
        <v>1.8402777777777777E-3</v>
      </c>
      <c r="K195" s="65">
        <v>3.2407407407407406E-4</v>
      </c>
      <c r="L195" s="65">
        <v>0</v>
      </c>
      <c r="M195" s="65">
        <v>2.7546296296296294E-3</v>
      </c>
      <c r="N195"/>
      <c r="O195" s="18">
        <v>22.863900000000001</v>
      </c>
      <c r="P195" s="18">
        <v>0</v>
      </c>
      <c r="Q195" s="18">
        <v>0</v>
      </c>
      <c r="S195"/>
      <c r="T195" s="61">
        <v>5.1848739495798304</v>
      </c>
      <c r="U195" s="65">
        <v>0</v>
      </c>
      <c r="V195" s="65">
        <v>0</v>
      </c>
      <c r="W195" s="65">
        <v>0</v>
      </c>
      <c r="X195" s="65">
        <v>2.8935185185185189E-4</v>
      </c>
      <c r="Y195" s="65">
        <v>0</v>
      </c>
      <c r="Z195" s="65">
        <v>3.4722222222222222E-5</v>
      </c>
      <c r="AA195" s="18">
        <f>WEEKNUM(Tableau22[[#This Row],[Date de début]],2)</f>
        <v>25</v>
      </c>
      <c r="AB195" s="18">
        <f>YEAR(Tableau22[[#This Row],[Date de début]])</f>
        <v>2017</v>
      </c>
      <c r="AC195" s="18">
        <f>WEEKDAY(Tableau22[[#This Row],[Date de début]])</f>
        <v>6</v>
      </c>
      <c r="AD195" s="18" t="str">
        <f>LEFT(Tableau22[[#This Row],[PN Pièce]],9)</f>
        <v/>
      </c>
      <c r="AE195" s="18"/>
    </row>
    <row r="196" spans="2:31" x14ac:dyDescent="0.25">
      <c r="B196" s="18">
        <v>450022</v>
      </c>
      <c r="C196" s="18" t="str">
        <f>IFERROR(VLOOKUP(B196,#REF!,2,FALSE),"")</f>
        <v/>
      </c>
      <c r="D196" s="62">
        <v>42902</v>
      </c>
      <c r="E196" s="63">
        <v>0.46942129629629631</v>
      </c>
      <c r="F196" s="62">
        <v>42905</v>
      </c>
      <c r="G196" s="63">
        <v>0.6750694444444445</v>
      </c>
      <c r="H196"/>
      <c r="I196" s="65">
        <v>4.4733796296296292E-2</v>
      </c>
      <c r="J196" s="65">
        <v>6.6435185185185182E-3</v>
      </c>
      <c r="K196" s="65">
        <v>1.4606481481481482E-2</v>
      </c>
      <c r="L196" s="65" t="s">
        <v>148</v>
      </c>
      <c r="M196" s="65" t="s">
        <v>149</v>
      </c>
      <c r="N196"/>
      <c r="O196" s="18">
        <v>22.863900000000001</v>
      </c>
      <c r="P196" s="18">
        <v>0</v>
      </c>
      <c r="Q196" s="18">
        <v>0.52781804999999604</v>
      </c>
      <c r="S196"/>
      <c r="T196" s="61">
        <v>0.96667846104965205</v>
      </c>
      <c r="U196" s="65">
        <v>1.9907407407407408E-3</v>
      </c>
      <c r="V196" s="65">
        <v>0</v>
      </c>
      <c r="W196" s="65">
        <v>0</v>
      </c>
      <c r="X196" s="65">
        <v>1.238425925925926E-2</v>
      </c>
      <c r="Y196" s="65">
        <v>0</v>
      </c>
      <c r="Z196" s="65">
        <v>2.3148148148148146E-4</v>
      </c>
      <c r="AA196" s="18">
        <f>WEEKNUM(Tableau22[[#This Row],[Date de début]],2)</f>
        <v>25</v>
      </c>
      <c r="AB196" s="18">
        <f>YEAR(Tableau22[[#This Row],[Date de début]])</f>
        <v>2017</v>
      </c>
      <c r="AC196" s="18">
        <f>WEEKDAY(Tableau22[[#This Row],[Date de début]])</f>
        <v>6</v>
      </c>
      <c r="AD196" s="18" t="str">
        <f>LEFT(Tableau22[[#This Row],[PN Pièce]],9)</f>
        <v/>
      </c>
      <c r="AE196" s="18"/>
    </row>
    <row r="197" spans="2:31" x14ac:dyDescent="0.25">
      <c r="B197" s="18">
        <v>450022</v>
      </c>
      <c r="C197" s="18" t="str">
        <f>IFERROR(VLOOKUP(B197,#REF!,2,FALSE),"")</f>
        <v/>
      </c>
      <c r="D197" s="62">
        <v>42913</v>
      </c>
      <c r="E197" s="63">
        <v>0.37466435185185182</v>
      </c>
      <c r="F197" s="62">
        <v>42913</v>
      </c>
      <c r="G197" s="63">
        <v>0.49432870370370369</v>
      </c>
      <c r="H197"/>
      <c r="I197" s="65">
        <v>9.3182870370370374E-2</v>
      </c>
      <c r="J197" s="65">
        <v>1.5601851851851851E-2</v>
      </c>
      <c r="K197" s="65">
        <v>8.7615740740740744E-3</v>
      </c>
      <c r="L197" s="65">
        <v>9.2592592592592588E-5</v>
      </c>
      <c r="M197" s="65">
        <v>0.11763888888888889</v>
      </c>
      <c r="N197"/>
      <c r="O197" s="18">
        <v>23.225100000000001</v>
      </c>
      <c r="P197" s="18">
        <v>0</v>
      </c>
      <c r="Q197" s="18">
        <v>2.4375661499999999</v>
      </c>
      <c r="S197"/>
      <c r="T197" s="61">
        <v>19.5322565044975</v>
      </c>
      <c r="U197" s="65">
        <v>8.7037037037037031E-3</v>
      </c>
      <c r="V197" s="65">
        <v>0</v>
      </c>
      <c r="W197" s="65">
        <v>0</v>
      </c>
      <c r="X197" s="65">
        <v>0</v>
      </c>
      <c r="Y197" s="65">
        <v>0</v>
      </c>
      <c r="Z197" s="65">
        <v>5.7870370370370366E-5</v>
      </c>
      <c r="AA197" s="18">
        <f>WEEKNUM(Tableau22[[#This Row],[Date de début]],2)</f>
        <v>27</v>
      </c>
      <c r="AB197" s="18">
        <f>YEAR(Tableau22[[#This Row],[Date de début]])</f>
        <v>2017</v>
      </c>
      <c r="AC197" s="18">
        <f>WEEKDAY(Tableau22[[#This Row],[Date de début]])</f>
        <v>3</v>
      </c>
      <c r="AD197" s="18" t="str">
        <f>LEFT(Tableau22[[#This Row],[PN Pièce]],9)</f>
        <v/>
      </c>
      <c r="AE197" s="18"/>
    </row>
    <row r="198" spans="2:31" x14ac:dyDescent="0.25">
      <c r="B198" s="18">
        <v>450022</v>
      </c>
      <c r="C198" s="18" t="str">
        <f>IFERROR(VLOOKUP(B198,#REF!,2,FALSE),"")</f>
        <v/>
      </c>
      <c r="D198" s="62">
        <v>42913</v>
      </c>
      <c r="E198" s="63">
        <v>0.50267361111111108</v>
      </c>
      <c r="F198" s="62">
        <v>42913</v>
      </c>
      <c r="G198" s="63">
        <v>0.57510416666666664</v>
      </c>
      <c r="H198"/>
      <c r="I198" s="65">
        <v>3.7962962962962962E-2</v>
      </c>
      <c r="J198" s="65">
        <v>1.1296296296296296E-2</v>
      </c>
      <c r="K198" s="65">
        <v>2.3171296296296297E-2</v>
      </c>
      <c r="L198" s="65">
        <v>0</v>
      </c>
      <c r="M198" s="65">
        <v>7.2430555555555554E-2</v>
      </c>
      <c r="N198"/>
      <c r="O198" s="18">
        <v>23.225100000000001</v>
      </c>
      <c r="P198" s="18">
        <v>0</v>
      </c>
      <c r="Q198" s="18">
        <v>9.4173650999999907</v>
      </c>
      <c r="S198"/>
      <c r="T198" s="61">
        <v>38.574624480664802</v>
      </c>
      <c r="U198" s="65">
        <v>1.8784722222222223E-2</v>
      </c>
      <c r="V198" s="65">
        <v>0</v>
      </c>
      <c r="W198" s="65">
        <v>0</v>
      </c>
      <c r="X198" s="65">
        <v>0</v>
      </c>
      <c r="Y198" s="65">
        <v>4.340277777777778E-3</v>
      </c>
      <c r="Z198" s="65">
        <v>4.6296296296296294E-5</v>
      </c>
      <c r="AA198" s="18">
        <f>WEEKNUM(Tableau22[[#This Row],[Date de début]],2)</f>
        <v>27</v>
      </c>
      <c r="AB198" s="18">
        <f>YEAR(Tableau22[[#This Row],[Date de début]])</f>
        <v>2017</v>
      </c>
      <c r="AC198" s="18">
        <f>WEEKDAY(Tableau22[[#This Row],[Date de début]])</f>
        <v>3</v>
      </c>
      <c r="AD198" s="18" t="str">
        <f>LEFT(Tableau22[[#This Row],[PN Pièce]],9)</f>
        <v/>
      </c>
      <c r="AE198" s="18"/>
    </row>
    <row r="199" spans="2:31" x14ac:dyDescent="0.25">
      <c r="B199" s="18">
        <v>450022</v>
      </c>
      <c r="C199" s="18" t="str">
        <f>IFERROR(VLOOKUP(B199,#REF!,2,FALSE),"")</f>
        <v/>
      </c>
      <c r="D199" s="62">
        <v>42913</v>
      </c>
      <c r="E199" s="63">
        <v>0.57512731481481483</v>
      </c>
      <c r="F199" s="62">
        <v>42913</v>
      </c>
      <c r="G199" s="63">
        <v>0.61949074074074073</v>
      </c>
      <c r="H199"/>
      <c r="I199" s="65">
        <v>3.4131944444444444E-2</v>
      </c>
      <c r="J199" s="65">
        <v>7.407407407407407E-4</v>
      </c>
      <c r="K199" s="65">
        <v>9.386574074074075E-3</v>
      </c>
      <c r="L199" s="65">
        <v>1.0416666666666667E-4</v>
      </c>
      <c r="M199" s="65">
        <v>4.4363425925925924E-2</v>
      </c>
      <c r="N199"/>
      <c r="O199" s="18">
        <v>23.225100000000001</v>
      </c>
      <c r="P199" s="18">
        <v>0</v>
      </c>
      <c r="Q199" s="18">
        <v>2.8343786999999998</v>
      </c>
      <c r="S199"/>
      <c r="T199" s="61">
        <v>34.633968171145298</v>
      </c>
      <c r="U199" s="65">
        <v>4.6527777777777774E-3</v>
      </c>
      <c r="V199" s="65">
        <v>1.273148148148148E-4</v>
      </c>
      <c r="W199" s="65">
        <v>0</v>
      </c>
      <c r="X199" s="65">
        <v>0</v>
      </c>
      <c r="Y199" s="65">
        <v>4.5833333333333334E-3</v>
      </c>
      <c r="Z199" s="65">
        <v>2.3148148148148147E-5</v>
      </c>
      <c r="AA199" s="18">
        <f>WEEKNUM(Tableau22[[#This Row],[Date de début]],2)</f>
        <v>27</v>
      </c>
      <c r="AB199" s="18">
        <f>YEAR(Tableau22[[#This Row],[Date de début]])</f>
        <v>2017</v>
      </c>
      <c r="AC199" s="18">
        <f>WEEKDAY(Tableau22[[#This Row],[Date de début]])</f>
        <v>3</v>
      </c>
      <c r="AD199" s="18" t="str">
        <f>LEFT(Tableau22[[#This Row],[PN Pièce]],9)</f>
        <v/>
      </c>
      <c r="AE199" s="18"/>
    </row>
    <row r="200" spans="2:31" x14ac:dyDescent="0.25">
      <c r="B200" s="18">
        <v>450022</v>
      </c>
      <c r="C200" s="18" t="str">
        <f>IFERROR(VLOOKUP(B200,#REF!,2,FALSE),"")</f>
        <v/>
      </c>
      <c r="D200" s="62">
        <v>42913</v>
      </c>
      <c r="E200" s="63">
        <v>0.61951388888888892</v>
      </c>
      <c r="F200" s="62">
        <v>42919</v>
      </c>
      <c r="G200" s="63">
        <v>0.67186342592592585</v>
      </c>
      <c r="H200"/>
      <c r="I200" s="65">
        <v>0.30716435185185187</v>
      </c>
      <c r="J200" s="65">
        <v>6.446759259259259E-2</v>
      </c>
      <c r="K200" s="65">
        <v>8.8310185185185186E-2</v>
      </c>
      <c r="L200" s="65" t="s">
        <v>150</v>
      </c>
      <c r="M200" s="65" t="s">
        <v>151</v>
      </c>
      <c r="N200"/>
      <c r="O200" s="18">
        <v>23.225100000000001</v>
      </c>
      <c r="P200" s="18">
        <v>0</v>
      </c>
      <c r="Q200" s="18">
        <v>23.039559749999999</v>
      </c>
      <c r="S200"/>
      <c r="T200" s="61">
        <v>12.3600090261855</v>
      </c>
      <c r="U200" s="65">
        <v>5.8391203703703702E-2</v>
      </c>
      <c r="V200" s="65">
        <v>1.4699074074074074E-2</v>
      </c>
      <c r="W200" s="65">
        <v>0</v>
      </c>
      <c r="X200" s="65">
        <v>9.4444444444444445E-3</v>
      </c>
      <c r="Y200" s="65">
        <v>5.6944444444444438E-3</v>
      </c>
      <c r="Z200" s="65">
        <v>8.1018518518518516E-5</v>
      </c>
      <c r="AA200" s="18">
        <f>WEEKNUM(Tableau22[[#This Row],[Date de début]],2)</f>
        <v>27</v>
      </c>
      <c r="AB200" s="18">
        <f>YEAR(Tableau22[[#This Row],[Date de début]])</f>
        <v>2017</v>
      </c>
      <c r="AC200" s="18">
        <f>WEEKDAY(Tableau22[[#This Row],[Date de début]])</f>
        <v>3</v>
      </c>
      <c r="AD200" s="18" t="str">
        <f>LEFT(Tableau22[[#This Row],[PN Pièce]],9)</f>
        <v/>
      </c>
      <c r="AE200" s="18"/>
    </row>
    <row r="201" spans="2:31" x14ac:dyDescent="0.25">
      <c r="B201" s="18">
        <v>450022</v>
      </c>
      <c r="C201" s="18" t="str">
        <f>IFERROR(VLOOKUP(B201,#REF!,2,FALSE),"")</f>
        <v/>
      </c>
      <c r="D201" s="62">
        <v>42926</v>
      </c>
      <c r="E201" s="63">
        <v>0.41915509259259259</v>
      </c>
      <c r="F201" s="62">
        <v>42926</v>
      </c>
      <c r="G201" s="63">
        <v>0.44665509259259256</v>
      </c>
      <c r="H201"/>
      <c r="I201" s="65">
        <v>2.3101851851851849E-2</v>
      </c>
      <c r="J201" s="65">
        <v>4.1666666666666669E-4</v>
      </c>
      <c r="K201" s="65">
        <v>3.3564814814814812E-4</v>
      </c>
      <c r="L201" s="65">
        <v>3.645833333333333E-3</v>
      </c>
      <c r="M201" s="65">
        <v>2.75E-2</v>
      </c>
      <c r="N201"/>
      <c r="O201" s="18">
        <v>23.225100000000001</v>
      </c>
      <c r="P201" s="18">
        <v>0</v>
      </c>
      <c r="Q201" s="18">
        <v>4.3221000000000197E-3</v>
      </c>
      <c r="S201"/>
      <c r="T201" s="61">
        <v>27.754629629629601</v>
      </c>
      <c r="U201" s="65">
        <v>3.1250000000000001E-4</v>
      </c>
      <c r="V201" s="65">
        <v>0</v>
      </c>
      <c r="W201" s="65">
        <v>0</v>
      </c>
      <c r="X201" s="65">
        <v>0</v>
      </c>
      <c r="Y201" s="65">
        <v>0</v>
      </c>
      <c r="Z201" s="65">
        <v>2.3148148148148147E-5</v>
      </c>
      <c r="AA201" s="18">
        <f>WEEKNUM(Tableau22[[#This Row],[Date de début]],2)</f>
        <v>29</v>
      </c>
      <c r="AB201" s="18">
        <f>YEAR(Tableau22[[#This Row],[Date de début]])</f>
        <v>2017</v>
      </c>
      <c r="AC201" s="18">
        <f>WEEKDAY(Tableau22[[#This Row],[Date de début]])</f>
        <v>2</v>
      </c>
      <c r="AD201" s="18" t="str">
        <f>LEFT(Tableau22[[#This Row],[PN Pièce]],9)</f>
        <v/>
      </c>
      <c r="AE201" s="18"/>
    </row>
    <row r="202" spans="2:31" x14ac:dyDescent="0.25">
      <c r="B202" s="18">
        <v>450022</v>
      </c>
      <c r="C202" s="18" t="str">
        <f>IFERROR(VLOOKUP(B202,#REF!,2,FALSE),"")</f>
        <v/>
      </c>
      <c r="D202" s="62">
        <v>42926</v>
      </c>
      <c r="E202" s="63">
        <v>0.45314814814814813</v>
      </c>
      <c r="F202" s="62">
        <v>42926</v>
      </c>
      <c r="G202" s="63">
        <v>0.48280092592592588</v>
      </c>
      <c r="H202"/>
      <c r="I202" s="65">
        <v>2.9120370370370366E-2</v>
      </c>
      <c r="J202" s="65">
        <v>1.3888888888888889E-4</v>
      </c>
      <c r="K202" s="65">
        <v>1.5046296296296297E-4</v>
      </c>
      <c r="L202" s="65">
        <v>2.4305555555555552E-4</v>
      </c>
      <c r="M202" s="65">
        <v>2.9652777777777778E-2</v>
      </c>
      <c r="N202"/>
      <c r="O202" s="18">
        <v>23.225100000000001</v>
      </c>
      <c r="P202" s="18">
        <v>0</v>
      </c>
      <c r="Q202" s="18">
        <v>0.46556789999999998</v>
      </c>
      <c r="S202"/>
      <c r="T202" s="61">
        <v>77.5515222482436</v>
      </c>
      <c r="U202" s="65">
        <v>9.2592592592592588E-5</v>
      </c>
      <c r="V202" s="65">
        <v>0</v>
      </c>
      <c r="W202" s="65">
        <v>0</v>
      </c>
      <c r="X202" s="65">
        <v>0</v>
      </c>
      <c r="Y202" s="65">
        <v>0</v>
      </c>
      <c r="Z202" s="65">
        <v>5.7870370370370366E-5</v>
      </c>
      <c r="AA202" s="18">
        <f>WEEKNUM(Tableau22[[#This Row],[Date de début]],2)</f>
        <v>29</v>
      </c>
      <c r="AB202" s="18">
        <f>YEAR(Tableau22[[#This Row],[Date de début]])</f>
        <v>2017</v>
      </c>
      <c r="AC202" s="18">
        <f>WEEKDAY(Tableau22[[#This Row],[Date de début]])</f>
        <v>2</v>
      </c>
      <c r="AD202" s="18" t="str">
        <f>LEFT(Tableau22[[#This Row],[PN Pièce]],9)</f>
        <v/>
      </c>
      <c r="AE202" s="18"/>
    </row>
    <row r="203" spans="2:31" x14ac:dyDescent="0.25">
      <c r="B203" s="18">
        <v>450022</v>
      </c>
      <c r="C203" s="18" t="str">
        <f>IFERROR(VLOOKUP(B203,#REF!,2,FALSE),"")</f>
        <v/>
      </c>
      <c r="D203" s="62">
        <v>42926</v>
      </c>
      <c r="E203" s="63">
        <v>0.48282407407407407</v>
      </c>
      <c r="F203" s="62">
        <v>42926</v>
      </c>
      <c r="G203" s="63">
        <v>0.53907407407407404</v>
      </c>
      <c r="H203"/>
      <c r="I203" s="65">
        <v>4.2719907407407408E-2</v>
      </c>
      <c r="J203" s="65">
        <v>1.2777777777777777E-2</v>
      </c>
      <c r="K203" s="65">
        <v>7.5231481481481471E-4</v>
      </c>
      <c r="L203" s="65">
        <v>0</v>
      </c>
      <c r="M203" s="65">
        <v>5.6250000000000001E-2</v>
      </c>
      <c r="N203"/>
      <c r="O203" s="18">
        <v>23.225100000000001</v>
      </c>
      <c r="P203" s="18">
        <v>0</v>
      </c>
      <c r="Q203" s="18">
        <v>1.0451399999999901E-2</v>
      </c>
      <c r="S203"/>
      <c r="T203" s="61">
        <v>6.30781893004115</v>
      </c>
      <c r="U203" s="65">
        <v>6.9444444444444447E-4</v>
      </c>
      <c r="V203" s="65">
        <v>0</v>
      </c>
      <c r="W203" s="65">
        <v>0</v>
      </c>
      <c r="X203" s="65">
        <v>0</v>
      </c>
      <c r="Y203" s="65">
        <v>0</v>
      </c>
      <c r="Z203" s="65">
        <v>5.7870370370370366E-5</v>
      </c>
      <c r="AA203" s="18">
        <f>WEEKNUM(Tableau22[[#This Row],[Date de début]],2)</f>
        <v>29</v>
      </c>
      <c r="AB203" s="18">
        <f>YEAR(Tableau22[[#This Row],[Date de début]])</f>
        <v>2017</v>
      </c>
      <c r="AC203" s="18">
        <f>WEEKDAY(Tableau22[[#This Row],[Date de début]])</f>
        <v>2</v>
      </c>
      <c r="AD203" s="18" t="str">
        <f>LEFT(Tableau22[[#This Row],[PN Pièce]],9)</f>
        <v/>
      </c>
      <c r="AE203" s="18"/>
    </row>
    <row r="204" spans="2:31" x14ac:dyDescent="0.25">
      <c r="B204" s="18">
        <v>450022</v>
      </c>
      <c r="C204" s="18" t="str">
        <f>IFERROR(VLOOKUP(B204,#REF!,2,FALSE),"")</f>
        <v/>
      </c>
      <c r="D204" s="62">
        <v>42927</v>
      </c>
      <c r="E204" s="63">
        <v>0.49253472222222222</v>
      </c>
      <c r="F204" s="62">
        <v>42927</v>
      </c>
      <c r="G204" s="63">
        <v>0.59288194444444442</v>
      </c>
      <c r="H204"/>
      <c r="I204" s="65">
        <v>1.954861111111111E-2</v>
      </c>
      <c r="J204" s="65">
        <v>4.6770833333333338E-2</v>
      </c>
      <c r="K204" s="65">
        <v>2.5451388888888888E-2</v>
      </c>
      <c r="L204" s="65">
        <v>8.5763888888888886E-3</v>
      </c>
      <c r="M204" s="65">
        <v>0.10034722222222221</v>
      </c>
      <c r="N204"/>
      <c r="O204" s="18">
        <v>23.225100000000001</v>
      </c>
      <c r="P204" s="18">
        <v>0</v>
      </c>
      <c r="Q204" s="18">
        <v>8.1235744499999996</v>
      </c>
      <c r="S204"/>
      <c r="T204" s="61">
        <v>26.189158016147601</v>
      </c>
      <c r="U204" s="65">
        <v>2.0821759259259259E-2</v>
      </c>
      <c r="V204" s="65">
        <v>6.134259259259259E-4</v>
      </c>
      <c r="W204" s="65">
        <v>0</v>
      </c>
      <c r="X204" s="65">
        <v>0</v>
      </c>
      <c r="Y204" s="65">
        <v>3.9814814814814817E-3</v>
      </c>
      <c r="Z204" s="65">
        <v>3.4722222222222222E-5</v>
      </c>
      <c r="AA204" s="18">
        <f>WEEKNUM(Tableau22[[#This Row],[Date de début]],2)</f>
        <v>29</v>
      </c>
      <c r="AB204" s="18">
        <f>YEAR(Tableau22[[#This Row],[Date de début]])</f>
        <v>2017</v>
      </c>
      <c r="AC204" s="18">
        <f>WEEKDAY(Tableau22[[#This Row],[Date de début]])</f>
        <v>3</v>
      </c>
      <c r="AD204" s="18" t="str">
        <f>LEFT(Tableau22[[#This Row],[PN Pièce]],9)</f>
        <v/>
      </c>
      <c r="AE204" s="18"/>
    </row>
    <row r="205" spans="2:31" x14ac:dyDescent="0.25">
      <c r="B205" s="18">
        <v>450022</v>
      </c>
      <c r="C205" s="18" t="str">
        <f>IFERROR(VLOOKUP(B205,#REF!,2,FALSE),"")</f>
        <v/>
      </c>
      <c r="D205" s="62">
        <v>42927</v>
      </c>
      <c r="E205" s="63">
        <v>0.59290509259259261</v>
      </c>
      <c r="F205" s="62">
        <v>42927</v>
      </c>
      <c r="G205" s="63">
        <v>0.6170254629629629</v>
      </c>
      <c r="H205"/>
      <c r="I205" s="65">
        <v>1.0486111111111111E-2</v>
      </c>
      <c r="J205" s="65">
        <v>1.0659722222222221E-2</v>
      </c>
      <c r="K205" s="65">
        <v>2.2337962962962967E-3</v>
      </c>
      <c r="L205" s="65">
        <v>7.407407407407407E-4</v>
      </c>
      <c r="M205" s="65">
        <v>2.4120370370370372E-2</v>
      </c>
      <c r="N205"/>
      <c r="O205" s="18">
        <v>23.225100000000001</v>
      </c>
      <c r="P205" s="18">
        <v>0</v>
      </c>
      <c r="Q205" s="18">
        <v>0.62146095000000001</v>
      </c>
      <c r="S205"/>
      <c r="T205" s="61">
        <v>17.820537428023101</v>
      </c>
      <c r="U205" s="65">
        <v>1.4814814814814814E-3</v>
      </c>
      <c r="V205" s="65">
        <v>7.291666666666667E-4</v>
      </c>
      <c r="W205" s="65">
        <v>0</v>
      </c>
      <c r="X205" s="65">
        <v>0</v>
      </c>
      <c r="Y205" s="65">
        <v>0</v>
      </c>
      <c r="Z205" s="65">
        <v>2.3148148148148147E-5</v>
      </c>
      <c r="AA205" s="18">
        <f>WEEKNUM(Tableau22[[#This Row],[Date de début]],2)</f>
        <v>29</v>
      </c>
      <c r="AB205" s="18">
        <f>YEAR(Tableau22[[#This Row],[Date de début]])</f>
        <v>2017</v>
      </c>
      <c r="AC205" s="18">
        <f>WEEKDAY(Tableau22[[#This Row],[Date de début]])</f>
        <v>3</v>
      </c>
      <c r="AD205" s="18" t="str">
        <f>LEFT(Tableau22[[#This Row],[PN Pièce]],9)</f>
        <v/>
      </c>
      <c r="AE205" s="18"/>
    </row>
    <row r="206" spans="2:31" x14ac:dyDescent="0.25">
      <c r="B206" s="18">
        <v>450022</v>
      </c>
      <c r="C206" s="18" t="str">
        <f>IFERROR(VLOOKUP(B206,#REF!,2,FALSE),"")</f>
        <v/>
      </c>
      <c r="D206" s="62">
        <v>42927</v>
      </c>
      <c r="E206" s="63">
        <v>0.61714120370370373</v>
      </c>
      <c r="F206" s="62">
        <v>42927</v>
      </c>
      <c r="G206" s="63">
        <v>0.67371527777777773</v>
      </c>
      <c r="H206"/>
      <c r="I206" s="65">
        <v>1.6979166666666667E-2</v>
      </c>
      <c r="J206" s="65">
        <v>1.5590277777777778E-2</v>
      </c>
      <c r="K206" s="65">
        <v>2.3761574074074074E-2</v>
      </c>
      <c r="L206" s="65">
        <v>2.4305555555555552E-4</v>
      </c>
      <c r="M206" s="65">
        <v>5.6574074074074075E-2</v>
      </c>
      <c r="N206"/>
      <c r="O206" s="18">
        <v>23.225100000000001</v>
      </c>
      <c r="P206" s="18">
        <v>0</v>
      </c>
      <c r="Q206" s="18">
        <v>5.33494095</v>
      </c>
      <c r="S206"/>
      <c r="T206" s="61">
        <v>72.881137479541707</v>
      </c>
      <c r="U206" s="65">
        <v>1.7395833333333336E-2</v>
      </c>
      <c r="V206" s="65">
        <v>6.3425925925925915E-3</v>
      </c>
      <c r="W206" s="65">
        <v>0</v>
      </c>
      <c r="X206" s="65">
        <v>0</v>
      </c>
      <c r="Y206" s="65">
        <v>0</v>
      </c>
      <c r="Z206" s="65">
        <v>2.3148148148148147E-5</v>
      </c>
      <c r="AA206" s="18">
        <f>WEEKNUM(Tableau22[[#This Row],[Date de début]],2)</f>
        <v>29</v>
      </c>
      <c r="AB206" s="18">
        <f>YEAR(Tableau22[[#This Row],[Date de début]])</f>
        <v>2017</v>
      </c>
      <c r="AC206" s="18">
        <f>WEEKDAY(Tableau22[[#This Row],[Date de début]])</f>
        <v>3</v>
      </c>
      <c r="AD206" s="18" t="str">
        <f>LEFT(Tableau22[[#This Row],[PN Pièce]],9)</f>
        <v/>
      </c>
      <c r="AE206" s="18"/>
    </row>
    <row r="207" spans="2:31" x14ac:dyDescent="0.25">
      <c r="B207" s="18">
        <v>450022</v>
      </c>
      <c r="C207" s="18" t="str">
        <f>IFERROR(VLOOKUP(B207,#REF!,2,FALSE),"")</f>
        <v/>
      </c>
      <c r="D207" s="62">
        <v>42928</v>
      </c>
      <c r="E207" s="63">
        <v>0.36504629629629631</v>
      </c>
      <c r="F207" s="62">
        <v>42929</v>
      </c>
      <c r="G207" s="63">
        <v>0.41726851851851854</v>
      </c>
      <c r="H207"/>
      <c r="I207" s="65">
        <v>0.20546296296296296</v>
      </c>
      <c r="J207" s="65">
        <v>0.78907407407407415</v>
      </c>
      <c r="K207" s="65">
        <v>5.5960648148148141E-2</v>
      </c>
      <c r="L207" s="65">
        <v>1.7245370370370372E-3</v>
      </c>
      <c r="M207" s="65" t="s">
        <v>152</v>
      </c>
      <c r="N207"/>
      <c r="O207" s="18">
        <v>23.225100000000001</v>
      </c>
      <c r="P207" s="18">
        <v>0</v>
      </c>
      <c r="Q207" s="18">
        <v>16.337567249999999</v>
      </c>
      <c r="S207"/>
      <c r="T207" s="61">
        <v>15.788817757831699</v>
      </c>
      <c r="U207" s="65">
        <v>3.4814814814814812E-2</v>
      </c>
      <c r="V207" s="65">
        <v>9.3402777777777772E-3</v>
      </c>
      <c r="W207" s="65">
        <v>0</v>
      </c>
      <c r="X207" s="65">
        <v>7.4189814814814813E-3</v>
      </c>
      <c r="Y207" s="65">
        <v>4.340277777777778E-3</v>
      </c>
      <c r="Z207" s="65">
        <v>4.6296296296296294E-5</v>
      </c>
      <c r="AA207" s="18">
        <f>WEEKNUM(Tableau22[[#This Row],[Date de début]],2)</f>
        <v>29</v>
      </c>
      <c r="AB207" s="18">
        <f>YEAR(Tableau22[[#This Row],[Date de début]])</f>
        <v>2017</v>
      </c>
      <c r="AC207" s="18">
        <f>WEEKDAY(Tableau22[[#This Row],[Date de début]])</f>
        <v>4</v>
      </c>
      <c r="AD207" s="18" t="str">
        <f>LEFT(Tableau22[[#This Row],[PN Pièce]],9)</f>
        <v/>
      </c>
      <c r="AE207" s="18"/>
    </row>
    <row r="208" spans="2:31" x14ac:dyDescent="0.25">
      <c r="B208" s="18">
        <v>450022</v>
      </c>
      <c r="C208" s="18" t="str">
        <f>IFERROR(VLOOKUP(B208,#REF!,2,FALSE),"")</f>
        <v/>
      </c>
      <c r="D208" s="62">
        <v>42933</v>
      </c>
      <c r="E208" s="63">
        <v>0.393587962962963</v>
      </c>
      <c r="F208" s="62">
        <v>42933</v>
      </c>
      <c r="G208" s="63">
        <v>0.71642361111111119</v>
      </c>
      <c r="H208"/>
      <c r="I208" s="65">
        <v>0.12938657407407408</v>
      </c>
      <c r="J208" s="65">
        <v>6.7685185185185182E-2</v>
      </c>
      <c r="K208" s="65">
        <v>8.7685185185185185E-2</v>
      </c>
      <c r="L208" s="65">
        <v>3.8078703703703705E-2</v>
      </c>
      <c r="M208" s="65">
        <v>0.32283564814814814</v>
      </c>
      <c r="N208"/>
      <c r="O208" s="18">
        <v>23.225100000000001</v>
      </c>
      <c r="P208" s="18">
        <v>0</v>
      </c>
      <c r="Q208" s="18">
        <v>27.283641450000001</v>
      </c>
      <c r="S208"/>
      <c r="T208" s="61">
        <v>34.803714193525302</v>
      </c>
      <c r="U208" s="65">
        <v>7.0092592592592595E-2</v>
      </c>
      <c r="V208" s="65">
        <v>1.2187500000000002E-2</v>
      </c>
      <c r="W208" s="65">
        <v>0</v>
      </c>
      <c r="X208" s="65">
        <v>0</v>
      </c>
      <c r="Y208" s="65">
        <v>5.3356481481481484E-3</v>
      </c>
      <c r="Z208" s="65">
        <v>6.9444444444444444E-5</v>
      </c>
      <c r="AA208" s="18">
        <f>WEEKNUM(Tableau22[[#This Row],[Date de début]],2)</f>
        <v>30</v>
      </c>
      <c r="AB208" s="18">
        <f>YEAR(Tableau22[[#This Row],[Date de début]])</f>
        <v>2017</v>
      </c>
      <c r="AC208" s="18">
        <f>WEEKDAY(Tableau22[[#This Row],[Date de début]])</f>
        <v>2</v>
      </c>
      <c r="AD208" s="18" t="str">
        <f>LEFT(Tableau22[[#This Row],[PN Pièce]],9)</f>
        <v/>
      </c>
      <c r="AE208" s="18"/>
    </row>
    <row r="209" spans="2:31" x14ac:dyDescent="0.25">
      <c r="B209" s="18">
        <v>450022</v>
      </c>
      <c r="C209" s="18" t="str">
        <f>IFERROR(VLOOKUP(B209,#REF!,2,FALSE),"")</f>
        <v/>
      </c>
      <c r="D209" s="62">
        <v>42933</v>
      </c>
      <c r="E209" s="63">
        <v>0.71679398148148143</v>
      </c>
      <c r="F209" s="62">
        <v>42933</v>
      </c>
      <c r="G209" s="63">
        <v>0.77803240740740742</v>
      </c>
      <c r="H209"/>
      <c r="I209" s="65">
        <v>3.9351851851851853E-2</v>
      </c>
      <c r="J209" s="65">
        <v>8.2870370370370372E-3</v>
      </c>
      <c r="K209" s="65">
        <v>1.0023148148148147E-2</v>
      </c>
      <c r="L209" s="65">
        <v>3.5763888888888894E-3</v>
      </c>
      <c r="M209" s="65">
        <v>6.1238425925925925E-2</v>
      </c>
      <c r="N209"/>
      <c r="O209" s="18">
        <v>23.225100000000001</v>
      </c>
      <c r="P209" s="18">
        <v>0</v>
      </c>
      <c r="Q209" s="18">
        <v>0.20251844999999899</v>
      </c>
      <c r="S209"/>
      <c r="T209" s="61">
        <v>77.692307692307693</v>
      </c>
      <c r="U209" s="65">
        <v>1.0763888888888889E-3</v>
      </c>
      <c r="V209" s="65">
        <v>0</v>
      </c>
      <c r="W209" s="65">
        <v>0</v>
      </c>
      <c r="X209" s="65">
        <v>5.162037037037037E-3</v>
      </c>
      <c r="Y209" s="65">
        <v>3.7500000000000003E-3</v>
      </c>
      <c r="Z209" s="65">
        <v>3.4722222222222222E-5</v>
      </c>
      <c r="AA209" s="18">
        <f>WEEKNUM(Tableau22[[#This Row],[Date de début]],2)</f>
        <v>30</v>
      </c>
      <c r="AB209" s="18">
        <f>YEAR(Tableau22[[#This Row],[Date de début]])</f>
        <v>2017</v>
      </c>
      <c r="AC209" s="18">
        <f>WEEKDAY(Tableau22[[#This Row],[Date de début]])</f>
        <v>2</v>
      </c>
      <c r="AD209" s="18" t="str">
        <f>LEFT(Tableau22[[#This Row],[PN Pièce]],9)</f>
        <v/>
      </c>
      <c r="AE209" s="18"/>
    </row>
    <row r="210" spans="2:31" x14ac:dyDescent="0.25">
      <c r="B210" s="18">
        <v>450022</v>
      </c>
      <c r="C210" s="18" t="str">
        <f>IFERROR(VLOOKUP(B210,#REF!,2,FALSE),"")</f>
        <v/>
      </c>
      <c r="D210" s="62">
        <v>42971</v>
      </c>
      <c r="E210" s="63">
        <v>0.56464120370370374</v>
      </c>
      <c r="F210" s="62">
        <v>42971</v>
      </c>
      <c r="G210" s="63">
        <v>0.64876157407407409</v>
      </c>
      <c r="H210"/>
      <c r="I210" s="65">
        <v>4.9340277777777775E-2</v>
      </c>
      <c r="J210" s="65">
        <v>8.6805555555555551E-4</v>
      </c>
      <c r="K210" s="65">
        <v>1.0185185185185186E-3</v>
      </c>
      <c r="L210" s="65">
        <v>3.2893518518518523E-2</v>
      </c>
      <c r="M210" s="65">
        <v>8.4120370370370359E-2</v>
      </c>
      <c r="N210"/>
      <c r="O210" s="18">
        <v>23.459099999999999</v>
      </c>
      <c r="P210" s="18">
        <v>0</v>
      </c>
      <c r="Q210" s="69">
        <v>5.54999999877737E-6</v>
      </c>
      <c r="S210"/>
      <c r="T210" s="61">
        <v>30.483076499724799</v>
      </c>
      <c r="U210" s="65">
        <v>0</v>
      </c>
      <c r="V210" s="65">
        <v>0</v>
      </c>
      <c r="W210" s="65">
        <v>0</v>
      </c>
      <c r="X210" s="65">
        <v>7.8703703703703705E-4</v>
      </c>
      <c r="Y210" s="65">
        <v>0</v>
      </c>
      <c r="Z210" s="65">
        <v>2.3148148148148146E-4</v>
      </c>
      <c r="AA210" s="18">
        <f>WEEKNUM(Tableau22[[#This Row],[Date de début]],2)</f>
        <v>35</v>
      </c>
      <c r="AB210" s="18">
        <f>YEAR(Tableau22[[#This Row],[Date de début]])</f>
        <v>2017</v>
      </c>
      <c r="AC210" s="18">
        <f>WEEKDAY(Tableau22[[#This Row],[Date de début]])</f>
        <v>5</v>
      </c>
      <c r="AD210" s="18" t="str">
        <f>LEFT(Tableau22[[#This Row],[PN Pièce]],9)</f>
        <v/>
      </c>
      <c r="AE210" s="18"/>
    </row>
    <row r="211" spans="2:31" x14ac:dyDescent="0.25">
      <c r="B211" s="18">
        <v>450022</v>
      </c>
      <c r="C211" s="18" t="str">
        <f>IFERROR(VLOOKUP(B211,#REF!,2,FALSE),"")</f>
        <v/>
      </c>
      <c r="D211" s="62">
        <v>42984</v>
      </c>
      <c r="E211" s="63">
        <v>0.3506481481481481</v>
      </c>
      <c r="F211" s="62">
        <v>42984</v>
      </c>
      <c r="G211" s="63">
        <v>0.48377314814814815</v>
      </c>
      <c r="H211"/>
      <c r="I211" s="65">
        <v>8.1018518518518517E-2</v>
      </c>
      <c r="J211" s="65">
        <v>1.9340277777777779E-2</v>
      </c>
      <c r="K211" s="65">
        <v>3.2349537037037038E-2</v>
      </c>
      <c r="L211" s="65">
        <v>4.1666666666666669E-4</v>
      </c>
      <c r="M211" s="65">
        <v>0.13312499999999999</v>
      </c>
      <c r="N211"/>
      <c r="O211" s="18">
        <v>23.50395</v>
      </c>
      <c r="P211" s="18">
        <v>0</v>
      </c>
      <c r="Q211" s="18">
        <v>7.4158798499999996</v>
      </c>
      <c r="S211"/>
      <c r="T211" s="61">
        <v>30.232133541992699</v>
      </c>
      <c r="U211" s="65">
        <v>2.4675925925925924E-2</v>
      </c>
      <c r="V211" s="65">
        <v>1.1574074074074073E-4</v>
      </c>
      <c r="W211" s="65">
        <v>0</v>
      </c>
      <c r="X211" s="65">
        <v>0</v>
      </c>
      <c r="Y211" s="65">
        <v>7.5231481481481477E-3</v>
      </c>
      <c r="Z211" s="65">
        <v>3.4722222222222222E-5</v>
      </c>
      <c r="AA211" s="18">
        <f>WEEKNUM(Tableau22[[#This Row],[Date de début]],2)</f>
        <v>37</v>
      </c>
      <c r="AB211" s="18">
        <f>YEAR(Tableau22[[#This Row],[Date de début]])</f>
        <v>2017</v>
      </c>
      <c r="AC211" s="18">
        <f>WEEKDAY(Tableau22[[#This Row],[Date de début]])</f>
        <v>4</v>
      </c>
      <c r="AD211" s="18" t="str">
        <f>LEFT(Tableau22[[#This Row],[PN Pièce]],9)</f>
        <v/>
      </c>
      <c r="AE211" s="18"/>
    </row>
    <row r="212" spans="2:31" x14ac:dyDescent="0.25">
      <c r="B212" s="18">
        <v>450022</v>
      </c>
      <c r="C212" s="18" t="str">
        <f>IFERROR(VLOOKUP(B212,#REF!,2,FALSE),"")</f>
        <v/>
      </c>
      <c r="D212" s="62">
        <v>42984</v>
      </c>
      <c r="E212" s="63">
        <v>0.50671296296296298</v>
      </c>
      <c r="F212" s="62">
        <v>42984</v>
      </c>
      <c r="G212" s="63">
        <v>0.51753472222222219</v>
      </c>
      <c r="H212"/>
      <c r="I212" s="65">
        <v>6.134259259259259E-4</v>
      </c>
      <c r="J212" s="65">
        <v>4.6412037037037038E-3</v>
      </c>
      <c r="K212" s="65">
        <v>5.5671296296296302E-3</v>
      </c>
      <c r="L212" s="65">
        <v>0</v>
      </c>
      <c r="M212" s="65">
        <v>1.082175925925926E-2</v>
      </c>
      <c r="N212"/>
      <c r="O212" s="18">
        <v>23.504549999999998</v>
      </c>
      <c r="P212" s="18">
        <v>0</v>
      </c>
      <c r="Q212" s="18">
        <v>2.5027335000000002</v>
      </c>
      <c r="S212"/>
      <c r="T212" s="61">
        <v>52.932620320855598</v>
      </c>
      <c r="U212" s="65">
        <v>2.0023148148148148E-3</v>
      </c>
      <c r="V212" s="65">
        <v>0</v>
      </c>
      <c r="W212" s="65">
        <v>0</v>
      </c>
      <c r="X212" s="65">
        <v>0</v>
      </c>
      <c r="Y212" s="65">
        <v>3.5416666666666665E-3</v>
      </c>
      <c r="Z212" s="65">
        <v>2.3148148148148147E-5</v>
      </c>
      <c r="AA212" s="18">
        <f>WEEKNUM(Tableau22[[#This Row],[Date de début]],2)</f>
        <v>37</v>
      </c>
      <c r="AB212" s="18">
        <f>YEAR(Tableau22[[#This Row],[Date de début]])</f>
        <v>2017</v>
      </c>
      <c r="AC212" s="18">
        <f>WEEKDAY(Tableau22[[#This Row],[Date de début]])</f>
        <v>4</v>
      </c>
      <c r="AD212" s="18" t="str">
        <f>LEFT(Tableau22[[#This Row],[PN Pièce]],9)</f>
        <v/>
      </c>
      <c r="AE212" s="18"/>
    </row>
    <row r="213" spans="2:31" x14ac:dyDescent="0.25">
      <c r="B213" s="18">
        <v>450022</v>
      </c>
      <c r="C213" s="18" t="str">
        <f>IFERROR(VLOOKUP(B213,#REF!,2,FALSE),"")</f>
        <v/>
      </c>
      <c r="D213" s="62">
        <v>42984</v>
      </c>
      <c r="E213" s="63">
        <v>0.56973379629629628</v>
      </c>
      <c r="F213" s="62">
        <v>42984</v>
      </c>
      <c r="G213" s="63">
        <v>0.5991319444444444</v>
      </c>
      <c r="H213"/>
      <c r="I213" s="65">
        <v>1.2395833333333335E-2</v>
      </c>
      <c r="J213" s="65">
        <v>1.0208333333333333E-2</v>
      </c>
      <c r="K213" s="65">
        <v>6.7939814814814816E-3</v>
      </c>
      <c r="L213" s="65">
        <v>0</v>
      </c>
      <c r="M213" s="65">
        <v>2.9398148148148149E-2</v>
      </c>
      <c r="N213"/>
      <c r="O213" s="18">
        <v>23.539200000000001</v>
      </c>
      <c r="P213" s="18">
        <v>0</v>
      </c>
      <c r="Q213" s="18">
        <v>2.8807084500000002</v>
      </c>
      <c r="S213"/>
      <c r="T213" s="61">
        <v>37.091338582677203</v>
      </c>
      <c r="U213" s="65">
        <v>2.9745370370370373E-3</v>
      </c>
      <c r="V213" s="65">
        <v>2.3148148148148146E-4</v>
      </c>
      <c r="W213" s="65">
        <v>0</v>
      </c>
      <c r="X213" s="65">
        <v>0</v>
      </c>
      <c r="Y213" s="65">
        <v>3.5416666666666665E-3</v>
      </c>
      <c r="Z213" s="65">
        <v>4.6296296296296294E-5</v>
      </c>
      <c r="AA213" s="18">
        <f>WEEKNUM(Tableau22[[#This Row],[Date de début]],2)</f>
        <v>37</v>
      </c>
      <c r="AB213" s="18">
        <f>YEAR(Tableau22[[#This Row],[Date de début]])</f>
        <v>2017</v>
      </c>
      <c r="AC213" s="18">
        <f>WEEKDAY(Tableau22[[#This Row],[Date de début]])</f>
        <v>4</v>
      </c>
      <c r="AD213" s="18" t="str">
        <f>LEFT(Tableau22[[#This Row],[PN Pièce]],9)</f>
        <v/>
      </c>
      <c r="AE213" s="18"/>
    </row>
    <row r="214" spans="2:31" x14ac:dyDescent="0.25">
      <c r="B214" s="18">
        <v>450022</v>
      </c>
      <c r="C214" s="18" t="str">
        <f>IFERROR(VLOOKUP(B214,#REF!,2,FALSE),"")</f>
        <v/>
      </c>
      <c r="D214" s="62">
        <v>42984</v>
      </c>
      <c r="E214" s="63">
        <v>0.59916666666666674</v>
      </c>
      <c r="F214" s="62">
        <v>42984</v>
      </c>
      <c r="G214" s="63">
        <v>0.61459490740740741</v>
      </c>
      <c r="H214"/>
      <c r="I214" s="65">
        <v>1.0625000000000001E-2</v>
      </c>
      <c r="J214" s="65">
        <v>3.8078703703703707E-3</v>
      </c>
      <c r="K214" s="65">
        <v>9.0277777777777784E-4</v>
      </c>
      <c r="L214" s="65">
        <v>9.2592592592592588E-5</v>
      </c>
      <c r="M214" s="65">
        <v>1.5428240740740741E-2</v>
      </c>
      <c r="N214"/>
      <c r="O214" s="18">
        <v>23.539200000000001</v>
      </c>
      <c r="P214" s="18">
        <v>0</v>
      </c>
      <c r="Q214" s="18">
        <v>0.74706630000000196</v>
      </c>
      <c r="S214"/>
      <c r="T214" s="61">
        <v>67.2978244561141</v>
      </c>
      <c r="U214" s="65">
        <v>6.7129629629629625E-4</v>
      </c>
      <c r="V214" s="65">
        <v>1.0416666666666667E-4</v>
      </c>
      <c r="W214" s="65">
        <v>0</v>
      </c>
      <c r="X214" s="65">
        <v>0</v>
      </c>
      <c r="Y214" s="65">
        <v>0</v>
      </c>
      <c r="Z214" s="65">
        <v>1.273148148148148E-4</v>
      </c>
      <c r="AA214" s="18">
        <f>WEEKNUM(Tableau22[[#This Row],[Date de début]],2)</f>
        <v>37</v>
      </c>
      <c r="AB214" s="18">
        <f>YEAR(Tableau22[[#This Row],[Date de début]])</f>
        <v>2017</v>
      </c>
      <c r="AC214" s="18">
        <f>WEEKDAY(Tableau22[[#This Row],[Date de début]])</f>
        <v>4</v>
      </c>
      <c r="AD214" s="18" t="str">
        <f>LEFT(Tableau22[[#This Row],[PN Pièce]],9)</f>
        <v/>
      </c>
      <c r="AE214" s="18"/>
    </row>
    <row r="215" spans="2:31" x14ac:dyDescent="0.25">
      <c r="B215" s="18">
        <v>450022</v>
      </c>
      <c r="C215" s="18" t="str">
        <f>IFERROR(VLOOKUP(B215,#REF!,2,FALSE),"")</f>
        <v/>
      </c>
      <c r="D215" s="62">
        <v>42984</v>
      </c>
      <c r="E215" s="63">
        <v>0.61461805555555549</v>
      </c>
      <c r="F215" s="62">
        <v>42984</v>
      </c>
      <c r="G215" s="63">
        <v>0.73081018518518526</v>
      </c>
      <c r="H215"/>
      <c r="I215" s="65">
        <v>5.9259259259259256E-3</v>
      </c>
      <c r="J215" s="65">
        <v>6.4814814814814811E-2</v>
      </c>
      <c r="K215" s="65">
        <v>2.2662037037037036E-2</v>
      </c>
      <c r="L215" s="65">
        <v>2.2789351851851852E-2</v>
      </c>
      <c r="M215" s="65">
        <v>0.11619212962962962</v>
      </c>
      <c r="N215"/>
      <c r="O215" s="18">
        <v>23.539200000000001</v>
      </c>
      <c r="P215" s="18">
        <v>0</v>
      </c>
      <c r="Q215" s="18">
        <v>5.0021864999999996</v>
      </c>
      <c r="S215"/>
      <c r="T215" s="61">
        <v>22.3252315967726</v>
      </c>
      <c r="U215" s="65">
        <v>1.6412037037037037E-2</v>
      </c>
      <c r="V215" s="65">
        <v>5.7060185185185191E-3</v>
      </c>
      <c r="W215" s="65">
        <v>0</v>
      </c>
      <c r="X215" s="65">
        <v>0</v>
      </c>
      <c r="Y215" s="65">
        <v>5.0925925925925921E-4</v>
      </c>
      <c r="Z215" s="65">
        <v>3.4722222222222222E-5</v>
      </c>
      <c r="AA215" s="18">
        <f>WEEKNUM(Tableau22[[#This Row],[Date de début]],2)</f>
        <v>37</v>
      </c>
      <c r="AB215" s="18">
        <f>YEAR(Tableau22[[#This Row],[Date de début]])</f>
        <v>2017</v>
      </c>
      <c r="AC215" s="18">
        <f>WEEKDAY(Tableau22[[#This Row],[Date de début]])</f>
        <v>4</v>
      </c>
      <c r="AD215" s="18" t="str">
        <f>LEFT(Tableau22[[#This Row],[PN Pièce]],9)</f>
        <v/>
      </c>
      <c r="AE215" s="18"/>
    </row>
    <row r="216" spans="2:31" x14ac:dyDescent="0.25">
      <c r="B216" s="18">
        <v>450022</v>
      </c>
      <c r="C216" s="18" t="str">
        <f>IFERROR(VLOOKUP(B216,#REF!,2,FALSE),"")</f>
        <v/>
      </c>
      <c r="D216" s="62">
        <v>42984</v>
      </c>
      <c r="E216" s="63">
        <v>0.73084490740740737</v>
      </c>
      <c r="F216" s="62">
        <v>42985</v>
      </c>
      <c r="G216" s="63">
        <v>0.34581018518518519</v>
      </c>
      <c r="H216"/>
      <c r="I216" s="65">
        <v>4.5266203703703704E-2</v>
      </c>
      <c r="J216" s="65">
        <v>1.0879629629629629E-3</v>
      </c>
      <c r="K216" s="65">
        <v>2.2569444444444447E-3</v>
      </c>
      <c r="L216" s="65">
        <v>0.5663541666666666</v>
      </c>
      <c r="M216" s="65">
        <v>0.61496527777777776</v>
      </c>
      <c r="N216"/>
      <c r="O216" s="18">
        <v>23.539200000000001</v>
      </c>
      <c r="P216" s="18">
        <v>0</v>
      </c>
      <c r="Q216" s="18">
        <v>1.0545146999999999</v>
      </c>
      <c r="S216"/>
      <c r="T216" s="61">
        <v>65.228257391828095</v>
      </c>
      <c r="U216" s="65">
        <v>1.5624999999999999E-3</v>
      </c>
      <c r="V216" s="65">
        <v>6.8287037037037025E-4</v>
      </c>
      <c r="W216" s="65">
        <v>0</v>
      </c>
      <c r="X216" s="65">
        <v>0</v>
      </c>
      <c r="Y216" s="65">
        <v>0</v>
      </c>
      <c r="Z216" s="65">
        <v>1.1574074074074073E-5</v>
      </c>
      <c r="AA216" s="18">
        <f>WEEKNUM(Tableau22[[#This Row],[Date de début]],2)</f>
        <v>37</v>
      </c>
      <c r="AB216" s="18">
        <f>YEAR(Tableau22[[#This Row],[Date de début]])</f>
        <v>2017</v>
      </c>
      <c r="AC216" s="18">
        <f>WEEKDAY(Tableau22[[#This Row],[Date de début]])</f>
        <v>4</v>
      </c>
      <c r="AD216" s="18" t="str">
        <f>LEFT(Tableau22[[#This Row],[PN Pièce]],9)</f>
        <v/>
      </c>
      <c r="AE216" s="18"/>
    </row>
    <row r="217" spans="2:31" x14ac:dyDescent="0.25">
      <c r="B217" s="18">
        <v>450022</v>
      </c>
      <c r="C217" s="18" t="str">
        <f>IFERROR(VLOOKUP(B217,#REF!,2,FALSE),"")</f>
        <v/>
      </c>
      <c r="D217" s="62">
        <v>42985</v>
      </c>
      <c r="E217" s="63">
        <v>0.34583333333333338</v>
      </c>
      <c r="F217" s="62">
        <v>42985</v>
      </c>
      <c r="G217" s="63">
        <v>0.41394675925925922</v>
      </c>
      <c r="H217"/>
      <c r="I217" s="65">
        <v>4.0520833333333332E-2</v>
      </c>
      <c r="J217" s="65">
        <v>7.5000000000000006E-3</v>
      </c>
      <c r="K217" s="65">
        <v>2.0046296296296295E-2</v>
      </c>
      <c r="L217" s="65">
        <v>4.6296296296296294E-5</v>
      </c>
      <c r="M217" s="65">
        <v>6.8113425925925938E-2</v>
      </c>
      <c r="N217"/>
      <c r="O217" s="18">
        <v>23.539200000000001</v>
      </c>
      <c r="P217" s="18">
        <v>0</v>
      </c>
      <c r="Q217" s="18">
        <v>4.7894920499999998</v>
      </c>
      <c r="S217"/>
      <c r="T217" s="61">
        <v>34.180968564146099</v>
      </c>
      <c r="U217" s="65">
        <v>1.0833333333333334E-2</v>
      </c>
      <c r="V217" s="65">
        <v>7.0486111111111105E-3</v>
      </c>
      <c r="W217" s="65">
        <v>0</v>
      </c>
      <c r="X217" s="65">
        <v>0</v>
      </c>
      <c r="Y217" s="65">
        <v>2.1064814814814813E-3</v>
      </c>
      <c r="Z217" s="65">
        <v>5.7870370370370366E-5</v>
      </c>
      <c r="AA217" s="18">
        <f>WEEKNUM(Tableau22[[#This Row],[Date de début]],2)</f>
        <v>37</v>
      </c>
      <c r="AB217" s="18">
        <f>YEAR(Tableau22[[#This Row],[Date de début]])</f>
        <v>2017</v>
      </c>
      <c r="AC217" s="18">
        <f>WEEKDAY(Tableau22[[#This Row],[Date de début]])</f>
        <v>5</v>
      </c>
      <c r="AD217" s="18" t="str">
        <f>LEFT(Tableau22[[#This Row],[PN Pièce]],9)</f>
        <v/>
      </c>
      <c r="AE217" s="18"/>
    </row>
    <row r="218" spans="2:31" x14ac:dyDescent="0.25">
      <c r="B218" s="18">
        <v>450022</v>
      </c>
      <c r="C218" s="18" t="str">
        <f>IFERROR(VLOOKUP(B218,#REF!,2,FALSE),"")</f>
        <v/>
      </c>
      <c r="D218" s="62">
        <v>42985</v>
      </c>
      <c r="E218" s="63">
        <v>0.41398148148148151</v>
      </c>
      <c r="F218" s="62">
        <v>42985</v>
      </c>
      <c r="G218" s="63">
        <v>0.46124999999999999</v>
      </c>
      <c r="H218"/>
      <c r="I218" s="65">
        <v>4.4282407407407409E-2</v>
      </c>
      <c r="J218" s="65">
        <v>1.1458333333333333E-3</v>
      </c>
      <c r="K218" s="65">
        <v>1.8402777777777777E-3</v>
      </c>
      <c r="L218" s="65">
        <v>0</v>
      </c>
      <c r="M218" s="65">
        <v>4.7268518518518515E-2</v>
      </c>
      <c r="N218"/>
      <c r="O218" s="18">
        <v>23.5395</v>
      </c>
      <c r="P218" s="18">
        <v>0</v>
      </c>
      <c r="Q218" s="18">
        <v>0.27331860000000002</v>
      </c>
      <c r="S218"/>
      <c r="T218" s="61">
        <v>4.8114593535749304</v>
      </c>
      <c r="U218" s="65">
        <v>6.7129629629629625E-4</v>
      </c>
      <c r="V218" s="65">
        <v>1.1458333333333333E-3</v>
      </c>
      <c r="W218" s="65">
        <v>0</v>
      </c>
      <c r="X218" s="65">
        <v>0</v>
      </c>
      <c r="Y218" s="65">
        <v>0</v>
      </c>
      <c r="Z218" s="65">
        <v>2.3148148148148147E-5</v>
      </c>
      <c r="AA218" s="18">
        <f>WEEKNUM(Tableau22[[#This Row],[Date de début]],2)</f>
        <v>37</v>
      </c>
      <c r="AB218" s="18">
        <f>YEAR(Tableau22[[#This Row],[Date de début]])</f>
        <v>2017</v>
      </c>
      <c r="AC218" s="18">
        <f>WEEKDAY(Tableau22[[#This Row],[Date de début]])</f>
        <v>5</v>
      </c>
      <c r="AD218" s="18" t="str">
        <f>LEFT(Tableau22[[#This Row],[PN Pièce]],9)</f>
        <v/>
      </c>
      <c r="AE218" s="18"/>
    </row>
    <row r="219" spans="2:31" x14ac:dyDescent="0.25">
      <c r="B219" s="18">
        <v>450022</v>
      </c>
      <c r="C219" s="18" t="str">
        <f>IFERROR(VLOOKUP(B219,#REF!,2,FALSE),"")</f>
        <v/>
      </c>
      <c r="D219" s="62">
        <v>42985</v>
      </c>
      <c r="E219" s="63">
        <v>0.46128472222222222</v>
      </c>
      <c r="F219" s="62">
        <v>42985</v>
      </c>
      <c r="G219" s="63">
        <v>0.51137731481481474</v>
      </c>
      <c r="H219"/>
      <c r="I219" s="65">
        <v>2.3958333333333336E-3</v>
      </c>
      <c r="J219" s="65">
        <v>4.3298611111111107E-2</v>
      </c>
      <c r="K219" s="65">
        <v>4.3981481481481484E-3</v>
      </c>
      <c r="L219" s="65">
        <v>0</v>
      </c>
      <c r="M219" s="65">
        <v>5.0092592592592598E-2</v>
      </c>
      <c r="N219"/>
      <c r="O219" s="18">
        <v>23.539650000000002</v>
      </c>
      <c r="P219" s="18">
        <v>0</v>
      </c>
      <c r="Q219" s="18">
        <v>0.63450764999999998</v>
      </c>
      <c r="S219"/>
      <c r="T219" s="61">
        <v>13.2950554528651</v>
      </c>
      <c r="U219" s="65">
        <v>1.5740740740740741E-3</v>
      </c>
      <c r="V219" s="65">
        <v>2.7546296296296294E-3</v>
      </c>
      <c r="W219" s="65">
        <v>0</v>
      </c>
      <c r="X219" s="65">
        <v>0</v>
      </c>
      <c r="Y219" s="65">
        <v>0</v>
      </c>
      <c r="Z219" s="65">
        <v>6.9444444444444444E-5</v>
      </c>
      <c r="AA219" s="18">
        <f>WEEKNUM(Tableau22[[#This Row],[Date de début]],2)</f>
        <v>37</v>
      </c>
      <c r="AB219" s="18">
        <f>YEAR(Tableau22[[#This Row],[Date de début]])</f>
        <v>2017</v>
      </c>
      <c r="AC219" s="18">
        <f>WEEKDAY(Tableau22[[#This Row],[Date de début]])</f>
        <v>5</v>
      </c>
      <c r="AD219" s="18" t="str">
        <f>LEFT(Tableau22[[#This Row],[PN Pièce]],9)</f>
        <v/>
      </c>
      <c r="AE219" s="18"/>
    </row>
    <row r="220" spans="2:31" x14ac:dyDescent="0.25">
      <c r="B220" s="18">
        <v>450022</v>
      </c>
      <c r="C220" s="18" t="str">
        <f>IFERROR(VLOOKUP(B220,#REF!,2,FALSE),"")</f>
        <v/>
      </c>
      <c r="D220" s="62">
        <v>42985</v>
      </c>
      <c r="E220" s="63">
        <v>0.51141203703703708</v>
      </c>
      <c r="F220" s="62">
        <v>42985</v>
      </c>
      <c r="G220" s="63">
        <v>0.56435185185185188</v>
      </c>
      <c r="H220"/>
      <c r="I220" s="65">
        <v>3.3888888888888885E-2</v>
      </c>
      <c r="J220" s="65">
        <v>9.0046296296296298E-3</v>
      </c>
      <c r="K220" s="65">
        <v>1.0046296296296296E-2</v>
      </c>
      <c r="L220" s="65">
        <v>0</v>
      </c>
      <c r="M220" s="65">
        <v>5.2939814814814821E-2</v>
      </c>
      <c r="N220"/>
      <c r="O220" s="18">
        <v>23.538150000000002</v>
      </c>
      <c r="P220" s="18">
        <v>0</v>
      </c>
      <c r="Q220" s="18">
        <v>1.5739893</v>
      </c>
      <c r="S220"/>
      <c r="T220" s="61">
        <v>61.292085701792701</v>
      </c>
      <c r="U220" s="65">
        <v>4.7222222222222223E-3</v>
      </c>
      <c r="V220" s="65">
        <v>5.2893518518518515E-3</v>
      </c>
      <c r="W220" s="65">
        <v>0</v>
      </c>
      <c r="X220" s="65">
        <v>0</v>
      </c>
      <c r="Y220" s="65">
        <v>3.4722222222222222E-5</v>
      </c>
      <c r="Z220" s="65">
        <v>0</v>
      </c>
      <c r="AA220" s="18">
        <f>WEEKNUM(Tableau22[[#This Row],[Date de début]],2)</f>
        <v>37</v>
      </c>
      <c r="AB220" s="18">
        <f>YEAR(Tableau22[[#This Row],[Date de début]])</f>
        <v>2017</v>
      </c>
      <c r="AC220" s="18">
        <f>WEEKDAY(Tableau22[[#This Row],[Date de début]])</f>
        <v>5</v>
      </c>
      <c r="AD220" s="18" t="str">
        <f>LEFT(Tableau22[[#This Row],[PN Pièce]],9)</f>
        <v/>
      </c>
      <c r="AE220" s="18"/>
    </row>
    <row r="221" spans="2:31" x14ac:dyDescent="0.25">
      <c r="B221" s="18">
        <v>450022</v>
      </c>
      <c r="C221" s="18" t="str">
        <f>IFERROR(VLOOKUP(B221,#REF!,2,FALSE),"")</f>
        <v/>
      </c>
      <c r="D221" s="62">
        <v>42985</v>
      </c>
      <c r="E221" s="63">
        <v>0.56438657407407411</v>
      </c>
      <c r="F221" s="62">
        <v>42985</v>
      </c>
      <c r="G221" s="63">
        <v>0.70305555555555566</v>
      </c>
      <c r="H221"/>
      <c r="I221" s="65">
        <v>1.4444444444444446E-2</v>
      </c>
      <c r="J221" s="65">
        <v>6.4120370370370364E-3</v>
      </c>
      <c r="K221" s="65">
        <v>3.3761574074074076E-2</v>
      </c>
      <c r="L221" s="65">
        <v>8.4050925925925932E-2</v>
      </c>
      <c r="M221" s="65">
        <v>0.13866898148148146</v>
      </c>
      <c r="N221"/>
      <c r="O221" s="18">
        <v>23.538150000000002</v>
      </c>
      <c r="P221" s="18">
        <v>0</v>
      </c>
      <c r="Q221" s="18">
        <v>10.7692794</v>
      </c>
      <c r="S221"/>
      <c r="T221" s="61">
        <v>34.162256906769002</v>
      </c>
      <c r="U221" s="65">
        <v>2.1909722222222223E-2</v>
      </c>
      <c r="V221" s="65">
        <v>4.1666666666666669E-4</v>
      </c>
      <c r="W221" s="65">
        <v>0</v>
      </c>
      <c r="X221" s="65">
        <v>3.9004629629629632E-3</v>
      </c>
      <c r="Y221" s="65">
        <v>7.4537037037037028E-3</v>
      </c>
      <c r="Z221" s="65">
        <v>4.6296296296296294E-5</v>
      </c>
      <c r="AA221" s="18">
        <f>WEEKNUM(Tableau22[[#This Row],[Date de début]],2)</f>
        <v>37</v>
      </c>
      <c r="AB221" s="18">
        <f>YEAR(Tableau22[[#This Row],[Date de début]])</f>
        <v>2017</v>
      </c>
      <c r="AC221" s="18">
        <f>WEEKDAY(Tableau22[[#This Row],[Date de début]])</f>
        <v>5</v>
      </c>
      <c r="AD221" s="18" t="str">
        <f>LEFT(Tableau22[[#This Row],[PN Pièce]],9)</f>
        <v/>
      </c>
      <c r="AE221" s="18"/>
    </row>
    <row r="222" spans="2:31" x14ac:dyDescent="0.25">
      <c r="B222" s="18">
        <v>450022</v>
      </c>
      <c r="C222" s="18" t="str">
        <f>IFERROR(VLOOKUP(B222,#REF!,2,FALSE),"")</f>
        <v/>
      </c>
      <c r="D222" s="62">
        <v>42985</v>
      </c>
      <c r="E222" s="63">
        <v>0.70309027777777777</v>
      </c>
      <c r="F222" s="62">
        <v>42985</v>
      </c>
      <c r="G222" s="63">
        <v>0.7056365740740741</v>
      </c>
      <c r="H222"/>
      <c r="I222" s="65">
        <v>8.1018518518518516E-4</v>
      </c>
      <c r="J222" s="65">
        <v>1.5046296296296294E-3</v>
      </c>
      <c r="K222" s="65">
        <v>2.3148148148148146E-4</v>
      </c>
      <c r="L222" s="65">
        <v>0</v>
      </c>
      <c r="M222" s="65">
        <v>2.5462962962962961E-3</v>
      </c>
      <c r="N222"/>
      <c r="O222" s="18">
        <v>23.538150000000002</v>
      </c>
      <c r="P222" s="18">
        <v>0</v>
      </c>
      <c r="Q222" s="18">
        <v>0</v>
      </c>
      <c r="S222"/>
      <c r="T222" s="61">
        <v>16.318181818181799</v>
      </c>
      <c r="U222" s="65">
        <v>1.5046296296296297E-4</v>
      </c>
      <c r="V222" s="65">
        <v>4.6296296296296294E-5</v>
      </c>
      <c r="W222" s="65">
        <v>0</v>
      </c>
      <c r="X222" s="65">
        <v>0</v>
      </c>
      <c r="Y222" s="65">
        <v>0</v>
      </c>
      <c r="Z222" s="65">
        <v>3.4722222222222222E-5</v>
      </c>
      <c r="AA222" s="18">
        <f>WEEKNUM(Tableau22[[#This Row],[Date de début]],2)</f>
        <v>37</v>
      </c>
      <c r="AB222" s="18">
        <f>YEAR(Tableau22[[#This Row],[Date de début]])</f>
        <v>2017</v>
      </c>
      <c r="AC222" s="18">
        <f>WEEKDAY(Tableau22[[#This Row],[Date de début]])</f>
        <v>5</v>
      </c>
      <c r="AD222" s="18" t="str">
        <f>LEFT(Tableau22[[#This Row],[PN Pièce]],9)</f>
        <v/>
      </c>
      <c r="AE222" s="18"/>
    </row>
    <row r="223" spans="2:31" x14ac:dyDescent="0.25">
      <c r="B223" s="18">
        <v>450022</v>
      </c>
      <c r="C223" s="18" t="str">
        <f>IFERROR(VLOOKUP(B223,#REF!,2,FALSE),"")</f>
        <v/>
      </c>
      <c r="D223" s="62">
        <v>42985</v>
      </c>
      <c r="E223" s="63">
        <v>0.71598379629629638</v>
      </c>
      <c r="F223" s="62">
        <v>42985</v>
      </c>
      <c r="G223" s="63">
        <v>0.71756944444444448</v>
      </c>
      <c r="H223"/>
      <c r="I223" s="65">
        <v>4.2824074074074075E-4</v>
      </c>
      <c r="J223" s="65">
        <v>3.9351851851851852E-4</v>
      </c>
      <c r="K223" s="65">
        <v>7.6388888888888893E-4</v>
      </c>
      <c r="L223" s="65">
        <v>0</v>
      </c>
      <c r="M223" s="65">
        <v>1.5856481481481479E-3</v>
      </c>
      <c r="N223"/>
      <c r="O223" s="18">
        <v>23.538150000000002</v>
      </c>
      <c r="P223" s="18">
        <v>0</v>
      </c>
      <c r="Q223" s="18">
        <v>5.91347999999998E-2</v>
      </c>
      <c r="S223"/>
      <c r="T223" s="61">
        <v>45.474452554744502</v>
      </c>
      <c r="U223" s="65">
        <v>3.5879629629629635E-4</v>
      </c>
      <c r="V223" s="65">
        <v>4.0509259259259258E-4</v>
      </c>
      <c r="W223" s="65">
        <v>0</v>
      </c>
      <c r="X223" s="65">
        <v>0</v>
      </c>
      <c r="Y223" s="65">
        <v>0</v>
      </c>
      <c r="Z223" s="65">
        <v>0</v>
      </c>
      <c r="AA223" s="18">
        <f>WEEKNUM(Tableau22[[#This Row],[Date de début]],2)</f>
        <v>37</v>
      </c>
      <c r="AB223" s="18">
        <f>YEAR(Tableau22[[#This Row],[Date de début]])</f>
        <v>2017</v>
      </c>
      <c r="AC223" s="18">
        <f>WEEKDAY(Tableau22[[#This Row],[Date de début]])</f>
        <v>5</v>
      </c>
      <c r="AD223" s="18" t="str">
        <f>LEFT(Tableau22[[#This Row],[PN Pièce]],9)</f>
        <v/>
      </c>
      <c r="AE223" s="18"/>
    </row>
    <row r="224" spans="2:31" x14ac:dyDescent="0.25">
      <c r="B224" s="18">
        <v>450022</v>
      </c>
      <c r="C224" s="18" t="str">
        <f>IFERROR(VLOOKUP(B224,#REF!,2,FALSE),"")</f>
        <v/>
      </c>
      <c r="D224" s="62">
        <v>42989</v>
      </c>
      <c r="E224" s="63">
        <v>0.4571412037037037</v>
      </c>
      <c r="F224" s="62">
        <v>42989</v>
      </c>
      <c r="G224" s="63">
        <v>0.46260416666666665</v>
      </c>
      <c r="H224"/>
      <c r="I224" s="65">
        <v>2.8472222222222219E-3</v>
      </c>
      <c r="J224" s="65">
        <v>1.736111111111111E-3</v>
      </c>
      <c r="K224" s="65">
        <v>8.7962962962962962E-4</v>
      </c>
      <c r="L224" s="65">
        <v>0</v>
      </c>
      <c r="M224" s="65">
        <v>5.4629629629629637E-3</v>
      </c>
      <c r="N224"/>
      <c r="O224" s="18">
        <v>23.538150000000002</v>
      </c>
      <c r="P224" s="18">
        <v>0</v>
      </c>
      <c r="Q224" s="18">
        <v>0.1101597</v>
      </c>
      <c r="S224"/>
      <c r="T224" s="61">
        <v>18.777542372881399</v>
      </c>
      <c r="U224" s="65">
        <v>3.4722222222222224E-4</v>
      </c>
      <c r="V224" s="65">
        <v>4.8611111111111104E-4</v>
      </c>
      <c r="W224" s="65">
        <v>0</v>
      </c>
      <c r="X224" s="65">
        <v>0</v>
      </c>
      <c r="Y224" s="65">
        <v>0</v>
      </c>
      <c r="Z224" s="65">
        <v>4.6296296296296294E-5</v>
      </c>
      <c r="AA224" s="18">
        <f>WEEKNUM(Tableau22[[#This Row],[Date de début]],2)</f>
        <v>38</v>
      </c>
      <c r="AB224" s="18">
        <f>YEAR(Tableau22[[#This Row],[Date de début]])</f>
        <v>2017</v>
      </c>
      <c r="AC224" s="18">
        <f>WEEKDAY(Tableau22[[#This Row],[Date de début]])</f>
        <v>2</v>
      </c>
      <c r="AD224" s="18" t="str">
        <f>LEFT(Tableau22[[#This Row],[PN Pièce]],9)</f>
        <v/>
      </c>
      <c r="AE224" s="18"/>
    </row>
    <row r="225" spans="2:31" x14ac:dyDescent="0.25">
      <c r="B225" s="18">
        <v>450022</v>
      </c>
      <c r="C225" s="18" t="str">
        <f>IFERROR(VLOOKUP(B225,#REF!,2,FALSE),"")</f>
        <v/>
      </c>
      <c r="D225" s="62">
        <v>42989</v>
      </c>
      <c r="E225" s="63">
        <v>0.48546296296296299</v>
      </c>
      <c r="F225" s="62">
        <v>42989</v>
      </c>
      <c r="G225" s="63">
        <v>0.48736111111111113</v>
      </c>
      <c r="H225"/>
      <c r="I225" s="65">
        <v>4.9768518518518521E-4</v>
      </c>
      <c r="J225" s="65">
        <v>0</v>
      </c>
      <c r="K225" s="65">
        <v>1.8518518518518518E-4</v>
      </c>
      <c r="L225" s="65">
        <v>0</v>
      </c>
      <c r="M225" s="65">
        <v>6.8287037037037025E-4</v>
      </c>
      <c r="N225"/>
      <c r="O225" s="18">
        <v>23.538150000000002</v>
      </c>
      <c r="P225" s="18">
        <v>0</v>
      </c>
      <c r="Q225" s="18">
        <v>0</v>
      </c>
      <c r="S225"/>
      <c r="T225" s="61">
        <v>87.560975609756099</v>
      </c>
      <c r="U225" s="65">
        <v>0</v>
      </c>
      <c r="V225" s="65">
        <v>0</v>
      </c>
      <c r="W225" s="65">
        <v>0</v>
      </c>
      <c r="X225" s="65">
        <v>0</v>
      </c>
      <c r="Y225" s="65">
        <v>0</v>
      </c>
      <c r="Z225" s="65">
        <v>1.8518518518518518E-4</v>
      </c>
      <c r="AA225" s="18">
        <f>WEEKNUM(Tableau22[[#This Row],[Date de début]],2)</f>
        <v>38</v>
      </c>
      <c r="AB225" s="18">
        <f>YEAR(Tableau22[[#This Row],[Date de début]])</f>
        <v>2017</v>
      </c>
      <c r="AC225" s="18">
        <f>WEEKDAY(Tableau22[[#This Row],[Date de début]])</f>
        <v>2</v>
      </c>
      <c r="AD225" s="18" t="str">
        <f>LEFT(Tableau22[[#This Row],[PN Pièce]],9)</f>
        <v/>
      </c>
      <c r="AE225" s="18"/>
    </row>
    <row r="226" spans="2:31" x14ac:dyDescent="0.25">
      <c r="B226" s="18">
        <v>450022</v>
      </c>
      <c r="C226" s="18" t="str">
        <f>IFERROR(VLOOKUP(B226,#REF!,2,FALSE),"")</f>
        <v/>
      </c>
      <c r="D226" s="62">
        <v>42993</v>
      </c>
      <c r="E226" s="63">
        <v>0.3571064814814815</v>
      </c>
      <c r="F226" s="62">
        <v>42993</v>
      </c>
      <c r="G226" s="63">
        <v>0.53902777777777777</v>
      </c>
      <c r="H226"/>
      <c r="I226" s="65">
        <v>8.622685185185186E-2</v>
      </c>
      <c r="J226" s="65">
        <v>2.0405092592592593E-2</v>
      </c>
      <c r="K226" s="65">
        <v>7.4895833333333328E-2</v>
      </c>
      <c r="L226" s="65">
        <v>3.9351851851851852E-4</v>
      </c>
      <c r="M226" s="65">
        <v>0.1819212962962963</v>
      </c>
      <c r="N226"/>
      <c r="O226" s="18">
        <v>23.538150000000002</v>
      </c>
      <c r="P226" s="18">
        <v>0</v>
      </c>
      <c r="Q226" s="18">
        <v>18.01560345</v>
      </c>
      <c r="S226"/>
      <c r="T226" s="61">
        <v>62.248632141493601</v>
      </c>
      <c r="U226" s="65">
        <v>5.4699074074074074E-2</v>
      </c>
      <c r="V226" s="65">
        <v>1.2094907407407408E-2</v>
      </c>
      <c r="W226" s="65">
        <v>0</v>
      </c>
      <c r="X226" s="65">
        <v>0</v>
      </c>
      <c r="Y226" s="65">
        <v>8.0671296296296307E-3</v>
      </c>
      <c r="Z226" s="65">
        <v>3.4722222222222222E-5</v>
      </c>
      <c r="AA226" s="18">
        <f>WEEKNUM(Tableau22[[#This Row],[Date de début]],2)</f>
        <v>38</v>
      </c>
      <c r="AB226" s="18">
        <f>YEAR(Tableau22[[#This Row],[Date de début]])</f>
        <v>2017</v>
      </c>
      <c r="AC226" s="18">
        <f>WEEKDAY(Tableau22[[#This Row],[Date de début]])</f>
        <v>6</v>
      </c>
      <c r="AD226" s="18" t="str">
        <f>LEFT(Tableau22[[#This Row],[PN Pièce]],9)</f>
        <v/>
      </c>
      <c r="AE226" s="18"/>
    </row>
    <row r="227" spans="2:31" x14ac:dyDescent="0.25">
      <c r="B227" s="18">
        <v>450022</v>
      </c>
      <c r="C227" s="18" t="str">
        <f>IFERROR(VLOOKUP(B227,#REF!,2,FALSE),"")</f>
        <v/>
      </c>
      <c r="D227" s="62">
        <v>42993</v>
      </c>
      <c r="E227" s="63">
        <v>0.63739583333333327</v>
      </c>
      <c r="F227" s="62">
        <v>42996</v>
      </c>
      <c r="G227" s="63">
        <v>0.47929398148148145</v>
      </c>
      <c r="H227"/>
      <c r="I227" s="65">
        <v>0.15377314814814816</v>
      </c>
      <c r="J227" s="65">
        <v>1.0625000000000001E-2</v>
      </c>
      <c r="K227" s="65">
        <v>3.7766203703703705E-2</v>
      </c>
      <c r="L227" s="65" t="s">
        <v>153</v>
      </c>
      <c r="M227" s="65" t="s">
        <v>154</v>
      </c>
      <c r="N227"/>
      <c r="O227" s="18">
        <v>23.538150000000002</v>
      </c>
      <c r="P227" s="18">
        <v>0</v>
      </c>
      <c r="Q227" s="18">
        <v>11.616073050000001</v>
      </c>
      <c r="S227"/>
      <c r="T227" s="61">
        <v>1.6069927506719901</v>
      </c>
      <c r="U227" s="65">
        <v>2.1354166666666664E-2</v>
      </c>
      <c r="V227" s="65">
        <v>9.7222222222222209E-4</v>
      </c>
      <c r="W227" s="65">
        <v>0</v>
      </c>
      <c r="X227" s="65">
        <v>3.9120370370370368E-3</v>
      </c>
      <c r="Y227" s="65">
        <v>1.1527777777777777E-2</v>
      </c>
      <c r="Z227" s="65">
        <v>0</v>
      </c>
      <c r="AA227" s="18">
        <f>WEEKNUM(Tableau22[[#This Row],[Date de début]],2)</f>
        <v>38</v>
      </c>
      <c r="AB227" s="18">
        <f>YEAR(Tableau22[[#This Row],[Date de début]])</f>
        <v>2017</v>
      </c>
      <c r="AC227" s="18">
        <f>WEEKDAY(Tableau22[[#This Row],[Date de début]])</f>
        <v>6</v>
      </c>
      <c r="AD227" s="18" t="str">
        <f>LEFT(Tableau22[[#This Row],[PN Pièce]],9)</f>
        <v/>
      </c>
      <c r="AE227" s="18"/>
    </row>
    <row r="228" spans="2:31" x14ac:dyDescent="0.25">
      <c r="B228" s="18">
        <v>450022</v>
      </c>
      <c r="C228" s="18" t="str">
        <f>IFERROR(VLOOKUP(B228,#REF!,2,FALSE),"")</f>
        <v/>
      </c>
      <c r="D228" s="62">
        <v>43173</v>
      </c>
      <c r="E228" s="63">
        <v>0.40792824074074074</v>
      </c>
      <c r="F228" s="62">
        <v>43174</v>
      </c>
      <c r="G228" s="63">
        <v>0.48406250000000001</v>
      </c>
      <c r="H228"/>
      <c r="I228" s="65">
        <v>0.20612268518518517</v>
      </c>
      <c r="J228" s="65">
        <v>5.0208333333333334E-2</v>
      </c>
      <c r="K228" s="65">
        <v>0.11525462962962962</v>
      </c>
      <c r="L228" s="65">
        <v>0.70454861111111111</v>
      </c>
      <c r="M228" s="65" t="s">
        <v>155</v>
      </c>
      <c r="N228"/>
      <c r="O228" s="18">
        <v>23.538150000000002</v>
      </c>
      <c r="P228" s="18">
        <v>0</v>
      </c>
      <c r="Q228" s="18">
        <v>28.585033200000002</v>
      </c>
      <c r="S228"/>
      <c r="T228" s="61">
        <v>12.304878573426</v>
      </c>
      <c r="U228" s="65">
        <v>7.6631944444444447E-2</v>
      </c>
      <c r="V228" s="65">
        <v>1.1504629629629629E-2</v>
      </c>
      <c r="W228" s="65">
        <v>0</v>
      </c>
      <c r="X228" s="65">
        <v>3.9004629629629632E-3</v>
      </c>
      <c r="Y228" s="65">
        <v>2.3194444444444445E-2</v>
      </c>
      <c r="Z228" s="65">
        <v>2.3148148148148147E-5</v>
      </c>
      <c r="AA228" s="18">
        <f>WEEKNUM(Tableau22[[#This Row],[Date de début]],2)</f>
        <v>11</v>
      </c>
      <c r="AB228" s="18">
        <f>YEAR(Tableau22[[#This Row],[Date de début]])</f>
        <v>2018</v>
      </c>
      <c r="AC228" s="18">
        <f>WEEKDAY(Tableau22[[#This Row],[Date de début]])</f>
        <v>4</v>
      </c>
      <c r="AD228" s="18" t="str">
        <f>LEFT(Tableau22[[#This Row],[PN Pièce]],9)</f>
        <v/>
      </c>
      <c r="AE228" s="18"/>
    </row>
    <row r="229" spans="2:31" x14ac:dyDescent="0.25">
      <c r="B229" s="18">
        <v>450022</v>
      </c>
      <c r="C229" s="18" t="str">
        <f>IFERROR(VLOOKUP(B229,#REF!,2,FALSE),"")</f>
        <v/>
      </c>
      <c r="D229" s="62">
        <v>43223</v>
      </c>
      <c r="E229" s="63">
        <v>0.4522106481481481</v>
      </c>
      <c r="F229" s="62">
        <v>43224</v>
      </c>
      <c r="G229" s="63">
        <v>0.36368055555555556</v>
      </c>
      <c r="H229"/>
      <c r="I229" s="65">
        <v>8.2824074074074064E-2</v>
      </c>
      <c r="J229" s="65">
        <v>1.9745370370370371E-2</v>
      </c>
      <c r="K229" s="65">
        <v>0.11370370370370371</v>
      </c>
      <c r="L229" s="65">
        <v>0.69519675925925928</v>
      </c>
      <c r="M229" s="65">
        <v>0.91146990740740741</v>
      </c>
      <c r="N229"/>
      <c r="O229" s="18">
        <v>23.538150000000002</v>
      </c>
      <c r="P229" s="18">
        <v>0</v>
      </c>
      <c r="Q229" s="18">
        <v>26.540852999999998</v>
      </c>
      <c r="S229"/>
      <c r="T229" s="61">
        <v>12.4409721781311</v>
      </c>
      <c r="U229" s="65">
        <v>7.1689814814814817E-2</v>
      </c>
      <c r="V229" s="65">
        <v>1.1284722222222222E-2</v>
      </c>
      <c r="W229" s="65">
        <v>0</v>
      </c>
      <c r="X229" s="65">
        <v>3.9120370370370368E-3</v>
      </c>
      <c r="Y229" s="65">
        <v>2.6770833333333331E-2</v>
      </c>
      <c r="Z229" s="65">
        <v>4.6296296296296294E-5</v>
      </c>
      <c r="AA229" s="18">
        <f>WEEKNUM(Tableau22[[#This Row],[Date de début]],2)</f>
        <v>18</v>
      </c>
      <c r="AB229" s="18">
        <f>YEAR(Tableau22[[#This Row],[Date de début]])</f>
        <v>2018</v>
      </c>
      <c r="AC229" s="18">
        <f>WEEKDAY(Tableau22[[#This Row],[Date de début]])</f>
        <v>5</v>
      </c>
      <c r="AD229" s="18" t="str">
        <f>LEFT(Tableau22[[#This Row],[PN Pièce]],9)</f>
        <v/>
      </c>
      <c r="AE229" s="18"/>
    </row>
    <row r="230" spans="2:31" x14ac:dyDescent="0.25">
      <c r="B230" s="18">
        <v>450022</v>
      </c>
      <c r="C230" s="18" t="str">
        <f>IFERROR(VLOOKUP(B230,#REF!,2,FALSE),"")</f>
        <v/>
      </c>
      <c r="D230" s="62">
        <v>43496</v>
      </c>
      <c r="E230" s="63">
        <v>0.60267361111111117</v>
      </c>
      <c r="F230" s="62">
        <v>43500</v>
      </c>
      <c r="G230" s="63">
        <v>0.39733796296296298</v>
      </c>
      <c r="H230"/>
      <c r="I230" s="65">
        <v>0.16387731481481482</v>
      </c>
      <c r="J230" s="65">
        <v>8.5300925925925926E-3</v>
      </c>
      <c r="K230" s="65">
        <v>6.2615740740740736E-2</v>
      </c>
      <c r="L230" s="65" t="s">
        <v>156</v>
      </c>
      <c r="M230" s="65" t="s">
        <v>157</v>
      </c>
      <c r="N230"/>
      <c r="O230" s="18">
        <v>23.538150000000002</v>
      </c>
      <c r="P230" s="18">
        <v>0</v>
      </c>
      <c r="Q230" s="18">
        <v>12.572566200000001</v>
      </c>
      <c r="S230"/>
      <c r="T230" s="61">
        <v>1.63110361466362</v>
      </c>
      <c r="U230" s="65">
        <v>5.0069444444444444E-2</v>
      </c>
      <c r="V230" s="65">
        <v>6.053240740740741E-3</v>
      </c>
      <c r="W230" s="65">
        <v>0</v>
      </c>
      <c r="X230" s="65">
        <v>0</v>
      </c>
      <c r="Y230" s="65">
        <v>6.4351851851851861E-3</v>
      </c>
      <c r="Z230" s="65">
        <v>5.7870370370370366E-5</v>
      </c>
      <c r="AA230" s="18">
        <f>WEEKNUM(Tableau22[[#This Row],[Date de début]],2)</f>
        <v>5</v>
      </c>
      <c r="AB230" s="18">
        <f>YEAR(Tableau22[[#This Row],[Date de début]])</f>
        <v>2019</v>
      </c>
      <c r="AC230" s="18">
        <f>WEEKDAY(Tableau22[[#This Row],[Date de début]])</f>
        <v>5</v>
      </c>
      <c r="AD230" s="18" t="str">
        <f>LEFT(Tableau22[[#This Row],[PN Pièce]],9)</f>
        <v/>
      </c>
      <c r="AE230" s="18"/>
    </row>
    <row r="231" spans="2:31" x14ac:dyDescent="0.25">
      <c r="B231" s="18">
        <v>450022</v>
      </c>
      <c r="C231" s="18" t="str">
        <f>IFERROR(VLOOKUP(B231,#REF!,2,FALSE),"")</f>
        <v/>
      </c>
      <c r="D231" s="62">
        <v>43500</v>
      </c>
      <c r="E231" s="63">
        <v>0.57100694444444444</v>
      </c>
      <c r="F231" s="62">
        <v>43501</v>
      </c>
      <c r="G231" s="63">
        <v>0.58203703703703702</v>
      </c>
      <c r="H231"/>
      <c r="I231" s="65">
        <v>0.23510416666666667</v>
      </c>
      <c r="J231" s="65">
        <v>0.12261574074074073</v>
      </c>
      <c r="K231" s="65">
        <v>9.043981481481482E-2</v>
      </c>
      <c r="L231" s="65">
        <v>0.56287037037037035</v>
      </c>
      <c r="M231" s="65" t="s">
        <v>158</v>
      </c>
      <c r="N231"/>
      <c r="O231" s="18">
        <v>23.538150000000002</v>
      </c>
      <c r="P231" s="18">
        <v>0</v>
      </c>
      <c r="Q231" s="18">
        <v>16.933192049999999</v>
      </c>
      <c r="S231"/>
      <c r="T231" s="61">
        <v>64.775726076952296</v>
      </c>
      <c r="U231" s="65">
        <v>5.2407407407407403E-2</v>
      </c>
      <c r="V231" s="65">
        <v>9.3518518518518525E-3</v>
      </c>
      <c r="W231" s="65">
        <v>0</v>
      </c>
      <c r="X231" s="65">
        <v>3.8773148148148143E-3</v>
      </c>
      <c r="Y231" s="65">
        <v>2.478009259259259E-2</v>
      </c>
      <c r="Z231" s="65">
        <v>2.3148148148148147E-5</v>
      </c>
      <c r="AA231" s="18">
        <f>WEEKNUM(Tableau22[[#This Row],[Date de début]],2)</f>
        <v>6</v>
      </c>
      <c r="AB231" s="18">
        <f>YEAR(Tableau22[[#This Row],[Date de début]])</f>
        <v>2019</v>
      </c>
      <c r="AC231" s="18">
        <f>WEEKDAY(Tableau22[[#This Row],[Date de début]])</f>
        <v>2</v>
      </c>
      <c r="AD231" s="18" t="str">
        <f>LEFT(Tableau22[[#This Row],[PN Pièce]],9)</f>
        <v/>
      </c>
      <c r="AE231" s="18"/>
    </row>
    <row r="232" spans="2:31" x14ac:dyDescent="0.25">
      <c r="B232" s="18">
        <v>450022</v>
      </c>
      <c r="C232" s="18" t="str">
        <f>IFERROR(VLOOKUP(B232,#REF!,2,FALSE),"")</f>
        <v/>
      </c>
      <c r="D232" s="62">
        <v>43539</v>
      </c>
      <c r="E232" s="63">
        <v>0.43282407407407408</v>
      </c>
      <c r="F232" s="62">
        <v>43543</v>
      </c>
      <c r="G232" s="63">
        <v>0.338900462962963</v>
      </c>
      <c r="H232"/>
      <c r="I232" s="65">
        <v>0.29394675925925923</v>
      </c>
      <c r="J232" s="65">
        <v>0.10140046296296296</v>
      </c>
      <c r="K232" s="65">
        <v>0.24479166666666666</v>
      </c>
      <c r="L232" s="65" t="s">
        <v>159</v>
      </c>
      <c r="M232" s="65" t="s">
        <v>160</v>
      </c>
      <c r="N232"/>
      <c r="O232" s="18">
        <v>23.538150000000002</v>
      </c>
      <c r="P232" s="18">
        <v>0</v>
      </c>
      <c r="Q232" s="18">
        <v>30.760801799999999</v>
      </c>
      <c r="S232"/>
      <c r="T232" s="61">
        <v>24.912535371942401</v>
      </c>
      <c r="U232" s="65">
        <v>0.15965277777777778</v>
      </c>
      <c r="V232" s="65">
        <v>2.0960648148148148E-2</v>
      </c>
      <c r="W232" s="65">
        <v>0</v>
      </c>
      <c r="X232" s="65">
        <v>1.4270833333333335E-2</v>
      </c>
      <c r="Y232" s="65">
        <v>4.9386574074074076E-2</v>
      </c>
      <c r="Z232" s="65">
        <v>5.7870370370370366E-5</v>
      </c>
      <c r="AA232" s="18">
        <f>WEEKNUM(Tableau22[[#This Row],[Date de début]],2)</f>
        <v>11</v>
      </c>
      <c r="AB232" s="18">
        <f>YEAR(Tableau22[[#This Row],[Date de début]])</f>
        <v>2019</v>
      </c>
      <c r="AC232" s="18">
        <f>WEEKDAY(Tableau22[[#This Row],[Date de début]])</f>
        <v>6</v>
      </c>
      <c r="AD232" s="18" t="str">
        <f>LEFT(Tableau22[[#This Row],[PN Pièce]],9)</f>
        <v/>
      </c>
      <c r="AE232" s="18"/>
    </row>
    <row r="233" spans="2:31" x14ac:dyDescent="0.25">
      <c r="B233" s="18">
        <v>450022</v>
      </c>
      <c r="C233" s="18" t="str">
        <f>IFERROR(VLOOKUP(B233,#REF!,2,FALSE),"")</f>
        <v/>
      </c>
      <c r="D233" s="62">
        <v>43668</v>
      </c>
      <c r="E233" s="63">
        <v>0.42648148148148146</v>
      </c>
      <c r="F233" s="62">
        <v>43669</v>
      </c>
      <c r="G233" s="63">
        <v>0.37472222222222223</v>
      </c>
      <c r="H233"/>
      <c r="I233" s="65">
        <v>0.7897453703703704</v>
      </c>
      <c r="J233" s="65">
        <v>2.8194444444444442E-2</v>
      </c>
      <c r="K233" s="65">
        <v>0.12945601851851851</v>
      </c>
      <c r="L233" s="65">
        <v>8.449074074074075E-4</v>
      </c>
      <c r="M233" s="65">
        <v>0.94824074074074083</v>
      </c>
      <c r="N233"/>
      <c r="O233" s="18">
        <v>23.538150000000002</v>
      </c>
      <c r="P233" s="18">
        <v>0</v>
      </c>
      <c r="Q233" s="18">
        <v>28.57994205</v>
      </c>
      <c r="S233"/>
      <c r="T233" s="61">
        <v>12.7722756566742</v>
      </c>
      <c r="U233" s="65">
        <v>8.4502314814814808E-2</v>
      </c>
      <c r="V233" s="65">
        <v>1.4421296296296295E-2</v>
      </c>
      <c r="W233" s="65">
        <v>0</v>
      </c>
      <c r="X233" s="65">
        <v>5.7986111111111112E-3</v>
      </c>
      <c r="Y233" s="65">
        <v>2.4675925925925924E-2</v>
      </c>
      <c r="Z233" s="65">
        <v>5.7870370370370366E-5</v>
      </c>
      <c r="AA233" s="18">
        <f>WEEKNUM(Tableau22[[#This Row],[Date de début]],2)</f>
        <v>30</v>
      </c>
      <c r="AB233" s="18">
        <f>YEAR(Tableau22[[#This Row],[Date de début]])</f>
        <v>2019</v>
      </c>
      <c r="AC233" s="18">
        <f>WEEKDAY(Tableau22[[#This Row],[Date de début]])</f>
        <v>2</v>
      </c>
      <c r="AD233" s="18" t="str">
        <f>LEFT(Tableau22[[#This Row],[PN Pièce]],9)</f>
        <v/>
      </c>
      <c r="AE233" s="18"/>
    </row>
    <row r="234" spans="2:31" x14ac:dyDescent="0.25">
      <c r="B234" s="18">
        <v>450022</v>
      </c>
      <c r="C234" s="18" t="str">
        <f>IFERROR(VLOOKUP(B234,#REF!,2,FALSE),"")</f>
        <v/>
      </c>
      <c r="D234" s="62">
        <v>43669</v>
      </c>
      <c r="E234" s="63">
        <v>0.37979166666666669</v>
      </c>
      <c r="F234" s="62">
        <v>43669</v>
      </c>
      <c r="G234" s="63">
        <v>0.45768518518518514</v>
      </c>
      <c r="H234"/>
      <c r="I234" s="65">
        <v>5.5115740740740743E-2</v>
      </c>
      <c r="J234" s="65">
        <v>1.6782407407407409E-2</v>
      </c>
      <c r="K234" s="65">
        <v>5.3125000000000004E-3</v>
      </c>
      <c r="L234" s="65">
        <v>6.8287037037037025E-4</v>
      </c>
      <c r="M234" s="65">
        <v>7.7893518518518515E-2</v>
      </c>
      <c r="N234"/>
      <c r="O234" s="18">
        <v>23.538150000000002</v>
      </c>
      <c r="P234" s="18">
        <v>0</v>
      </c>
      <c r="Q234" s="18">
        <v>0</v>
      </c>
      <c r="S234"/>
      <c r="T234" s="61">
        <v>17.069687964338801</v>
      </c>
      <c r="U234" s="65">
        <v>0</v>
      </c>
      <c r="V234" s="65">
        <v>0</v>
      </c>
      <c r="W234" s="65">
        <v>0</v>
      </c>
      <c r="X234" s="65">
        <v>5.162037037037037E-3</v>
      </c>
      <c r="Y234" s="65">
        <v>0</v>
      </c>
      <c r="Z234" s="65">
        <v>1.5046296296296297E-4</v>
      </c>
      <c r="AA234" s="18">
        <f>WEEKNUM(Tableau22[[#This Row],[Date de début]],2)</f>
        <v>30</v>
      </c>
      <c r="AB234" s="18">
        <f>YEAR(Tableau22[[#This Row],[Date de début]])</f>
        <v>2019</v>
      </c>
      <c r="AC234" s="18">
        <f>WEEKDAY(Tableau22[[#This Row],[Date de début]])</f>
        <v>3</v>
      </c>
      <c r="AD234" s="18" t="str">
        <f>LEFT(Tableau22[[#This Row],[PN Pièce]],9)</f>
        <v/>
      </c>
      <c r="AE234" s="18"/>
    </row>
    <row r="235" spans="2:31" x14ac:dyDescent="0.25">
      <c r="B235" s="18" t="s">
        <v>161</v>
      </c>
      <c r="C235" s="18" t="str">
        <f>IFERROR(VLOOKUP(B235,#REF!,2,FALSE),"")</f>
        <v/>
      </c>
      <c r="D235" s="62">
        <v>42908</v>
      </c>
      <c r="E235" s="63">
        <v>0.3707523148148148</v>
      </c>
      <c r="F235" s="62">
        <v>42908</v>
      </c>
      <c r="G235" s="63">
        <v>0.49909722222222225</v>
      </c>
      <c r="H235"/>
      <c r="I235" s="65">
        <v>0.10365740740740741</v>
      </c>
      <c r="J235" s="65">
        <v>1.8391203703703705E-2</v>
      </c>
      <c r="K235" s="65">
        <v>4.0740740740740746E-3</v>
      </c>
      <c r="L235" s="65">
        <v>2.2222222222222222E-3</v>
      </c>
      <c r="M235" s="65">
        <v>0.12834490740740742</v>
      </c>
      <c r="N235"/>
      <c r="O235" s="18">
        <v>22.9785</v>
      </c>
      <c r="P235" s="18">
        <v>0</v>
      </c>
      <c r="Q235" s="18">
        <v>0.69061979999999901</v>
      </c>
      <c r="S235"/>
      <c r="T235" s="61">
        <v>38.509243394354698</v>
      </c>
      <c r="U235" s="65">
        <v>4.0740740740740746E-3</v>
      </c>
      <c r="V235" s="65">
        <v>0</v>
      </c>
      <c r="W235" s="65">
        <v>0</v>
      </c>
      <c r="X235" s="65">
        <v>0</v>
      </c>
      <c r="Y235" s="65">
        <v>0</v>
      </c>
      <c r="Z235" s="65">
        <v>0</v>
      </c>
      <c r="AA235" s="18">
        <f>WEEKNUM(Tableau22[[#This Row],[Date de début]],2)</f>
        <v>26</v>
      </c>
      <c r="AB235" s="18">
        <f>YEAR(Tableau22[[#This Row],[Date de début]])</f>
        <v>2017</v>
      </c>
      <c r="AC235" s="18">
        <f>WEEKDAY(Tableau22[[#This Row],[Date de début]])</f>
        <v>5</v>
      </c>
      <c r="AD235" s="18" t="str">
        <f>LEFT(Tableau22[[#This Row],[PN Pièce]],9)</f>
        <v/>
      </c>
      <c r="AE235" s="18"/>
    </row>
    <row r="236" spans="2:31" x14ac:dyDescent="0.25">
      <c r="B236" s="18">
        <v>450023</v>
      </c>
      <c r="C236" s="18" t="str">
        <f>IFERROR(VLOOKUP(B236,#REF!,2,FALSE),"")</f>
        <v/>
      </c>
      <c r="D236" s="62">
        <v>42905</v>
      </c>
      <c r="E236" s="63">
        <v>0.68280092592592589</v>
      </c>
      <c r="F236" s="62">
        <v>42906</v>
      </c>
      <c r="G236" s="63">
        <v>0.35376157407407405</v>
      </c>
      <c r="H236"/>
      <c r="I236" s="65">
        <v>1.4212962962962962E-2</v>
      </c>
      <c r="J236" s="65">
        <v>7.175925925925927E-4</v>
      </c>
      <c r="K236" s="65">
        <v>2.199074074074074E-4</v>
      </c>
      <c r="L236" s="65">
        <v>0.65531249999999996</v>
      </c>
      <c r="M236" s="65">
        <v>0.67046296296296293</v>
      </c>
      <c r="N236"/>
      <c r="O236" s="18">
        <v>25.044599999999999</v>
      </c>
      <c r="P236" s="18">
        <v>0</v>
      </c>
      <c r="Q236" s="18">
        <v>0.10985370000000499</v>
      </c>
      <c r="S236"/>
      <c r="T236" s="61">
        <v>0.33587483396870899</v>
      </c>
      <c r="U236" s="65">
        <v>0</v>
      </c>
      <c r="V236" s="65">
        <v>0</v>
      </c>
      <c r="W236" s="65">
        <v>0</v>
      </c>
      <c r="X236" s="65">
        <v>0</v>
      </c>
      <c r="Y236" s="65">
        <v>0</v>
      </c>
      <c r="Z236" s="65">
        <v>0</v>
      </c>
      <c r="AA236" s="18">
        <f>WEEKNUM(Tableau22[[#This Row],[Date de début]],2)</f>
        <v>26</v>
      </c>
      <c r="AB236" s="18">
        <f>YEAR(Tableau22[[#This Row],[Date de début]])</f>
        <v>2017</v>
      </c>
      <c r="AC236" s="18">
        <f>WEEKDAY(Tableau22[[#This Row],[Date de début]])</f>
        <v>2</v>
      </c>
      <c r="AD236" s="18" t="str">
        <f>LEFT(Tableau22[[#This Row],[PN Pièce]],9)</f>
        <v/>
      </c>
      <c r="AE236" s="18"/>
    </row>
    <row r="237" spans="2:31" x14ac:dyDescent="0.25">
      <c r="B237" s="18">
        <v>450023</v>
      </c>
      <c r="C237" s="18" t="str">
        <f>IFERROR(VLOOKUP(B237,#REF!,2,FALSE),"")</f>
        <v/>
      </c>
      <c r="D237" s="62">
        <v>42906</v>
      </c>
      <c r="E237" s="63">
        <v>0.36671296296296302</v>
      </c>
      <c r="F237" s="62">
        <v>42906</v>
      </c>
      <c r="G237" s="63">
        <v>0.41811342592592587</v>
      </c>
      <c r="H237"/>
      <c r="I237" s="65">
        <v>4.5787037037037036E-2</v>
      </c>
      <c r="J237" s="65">
        <v>2.3726851851851851E-3</v>
      </c>
      <c r="K237" s="65">
        <v>1.1921296296296296E-3</v>
      </c>
      <c r="L237" s="65">
        <v>2.0486111111111113E-3</v>
      </c>
      <c r="M237" s="65">
        <v>5.1400462962962967E-2</v>
      </c>
      <c r="N237"/>
      <c r="O237" s="18">
        <v>25.044599999999999</v>
      </c>
      <c r="P237" s="18">
        <v>0</v>
      </c>
      <c r="Q237" s="18">
        <v>0.24158835000000101</v>
      </c>
      <c r="S237"/>
      <c r="T237" s="61">
        <v>28.142760639495599</v>
      </c>
      <c r="U237" s="65">
        <v>1.1921296296296296E-3</v>
      </c>
      <c r="V237" s="65">
        <v>0</v>
      </c>
      <c r="W237" s="65">
        <v>0</v>
      </c>
      <c r="X237" s="65">
        <v>0</v>
      </c>
      <c r="Y237" s="65">
        <v>0</v>
      </c>
      <c r="Z237" s="65">
        <v>0</v>
      </c>
      <c r="AA237" s="18">
        <f>WEEKNUM(Tableau22[[#This Row],[Date de début]],2)</f>
        <v>26</v>
      </c>
      <c r="AB237" s="18">
        <f>YEAR(Tableau22[[#This Row],[Date de début]])</f>
        <v>2017</v>
      </c>
      <c r="AC237" s="18">
        <f>WEEKDAY(Tableau22[[#This Row],[Date de début]])</f>
        <v>3</v>
      </c>
      <c r="AD237" s="18" t="str">
        <f>LEFT(Tableau22[[#This Row],[PN Pièce]],9)</f>
        <v/>
      </c>
      <c r="AE237" s="18"/>
    </row>
    <row r="238" spans="2:31" x14ac:dyDescent="0.25">
      <c r="B238" s="18">
        <v>450023</v>
      </c>
      <c r="C238" s="18" t="str">
        <f>IFERROR(VLOOKUP(B238,#REF!,2,FALSE),"")</f>
        <v/>
      </c>
      <c r="D238" s="62">
        <v>42906</v>
      </c>
      <c r="E238" s="63">
        <v>0.4196064814814815</v>
      </c>
      <c r="F238" s="62">
        <v>42906</v>
      </c>
      <c r="G238" s="63">
        <v>0.49223379629629632</v>
      </c>
      <c r="H238"/>
      <c r="I238" s="65">
        <v>6.9988425925925926E-2</v>
      </c>
      <c r="J238" s="65">
        <v>1.1805555555555556E-3</v>
      </c>
      <c r="K238" s="65">
        <v>2.8935185185185189E-4</v>
      </c>
      <c r="L238" s="65">
        <v>1.1689814814814816E-3</v>
      </c>
      <c r="M238" s="65">
        <v>7.2627314814814811E-2</v>
      </c>
      <c r="N238"/>
      <c r="O238" s="18">
        <v>25.044599999999999</v>
      </c>
      <c r="P238" s="18">
        <v>0</v>
      </c>
      <c r="Q238" s="18">
        <v>0</v>
      </c>
      <c r="S238"/>
      <c r="T238" s="61">
        <v>11.315059760956199</v>
      </c>
      <c r="U238" s="65">
        <v>2.3148148148148146E-4</v>
      </c>
      <c r="V238" s="65">
        <v>0</v>
      </c>
      <c r="W238" s="65">
        <v>0</v>
      </c>
      <c r="X238" s="65">
        <v>0</v>
      </c>
      <c r="Y238" s="65">
        <v>0</v>
      </c>
      <c r="Z238" s="65">
        <v>5.7870370370370366E-5</v>
      </c>
      <c r="AA238" s="18">
        <f>WEEKNUM(Tableau22[[#This Row],[Date de début]],2)</f>
        <v>26</v>
      </c>
      <c r="AB238" s="18">
        <f>YEAR(Tableau22[[#This Row],[Date de début]])</f>
        <v>2017</v>
      </c>
      <c r="AC238" s="18">
        <f>WEEKDAY(Tableau22[[#This Row],[Date de début]])</f>
        <v>3</v>
      </c>
      <c r="AD238" s="18" t="str">
        <f>LEFT(Tableau22[[#This Row],[PN Pièce]],9)</f>
        <v/>
      </c>
      <c r="AE238" s="18"/>
    </row>
    <row r="239" spans="2:31" x14ac:dyDescent="0.25">
      <c r="B239" s="18">
        <v>450023</v>
      </c>
      <c r="C239" s="18" t="str">
        <f>IFERROR(VLOOKUP(B239,#REF!,2,FALSE),"")</f>
        <v/>
      </c>
      <c r="D239" s="62">
        <v>42906</v>
      </c>
      <c r="E239" s="63">
        <v>0.49225694444444446</v>
      </c>
      <c r="F239" s="62">
        <v>42906</v>
      </c>
      <c r="G239" s="63">
        <v>0.51393518518518522</v>
      </c>
      <c r="H239"/>
      <c r="I239" s="65">
        <v>2.0879629629629626E-2</v>
      </c>
      <c r="J239" s="65">
        <v>6.2500000000000001E-4</v>
      </c>
      <c r="K239" s="65">
        <v>1.7361111111111112E-4</v>
      </c>
      <c r="L239" s="65">
        <v>0</v>
      </c>
      <c r="M239" s="65">
        <v>2.1678240740740738E-2</v>
      </c>
      <c r="N239"/>
      <c r="O239" s="18">
        <v>22.9785</v>
      </c>
      <c r="P239" s="18">
        <v>0</v>
      </c>
      <c r="Q239" s="18">
        <v>0</v>
      </c>
      <c r="S239"/>
      <c r="T239" s="61">
        <v>71.853176721836604</v>
      </c>
      <c r="U239" s="65">
        <v>9.2592592592592588E-5</v>
      </c>
      <c r="V239" s="65">
        <v>0</v>
      </c>
      <c r="W239" s="65">
        <v>0</v>
      </c>
      <c r="X239" s="65">
        <v>0</v>
      </c>
      <c r="Y239" s="65">
        <v>0</v>
      </c>
      <c r="Z239" s="65">
        <v>8.1018518518518516E-5</v>
      </c>
      <c r="AA239" s="18">
        <f>WEEKNUM(Tableau22[[#This Row],[Date de début]],2)</f>
        <v>26</v>
      </c>
      <c r="AB239" s="18">
        <f>YEAR(Tableau22[[#This Row],[Date de début]])</f>
        <v>2017</v>
      </c>
      <c r="AC239" s="18">
        <f>WEEKDAY(Tableau22[[#This Row],[Date de début]])</f>
        <v>3</v>
      </c>
      <c r="AD239" s="18" t="str">
        <f>LEFT(Tableau22[[#This Row],[PN Pièce]],9)</f>
        <v/>
      </c>
      <c r="AE239" s="18"/>
    </row>
    <row r="240" spans="2:31" x14ac:dyDescent="0.25">
      <c r="B240" s="18">
        <v>450023</v>
      </c>
      <c r="C240" s="18" t="str">
        <f>IFERROR(VLOOKUP(B240,#REF!,2,FALSE),"")</f>
        <v/>
      </c>
      <c r="D240" s="62">
        <v>42906</v>
      </c>
      <c r="E240" s="63">
        <v>0.69259259259259265</v>
      </c>
      <c r="F240" s="62">
        <v>42907</v>
      </c>
      <c r="G240" s="63">
        <v>0.3271412037037037</v>
      </c>
      <c r="H240"/>
      <c r="I240" s="65">
        <v>3.0590277777777775E-2</v>
      </c>
      <c r="J240" s="65">
        <v>8.2523148148148148E-3</v>
      </c>
      <c r="K240" s="65">
        <v>2.8935185185185188E-3</v>
      </c>
      <c r="L240" s="65">
        <v>0.59281249999999996</v>
      </c>
      <c r="M240" s="65">
        <v>0.63454861111111105</v>
      </c>
      <c r="N240"/>
      <c r="O240" s="18">
        <v>22.9785</v>
      </c>
      <c r="P240" s="18">
        <v>0</v>
      </c>
      <c r="Q240" s="18">
        <v>1.6747500000008099E-3</v>
      </c>
      <c r="S240"/>
      <c r="T240" s="61">
        <v>1.0882079343365301</v>
      </c>
      <c r="U240" s="65">
        <v>2.6041666666666665E-3</v>
      </c>
      <c r="V240" s="65">
        <v>0</v>
      </c>
      <c r="W240" s="65">
        <v>0</v>
      </c>
      <c r="X240" s="65">
        <v>0</v>
      </c>
      <c r="Y240" s="65">
        <v>0</v>
      </c>
      <c r="Z240" s="65">
        <v>2.3148148148148147E-5</v>
      </c>
      <c r="AA240" s="18">
        <f>WEEKNUM(Tableau22[[#This Row],[Date de début]],2)</f>
        <v>26</v>
      </c>
      <c r="AB240" s="18">
        <f>YEAR(Tableau22[[#This Row],[Date de début]])</f>
        <v>2017</v>
      </c>
      <c r="AC240" s="18">
        <f>WEEKDAY(Tableau22[[#This Row],[Date de début]])</f>
        <v>3</v>
      </c>
      <c r="AD240" s="18" t="str">
        <f>LEFT(Tableau22[[#This Row],[PN Pièce]],9)</f>
        <v/>
      </c>
      <c r="AE240" s="18"/>
    </row>
    <row r="241" spans="2:31" x14ac:dyDescent="0.25">
      <c r="B241" s="18">
        <v>450023</v>
      </c>
      <c r="C241" s="18" t="str">
        <f>IFERROR(VLOOKUP(B241,#REF!,2,FALSE),"")</f>
        <v/>
      </c>
      <c r="D241" s="62">
        <v>42907</v>
      </c>
      <c r="E241" s="63">
        <v>0.32716435185185183</v>
      </c>
      <c r="F241" s="62">
        <v>42907</v>
      </c>
      <c r="G241" s="63">
        <v>0.35682870370370368</v>
      </c>
      <c r="H241"/>
      <c r="I241" s="65">
        <v>3.2638888888888891E-3</v>
      </c>
      <c r="J241" s="65">
        <v>8.1365740740740738E-3</v>
      </c>
      <c r="K241" s="65">
        <v>3.3449074074074071E-3</v>
      </c>
      <c r="L241" s="65">
        <v>1.4918981481481483E-2</v>
      </c>
      <c r="M241" s="65">
        <v>2.9664351851851855E-2</v>
      </c>
      <c r="N241"/>
      <c r="O241" s="18">
        <v>22.9785</v>
      </c>
      <c r="P241" s="18">
        <v>0</v>
      </c>
      <c r="Q241" s="18">
        <v>2.8950150000005701E-2</v>
      </c>
      <c r="S241"/>
      <c r="T241" s="61">
        <v>17.9133827545845</v>
      </c>
      <c r="U241" s="65">
        <v>3.3217592592592591E-3</v>
      </c>
      <c r="V241" s="65">
        <v>0</v>
      </c>
      <c r="W241" s="65">
        <v>0</v>
      </c>
      <c r="X241" s="65">
        <v>0</v>
      </c>
      <c r="Y241" s="65">
        <v>0</v>
      </c>
      <c r="Z241" s="65">
        <v>2.3148148148148147E-5</v>
      </c>
      <c r="AA241" s="18">
        <f>WEEKNUM(Tableau22[[#This Row],[Date de début]],2)</f>
        <v>26</v>
      </c>
      <c r="AB241" s="18">
        <f>YEAR(Tableau22[[#This Row],[Date de début]])</f>
        <v>2017</v>
      </c>
      <c r="AC241" s="18">
        <f>WEEKDAY(Tableau22[[#This Row],[Date de début]])</f>
        <v>4</v>
      </c>
      <c r="AD241" s="18" t="str">
        <f>LEFT(Tableau22[[#This Row],[PN Pièce]],9)</f>
        <v/>
      </c>
      <c r="AE241" s="18"/>
    </row>
    <row r="242" spans="2:31" x14ac:dyDescent="0.25">
      <c r="B242" s="18">
        <v>450023</v>
      </c>
      <c r="C242" s="18" t="str">
        <f>IFERROR(VLOOKUP(B242,#REF!,2,FALSE),"")</f>
        <v/>
      </c>
      <c r="D242" s="62">
        <v>42907</v>
      </c>
      <c r="E242" s="63">
        <v>0.35685185185185181</v>
      </c>
      <c r="F242" s="62">
        <v>42907</v>
      </c>
      <c r="G242" s="63">
        <v>0.37652777777777779</v>
      </c>
      <c r="H242"/>
      <c r="I242" s="65">
        <v>1.8518518518518521E-2</v>
      </c>
      <c r="J242" s="65">
        <v>8.564814814814815E-4</v>
      </c>
      <c r="K242" s="65">
        <v>3.0092592592592595E-4</v>
      </c>
      <c r="L242" s="65">
        <v>0</v>
      </c>
      <c r="M242" s="65">
        <v>1.9675925925925927E-2</v>
      </c>
      <c r="N242"/>
      <c r="O242" s="18">
        <v>22.9785</v>
      </c>
      <c r="P242" s="18">
        <v>0</v>
      </c>
      <c r="Q242" s="18">
        <v>0</v>
      </c>
      <c r="S242"/>
      <c r="T242" s="61">
        <v>19.864117647058801</v>
      </c>
      <c r="U242" s="65">
        <v>2.8935185185185189E-4</v>
      </c>
      <c r="V242" s="65">
        <v>0</v>
      </c>
      <c r="W242" s="65">
        <v>0</v>
      </c>
      <c r="X242" s="65">
        <v>0</v>
      </c>
      <c r="Y242" s="65">
        <v>0</v>
      </c>
      <c r="Z242" s="65">
        <v>1.1574074074074073E-5</v>
      </c>
      <c r="AA242" s="18">
        <f>WEEKNUM(Tableau22[[#This Row],[Date de début]],2)</f>
        <v>26</v>
      </c>
      <c r="AB242" s="18">
        <f>YEAR(Tableau22[[#This Row],[Date de début]])</f>
        <v>2017</v>
      </c>
      <c r="AC242" s="18">
        <f>WEEKDAY(Tableau22[[#This Row],[Date de début]])</f>
        <v>4</v>
      </c>
      <c r="AD242" s="18" t="str">
        <f>LEFT(Tableau22[[#This Row],[PN Pièce]],9)</f>
        <v/>
      </c>
      <c r="AE242" s="18"/>
    </row>
    <row r="243" spans="2:31" x14ac:dyDescent="0.25">
      <c r="B243" s="18">
        <v>450023</v>
      </c>
      <c r="C243" s="18" t="str">
        <f>IFERROR(VLOOKUP(B243,#REF!,2,FALSE),"")</f>
        <v/>
      </c>
      <c r="D243" s="62">
        <v>42907</v>
      </c>
      <c r="E243" s="63">
        <v>0.37655092592592593</v>
      </c>
      <c r="F243" s="62">
        <v>42907</v>
      </c>
      <c r="G243" s="63">
        <v>0.56825231481481475</v>
      </c>
      <c r="H243"/>
      <c r="I243" s="65">
        <v>1.1504629629629629E-2</v>
      </c>
      <c r="J243" s="65">
        <v>0.17994212962962963</v>
      </c>
      <c r="K243" s="65">
        <v>2.5462962962962961E-4</v>
      </c>
      <c r="L243" s="65">
        <v>0</v>
      </c>
      <c r="M243" s="65">
        <v>0.19170138888888888</v>
      </c>
      <c r="N243"/>
      <c r="O243" s="18">
        <v>22.9785</v>
      </c>
      <c r="P243" s="18">
        <v>0</v>
      </c>
      <c r="Q243" s="18">
        <v>0</v>
      </c>
      <c r="S243"/>
      <c r="T243" s="61">
        <v>1.3467970778240701</v>
      </c>
      <c r="U243" s="65">
        <v>2.5462962962962961E-4</v>
      </c>
      <c r="V243" s="65">
        <v>0</v>
      </c>
      <c r="W243" s="65">
        <v>0</v>
      </c>
      <c r="X243" s="65">
        <v>0</v>
      </c>
      <c r="Y243" s="65">
        <v>0</v>
      </c>
      <c r="Z243" s="65">
        <v>0</v>
      </c>
      <c r="AA243" s="18">
        <f>WEEKNUM(Tableau22[[#This Row],[Date de début]],2)</f>
        <v>26</v>
      </c>
      <c r="AB243" s="18">
        <f>YEAR(Tableau22[[#This Row],[Date de début]])</f>
        <v>2017</v>
      </c>
      <c r="AC243" s="18">
        <f>WEEKDAY(Tableau22[[#This Row],[Date de début]])</f>
        <v>4</v>
      </c>
      <c r="AD243" s="18" t="str">
        <f>LEFT(Tableau22[[#This Row],[PN Pièce]],9)</f>
        <v/>
      </c>
      <c r="AE243" s="18"/>
    </row>
    <row r="244" spans="2:31" x14ac:dyDescent="0.25">
      <c r="B244" s="18">
        <v>450023</v>
      </c>
      <c r="C244" s="18" t="str">
        <f>IFERROR(VLOOKUP(B244,#REF!,2,FALSE),"")</f>
        <v/>
      </c>
      <c r="D244" s="62">
        <v>42907</v>
      </c>
      <c r="E244" s="63">
        <v>0.57689814814814822</v>
      </c>
      <c r="F244" s="62">
        <v>42907</v>
      </c>
      <c r="G244" s="63">
        <v>0.67570601851851853</v>
      </c>
      <c r="H244"/>
      <c r="I244" s="65">
        <v>2.5879629629629627E-2</v>
      </c>
      <c r="J244" s="65">
        <v>3.3564814814814812E-4</v>
      </c>
      <c r="K244" s="65">
        <v>2.6620370370370372E-4</v>
      </c>
      <c r="L244" s="65">
        <v>7.2326388888888885E-2</v>
      </c>
      <c r="M244" s="65">
        <v>9.8807870370370365E-2</v>
      </c>
      <c r="N244"/>
      <c r="O244" s="18">
        <v>22.9785</v>
      </c>
      <c r="P244" s="18">
        <v>0</v>
      </c>
      <c r="Q244" s="18">
        <v>0</v>
      </c>
      <c r="S244"/>
      <c r="T244" s="61">
        <v>14.853812814806099</v>
      </c>
      <c r="U244" s="65">
        <v>2.199074074074074E-4</v>
      </c>
      <c r="V244" s="65">
        <v>0</v>
      </c>
      <c r="W244" s="65">
        <v>0</v>
      </c>
      <c r="X244" s="65">
        <v>0</v>
      </c>
      <c r="Y244" s="65">
        <v>0</v>
      </c>
      <c r="Z244" s="65">
        <v>4.6296296296296294E-5</v>
      </c>
      <c r="AA244" s="18">
        <f>WEEKNUM(Tableau22[[#This Row],[Date de début]],2)</f>
        <v>26</v>
      </c>
      <c r="AB244" s="18">
        <f>YEAR(Tableau22[[#This Row],[Date de début]])</f>
        <v>2017</v>
      </c>
      <c r="AC244" s="18">
        <f>WEEKDAY(Tableau22[[#This Row],[Date de début]])</f>
        <v>4</v>
      </c>
      <c r="AD244" s="18" t="str">
        <f>LEFT(Tableau22[[#This Row],[PN Pièce]],9)</f>
        <v/>
      </c>
      <c r="AE244" s="18"/>
    </row>
    <row r="245" spans="2:31" x14ac:dyDescent="0.25">
      <c r="B245" s="18">
        <v>450023</v>
      </c>
      <c r="C245" s="18" t="str">
        <f>IFERROR(VLOOKUP(B245,#REF!,2,FALSE),"")</f>
        <v/>
      </c>
      <c r="D245" s="62">
        <v>42908</v>
      </c>
      <c r="E245" s="63">
        <v>0.35135416666666663</v>
      </c>
      <c r="F245" s="62">
        <v>42908</v>
      </c>
      <c r="G245" s="63">
        <v>0.36262731481481486</v>
      </c>
      <c r="H245"/>
      <c r="I245" s="65">
        <v>1.1145833333333334E-2</v>
      </c>
      <c r="J245" s="65">
        <v>8.1018518518518516E-5</v>
      </c>
      <c r="K245" s="65">
        <v>4.6296296296296294E-5</v>
      </c>
      <c r="L245" s="65">
        <v>0</v>
      </c>
      <c r="M245" s="65">
        <v>1.1273148148148148E-2</v>
      </c>
      <c r="N245"/>
      <c r="O245" s="18">
        <v>22.9785</v>
      </c>
      <c r="P245" s="18">
        <v>0</v>
      </c>
      <c r="Q245" s="18">
        <v>0</v>
      </c>
      <c r="S245"/>
      <c r="T245" s="61">
        <v>48.416837782340899</v>
      </c>
      <c r="U245" s="65">
        <v>0</v>
      </c>
      <c r="V245" s="65">
        <v>0</v>
      </c>
      <c r="W245" s="65">
        <v>0</v>
      </c>
      <c r="X245" s="65">
        <v>0</v>
      </c>
      <c r="Y245" s="65">
        <v>0</v>
      </c>
      <c r="Z245" s="65">
        <v>4.6296296296296294E-5</v>
      </c>
      <c r="AA245" s="18">
        <f>WEEKNUM(Tableau22[[#This Row],[Date de début]],2)</f>
        <v>26</v>
      </c>
      <c r="AB245" s="18">
        <f>YEAR(Tableau22[[#This Row],[Date de début]])</f>
        <v>2017</v>
      </c>
      <c r="AC245" s="18">
        <f>WEEKDAY(Tableau22[[#This Row],[Date de début]])</f>
        <v>5</v>
      </c>
      <c r="AD245" s="18" t="str">
        <f>LEFT(Tableau22[[#This Row],[PN Pièce]],9)</f>
        <v/>
      </c>
      <c r="AE245" s="18"/>
    </row>
    <row r="246" spans="2:31" x14ac:dyDescent="0.25">
      <c r="B246" s="18">
        <v>450023</v>
      </c>
      <c r="C246" s="18" t="str">
        <f>IFERROR(VLOOKUP(B246,#REF!,2,FALSE),"")</f>
        <v/>
      </c>
      <c r="D246" s="62">
        <v>42908</v>
      </c>
      <c r="E246" s="63">
        <v>0.36682870370370368</v>
      </c>
      <c r="F246" s="62">
        <v>42908</v>
      </c>
      <c r="G246" s="63">
        <v>0.37072916666666672</v>
      </c>
      <c r="H246"/>
      <c r="I246" s="65">
        <v>2.5115740740740741E-3</v>
      </c>
      <c r="J246" s="65">
        <v>9.9537037037037042E-4</v>
      </c>
      <c r="K246" s="65">
        <v>3.9351851851851852E-4</v>
      </c>
      <c r="L246" s="65">
        <v>0</v>
      </c>
      <c r="M246" s="65">
        <v>3.9004629629629632E-3</v>
      </c>
      <c r="N246"/>
      <c r="O246" s="18">
        <v>22.9785</v>
      </c>
      <c r="P246" s="18">
        <v>0</v>
      </c>
      <c r="Q246" s="18">
        <v>7.6249649999999697E-2</v>
      </c>
      <c r="S246"/>
      <c r="T246" s="61">
        <v>27.1543026706231</v>
      </c>
      <c r="U246" s="65">
        <v>3.9351851851851852E-4</v>
      </c>
      <c r="V246" s="65">
        <v>0</v>
      </c>
      <c r="W246" s="65">
        <v>0</v>
      </c>
      <c r="X246" s="65">
        <v>0</v>
      </c>
      <c r="Y246" s="65">
        <v>0</v>
      </c>
      <c r="Z246" s="65">
        <v>0</v>
      </c>
      <c r="AA246" s="18">
        <f>WEEKNUM(Tableau22[[#This Row],[Date de début]],2)</f>
        <v>26</v>
      </c>
      <c r="AB246" s="18">
        <f>YEAR(Tableau22[[#This Row],[Date de début]])</f>
        <v>2017</v>
      </c>
      <c r="AC246" s="18">
        <f>WEEKDAY(Tableau22[[#This Row],[Date de début]])</f>
        <v>5</v>
      </c>
      <c r="AD246" s="18" t="str">
        <f>LEFT(Tableau22[[#This Row],[PN Pièce]],9)</f>
        <v/>
      </c>
      <c r="AE246" s="18"/>
    </row>
    <row r="247" spans="2:31" x14ac:dyDescent="0.25">
      <c r="B247" s="18">
        <v>450023</v>
      </c>
      <c r="C247" s="18" t="str">
        <f>IFERROR(VLOOKUP(B247,#REF!,2,FALSE),"")</f>
        <v/>
      </c>
      <c r="D247" s="62">
        <v>42908</v>
      </c>
      <c r="E247" s="63">
        <v>0.50596064814814812</v>
      </c>
      <c r="F247" s="62">
        <v>42908</v>
      </c>
      <c r="G247" s="63">
        <v>0.58596064814814819</v>
      </c>
      <c r="H247"/>
      <c r="I247" s="65">
        <v>5.9837962962962961E-3</v>
      </c>
      <c r="J247" s="65">
        <v>6.2118055555555551E-2</v>
      </c>
      <c r="K247" s="65">
        <v>1.1898148148148149E-2</v>
      </c>
      <c r="L247" s="65">
        <v>0</v>
      </c>
      <c r="M247" s="65">
        <v>0.08</v>
      </c>
      <c r="N247"/>
      <c r="O247" s="18">
        <v>22.9785</v>
      </c>
      <c r="P247" s="18">
        <v>0</v>
      </c>
      <c r="Q247" s="18">
        <v>0.23575739999999701</v>
      </c>
      <c r="S247"/>
      <c r="T247" s="61">
        <v>14.257957175925901</v>
      </c>
      <c r="U247" s="65">
        <v>2.0138888888888888E-3</v>
      </c>
      <c r="V247" s="65">
        <v>0</v>
      </c>
      <c r="W247" s="65">
        <v>0</v>
      </c>
      <c r="X247" s="65">
        <v>9.432870370370371E-3</v>
      </c>
      <c r="Y247" s="65">
        <v>0</v>
      </c>
      <c r="Z247" s="65">
        <v>4.5138888888888892E-4</v>
      </c>
      <c r="AA247" s="18">
        <f>WEEKNUM(Tableau22[[#This Row],[Date de début]],2)</f>
        <v>26</v>
      </c>
      <c r="AB247" s="18">
        <f>YEAR(Tableau22[[#This Row],[Date de début]])</f>
        <v>2017</v>
      </c>
      <c r="AC247" s="18">
        <f>WEEKDAY(Tableau22[[#This Row],[Date de début]])</f>
        <v>5</v>
      </c>
      <c r="AD247" s="18" t="str">
        <f>LEFT(Tableau22[[#This Row],[PN Pièce]],9)</f>
        <v/>
      </c>
      <c r="AE247" s="18"/>
    </row>
    <row r="248" spans="2:31" x14ac:dyDescent="0.25">
      <c r="B248" s="18">
        <v>450023</v>
      </c>
      <c r="C248" s="18" t="str">
        <f>IFERROR(VLOOKUP(B248,#REF!,2,FALSE),"")</f>
        <v/>
      </c>
      <c r="D248" s="62">
        <v>42908</v>
      </c>
      <c r="E248" s="63">
        <v>0.60843749999999996</v>
      </c>
      <c r="F248" s="62">
        <v>42908</v>
      </c>
      <c r="G248" s="63">
        <v>0.64098379629629632</v>
      </c>
      <c r="H248"/>
      <c r="I248" s="65">
        <v>3.2129629629629626E-2</v>
      </c>
      <c r="J248" s="65">
        <v>1.7361111111111112E-4</v>
      </c>
      <c r="K248" s="65">
        <v>1.7361111111111112E-4</v>
      </c>
      <c r="L248" s="65">
        <v>6.9444444444444444E-5</v>
      </c>
      <c r="M248" s="65">
        <v>3.2546296296296295E-2</v>
      </c>
      <c r="N248"/>
      <c r="O248" s="18">
        <v>22.9785</v>
      </c>
      <c r="P248" s="18">
        <v>0</v>
      </c>
      <c r="Q248" s="18">
        <v>0</v>
      </c>
      <c r="S248"/>
      <c r="T248" s="61">
        <v>24.672830725462301</v>
      </c>
      <c r="U248" s="65">
        <v>1.0416666666666667E-4</v>
      </c>
      <c r="V248" s="65">
        <v>0</v>
      </c>
      <c r="W248" s="65">
        <v>0</v>
      </c>
      <c r="X248" s="65">
        <v>0</v>
      </c>
      <c r="Y248" s="65">
        <v>0</v>
      </c>
      <c r="Z248" s="65">
        <v>6.9444444444444444E-5</v>
      </c>
      <c r="AA248" s="18">
        <f>WEEKNUM(Tableau22[[#This Row],[Date de début]],2)</f>
        <v>26</v>
      </c>
      <c r="AB248" s="18">
        <f>YEAR(Tableau22[[#This Row],[Date de début]])</f>
        <v>2017</v>
      </c>
      <c r="AC248" s="18">
        <f>WEEKDAY(Tableau22[[#This Row],[Date de début]])</f>
        <v>5</v>
      </c>
      <c r="AD248" s="18" t="str">
        <f>LEFT(Tableau22[[#This Row],[PN Pièce]],9)</f>
        <v/>
      </c>
      <c r="AE248" s="18"/>
    </row>
    <row r="249" spans="2:31" x14ac:dyDescent="0.25">
      <c r="B249" s="18">
        <v>450023</v>
      </c>
      <c r="C249" s="18" t="str">
        <f>IFERROR(VLOOKUP(B249,#REF!,2,FALSE),"")</f>
        <v/>
      </c>
      <c r="D249" s="62">
        <v>42908</v>
      </c>
      <c r="E249" s="63">
        <v>0.64256944444444442</v>
      </c>
      <c r="F249" s="62">
        <v>42908</v>
      </c>
      <c r="G249" s="63">
        <v>0.65870370370370368</v>
      </c>
      <c r="H249"/>
      <c r="I249" s="65">
        <v>1.3703703703703704E-2</v>
      </c>
      <c r="J249" s="65">
        <v>1.6319444444444445E-3</v>
      </c>
      <c r="K249" s="65">
        <v>3.9351851851851852E-4</v>
      </c>
      <c r="L249" s="65">
        <v>4.0509259259259258E-4</v>
      </c>
      <c r="M249" s="65">
        <v>1.6134259259259261E-2</v>
      </c>
      <c r="N249"/>
      <c r="O249" s="18">
        <v>22.9785</v>
      </c>
      <c r="P249" s="18">
        <v>0</v>
      </c>
      <c r="Q249" s="18">
        <v>0.20509949999999699</v>
      </c>
      <c r="S249"/>
      <c r="T249" s="61">
        <v>41.855093256815003</v>
      </c>
      <c r="U249" s="65">
        <v>2.6620370370370372E-4</v>
      </c>
      <c r="V249" s="65">
        <v>0</v>
      </c>
      <c r="W249" s="65">
        <v>0</v>
      </c>
      <c r="X249" s="65">
        <v>0</v>
      </c>
      <c r="Y249" s="65">
        <v>0</v>
      </c>
      <c r="Z249" s="65">
        <v>1.273148148148148E-4</v>
      </c>
      <c r="AA249" s="18">
        <f>WEEKNUM(Tableau22[[#This Row],[Date de début]],2)</f>
        <v>26</v>
      </c>
      <c r="AB249" s="18">
        <f>YEAR(Tableau22[[#This Row],[Date de début]])</f>
        <v>2017</v>
      </c>
      <c r="AC249" s="18">
        <f>WEEKDAY(Tableau22[[#This Row],[Date de début]])</f>
        <v>5</v>
      </c>
      <c r="AD249" s="18" t="str">
        <f>LEFT(Tableau22[[#This Row],[PN Pièce]],9)</f>
        <v/>
      </c>
      <c r="AE249" s="18"/>
    </row>
    <row r="250" spans="2:31" x14ac:dyDescent="0.25">
      <c r="B250" s="18">
        <v>450023</v>
      </c>
      <c r="C250" s="18" t="str">
        <f>IFERROR(VLOOKUP(B250,#REF!,2,FALSE),"")</f>
        <v/>
      </c>
      <c r="D250" s="62">
        <v>42908</v>
      </c>
      <c r="E250" s="63">
        <v>0.65871527777777772</v>
      </c>
      <c r="F250" s="62">
        <v>42908</v>
      </c>
      <c r="G250" s="63">
        <v>0.70569444444444451</v>
      </c>
      <c r="H250"/>
      <c r="I250" s="65">
        <v>2.462962962962963E-2</v>
      </c>
      <c r="J250" s="65">
        <v>1.1215277777777777E-2</v>
      </c>
      <c r="K250" s="65">
        <v>1.113425925925926E-2</v>
      </c>
      <c r="L250" s="65">
        <v>0</v>
      </c>
      <c r="M250" s="65">
        <v>4.6979166666666662E-2</v>
      </c>
      <c r="N250"/>
      <c r="O250" s="18">
        <v>22.9785</v>
      </c>
      <c r="P250" s="18">
        <v>0</v>
      </c>
      <c r="Q250" s="18">
        <v>1.69549619999999</v>
      </c>
      <c r="S250"/>
      <c r="T250" s="61">
        <v>18.237250554323701</v>
      </c>
      <c r="U250" s="65">
        <v>8.113425925925925E-3</v>
      </c>
      <c r="V250" s="65">
        <v>2.0833333333333335E-4</v>
      </c>
      <c r="W250" s="65">
        <v>0</v>
      </c>
      <c r="X250" s="65">
        <v>2.7662037037037034E-3</v>
      </c>
      <c r="Y250" s="65">
        <v>0</v>
      </c>
      <c r="Z250" s="65">
        <v>4.6296296296296294E-5</v>
      </c>
      <c r="AA250" s="18">
        <f>WEEKNUM(Tableau22[[#This Row],[Date de début]],2)</f>
        <v>26</v>
      </c>
      <c r="AB250" s="18">
        <f>YEAR(Tableau22[[#This Row],[Date de début]])</f>
        <v>2017</v>
      </c>
      <c r="AC250" s="18">
        <f>WEEKDAY(Tableau22[[#This Row],[Date de début]])</f>
        <v>5</v>
      </c>
      <c r="AD250" s="18" t="str">
        <f>LEFT(Tableau22[[#This Row],[PN Pièce]],9)</f>
        <v/>
      </c>
      <c r="AE250" s="18"/>
    </row>
    <row r="251" spans="2:31" x14ac:dyDescent="0.25">
      <c r="B251" s="18">
        <v>450023</v>
      </c>
      <c r="C251" s="18" t="str">
        <f>IFERROR(VLOOKUP(B251,#REF!,2,FALSE),"")</f>
        <v/>
      </c>
      <c r="D251" s="62">
        <v>42908</v>
      </c>
      <c r="E251" s="63">
        <v>0.70571759259259259</v>
      </c>
      <c r="F251" s="62">
        <v>42909</v>
      </c>
      <c r="G251" s="63">
        <v>0.59565972222222219</v>
      </c>
      <c r="H251"/>
      <c r="I251" s="65">
        <v>0.12174768518518519</v>
      </c>
      <c r="J251" s="65">
        <v>7.4201388888888886E-2</v>
      </c>
      <c r="K251" s="65">
        <v>5.5740740740740737E-2</v>
      </c>
      <c r="L251" s="65">
        <v>0.63782407407407404</v>
      </c>
      <c r="M251" s="65">
        <v>0.88951388888888883</v>
      </c>
      <c r="N251"/>
      <c r="O251" s="18">
        <v>22.9785</v>
      </c>
      <c r="P251" s="18">
        <v>0</v>
      </c>
      <c r="Q251" s="18">
        <v>15.369743550000001</v>
      </c>
      <c r="S251"/>
      <c r="T251" s="61">
        <v>77.957277184585806</v>
      </c>
      <c r="U251" s="65">
        <v>4.3171296296296298E-2</v>
      </c>
      <c r="V251" s="65">
        <v>2.0949074074074073E-3</v>
      </c>
      <c r="W251" s="65">
        <v>0</v>
      </c>
      <c r="X251" s="65">
        <v>0</v>
      </c>
      <c r="Y251" s="65">
        <v>1.0474537037037037E-2</v>
      </c>
      <c r="Z251" s="65">
        <v>0</v>
      </c>
      <c r="AA251" s="18">
        <f>WEEKNUM(Tableau22[[#This Row],[Date de début]],2)</f>
        <v>26</v>
      </c>
      <c r="AB251" s="18">
        <f>YEAR(Tableau22[[#This Row],[Date de début]])</f>
        <v>2017</v>
      </c>
      <c r="AC251" s="18">
        <f>WEEKDAY(Tableau22[[#This Row],[Date de début]])</f>
        <v>5</v>
      </c>
      <c r="AD251" s="18" t="str">
        <f>LEFT(Tableau22[[#This Row],[PN Pièce]],9)</f>
        <v/>
      </c>
      <c r="AE251" s="18"/>
    </row>
    <row r="252" spans="2:31" x14ac:dyDescent="0.25">
      <c r="B252" s="18">
        <v>450023</v>
      </c>
      <c r="C252" s="18" t="str">
        <f>IFERROR(VLOOKUP(B252,#REF!,2,FALSE),"")</f>
        <v/>
      </c>
      <c r="D252" s="62">
        <v>42909</v>
      </c>
      <c r="E252" s="63">
        <v>0.59569444444444442</v>
      </c>
      <c r="F252" s="62">
        <v>42909</v>
      </c>
      <c r="G252" s="63">
        <v>0.60468749999999993</v>
      </c>
      <c r="H252"/>
      <c r="I252" s="65">
        <v>4.4444444444444444E-3</v>
      </c>
      <c r="J252" s="65">
        <v>3.3564814814814812E-4</v>
      </c>
      <c r="K252" s="65">
        <v>3.9236111111111112E-3</v>
      </c>
      <c r="L252" s="65">
        <v>2.8935185185185189E-4</v>
      </c>
      <c r="M252" s="65">
        <v>8.9930555555555545E-3</v>
      </c>
      <c r="N252"/>
      <c r="O252" s="18">
        <v>22.9785</v>
      </c>
      <c r="P252" s="18">
        <v>0</v>
      </c>
      <c r="Q252" s="18">
        <v>0.69491069999999999</v>
      </c>
      <c r="S252"/>
      <c r="T252" s="61">
        <v>70.853281853281899</v>
      </c>
      <c r="U252" s="65">
        <v>3.5995370370370369E-3</v>
      </c>
      <c r="V252" s="65">
        <v>2.6620370370370372E-4</v>
      </c>
      <c r="W252" s="65">
        <v>0</v>
      </c>
      <c r="X252" s="65">
        <v>0</v>
      </c>
      <c r="Y252" s="65">
        <v>0</v>
      </c>
      <c r="Z252" s="65">
        <v>5.7870370370370366E-5</v>
      </c>
      <c r="AA252" s="18">
        <f>WEEKNUM(Tableau22[[#This Row],[Date de début]],2)</f>
        <v>26</v>
      </c>
      <c r="AB252" s="18">
        <f>YEAR(Tableau22[[#This Row],[Date de début]])</f>
        <v>2017</v>
      </c>
      <c r="AC252" s="18">
        <f>WEEKDAY(Tableau22[[#This Row],[Date de début]])</f>
        <v>6</v>
      </c>
      <c r="AD252" s="18" t="str">
        <f>LEFT(Tableau22[[#This Row],[PN Pièce]],9)</f>
        <v/>
      </c>
      <c r="AE252" s="18"/>
    </row>
    <row r="253" spans="2:31" x14ac:dyDescent="0.25">
      <c r="B253" s="18">
        <v>450023</v>
      </c>
      <c r="C253" s="18" t="str">
        <f>IFERROR(VLOOKUP(B253,#REF!,2,FALSE),"")</f>
        <v/>
      </c>
      <c r="D253" s="62">
        <v>42909</v>
      </c>
      <c r="E253" s="63">
        <v>0.60471064814814812</v>
      </c>
      <c r="F253" s="62">
        <v>42912</v>
      </c>
      <c r="G253" s="63">
        <v>0.46797453703703701</v>
      </c>
      <c r="H253"/>
      <c r="I253" s="65">
        <v>8.7106481481481479E-2</v>
      </c>
      <c r="J253" s="65">
        <v>8.2638888888888887E-2</v>
      </c>
      <c r="K253" s="65">
        <v>3.9456018518518522E-2</v>
      </c>
      <c r="L253" s="65" t="s">
        <v>162</v>
      </c>
      <c r="M253" s="65" t="s">
        <v>163</v>
      </c>
      <c r="N253"/>
      <c r="O253" s="18">
        <v>22.9785</v>
      </c>
      <c r="P253" s="18">
        <v>0</v>
      </c>
      <c r="Q253" s="18">
        <v>10.7127543</v>
      </c>
      <c r="S253"/>
      <c r="T253" s="61">
        <v>94.607762767496595</v>
      </c>
      <c r="U253" s="65">
        <v>2.6388888888888889E-2</v>
      </c>
      <c r="V253" s="65">
        <v>1.3020833333333334E-2</v>
      </c>
      <c r="W253" s="65">
        <v>0</v>
      </c>
      <c r="X253" s="65">
        <v>0</v>
      </c>
      <c r="Y253" s="65">
        <v>0</v>
      </c>
      <c r="Z253" s="65">
        <v>4.6296296296296294E-5</v>
      </c>
      <c r="AA253" s="18">
        <f>WEEKNUM(Tableau22[[#This Row],[Date de début]],2)</f>
        <v>26</v>
      </c>
      <c r="AB253" s="18">
        <f>YEAR(Tableau22[[#This Row],[Date de début]])</f>
        <v>2017</v>
      </c>
      <c r="AC253" s="18">
        <f>WEEKDAY(Tableau22[[#This Row],[Date de début]])</f>
        <v>6</v>
      </c>
      <c r="AD253" s="18" t="str">
        <f>LEFT(Tableau22[[#This Row],[PN Pièce]],9)</f>
        <v/>
      </c>
      <c r="AE253" s="18"/>
    </row>
    <row r="254" spans="2:31" x14ac:dyDescent="0.25">
      <c r="B254" s="18">
        <v>450023</v>
      </c>
      <c r="C254" s="18" t="str">
        <f>IFERROR(VLOOKUP(B254,#REF!,2,FALSE),"")</f>
        <v/>
      </c>
      <c r="D254" s="62">
        <v>42912</v>
      </c>
      <c r="E254" s="63">
        <v>0.46800925925925929</v>
      </c>
      <c r="F254" s="62">
        <v>42912</v>
      </c>
      <c r="G254" s="63">
        <v>0.64381944444444439</v>
      </c>
      <c r="H254"/>
      <c r="I254" s="65">
        <v>5.6423611111111112E-2</v>
      </c>
      <c r="J254" s="65">
        <v>7.9745370370370369E-2</v>
      </c>
      <c r="K254" s="65">
        <v>3.9467592592592596E-2</v>
      </c>
      <c r="L254" s="65">
        <v>1.7361111111111112E-4</v>
      </c>
      <c r="M254" s="65">
        <v>0.17581018518518518</v>
      </c>
      <c r="N254"/>
      <c r="O254" s="18">
        <v>22.9785</v>
      </c>
      <c r="P254" s="18">
        <v>0</v>
      </c>
      <c r="Q254" s="18">
        <v>14.640816450000001</v>
      </c>
      <c r="S254"/>
      <c r="T254" s="61">
        <v>22.296050032916401</v>
      </c>
      <c r="U254" s="65">
        <v>3.2673611111111105E-2</v>
      </c>
      <c r="V254" s="65">
        <v>6.782407407407408E-3</v>
      </c>
      <c r="W254" s="65">
        <v>0</v>
      </c>
      <c r="X254" s="65">
        <v>0</v>
      </c>
      <c r="Y254" s="65">
        <v>0</v>
      </c>
      <c r="Z254" s="65">
        <v>1.1574074074074073E-5</v>
      </c>
      <c r="AA254" s="18">
        <f>WEEKNUM(Tableau22[[#This Row],[Date de début]],2)</f>
        <v>27</v>
      </c>
      <c r="AB254" s="18">
        <f>YEAR(Tableau22[[#This Row],[Date de début]])</f>
        <v>2017</v>
      </c>
      <c r="AC254" s="18">
        <f>WEEKDAY(Tableau22[[#This Row],[Date de début]])</f>
        <v>2</v>
      </c>
      <c r="AD254" s="18" t="str">
        <f>LEFT(Tableau22[[#This Row],[PN Pièce]],9)</f>
        <v/>
      </c>
      <c r="AE254" s="18"/>
    </row>
    <row r="255" spans="2:31" x14ac:dyDescent="0.25">
      <c r="B255" s="18">
        <v>450023</v>
      </c>
      <c r="C255" s="18" t="str">
        <f>IFERROR(VLOOKUP(B255,#REF!,2,FALSE),"")</f>
        <v/>
      </c>
      <c r="D255" s="62">
        <v>42912</v>
      </c>
      <c r="E255" s="63">
        <v>0.64403935185185179</v>
      </c>
      <c r="F255" s="62">
        <v>42913</v>
      </c>
      <c r="G255" s="63">
        <v>0.36512731481481481</v>
      </c>
      <c r="H255"/>
      <c r="I255" s="65">
        <v>4.7233796296296295E-2</v>
      </c>
      <c r="J255" s="65">
        <v>4.6296296296296293E-4</v>
      </c>
      <c r="K255" s="65">
        <v>9.7916666666666655E-3</v>
      </c>
      <c r="L255" s="65">
        <v>0.66156249999999994</v>
      </c>
      <c r="M255" s="65">
        <v>0.7190509259259259</v>
      </c>
      <c r="N255"/>
      <c r="O255" s="18">
        <v>22.9785</v>
      </c>
      <c r="P255" s="18">
        <v>0</v>
      </c>
      <c r="Q255" s="18">
        <v>0.59460014999999899</v>
      </c>
      <c r="S255"/>
      <c r="T255" s="61">
        <v>2.0083143398285799</v>
      </c>
      <c r="U255" s="65">
        <v>2.4305555555555552E-4</v>
      </c>
      <c r="V255" s="65">
        <v>0</v>
      </c>
      <c r="W255" s="65">
        <v>0</v>
      </c>
      <c r="X255" s="65">
        <v>7.3263888888888892E-3</v>
      </c>
      <c r="Y255" s="65">
        <v>2.1412037037037038E-3</v>
      </c>
      <c r="Z255" s="65">
        <v>8.1018518518518516E-5</v>
      </c>
      <c r="AA255" s="18">
        <f>WEEKNUM(Tableau22[[#This Row],[Date de début]],2)</f>
        <v>27</v>
      </c>
      <c r="AB255" s="18">
        <f>YEAR(Tableau22[[#This Row],[Date de début]])</f>
        <v>2017</v>
      </c>
      <c r="AC255" s="18">
        <f>WEEKDAY(Tableau22[[#This Row],[Date de début]])</f>
        <v>2</v>
      </c>
      <c r="AD255" s="18" t="str">
        <f>LEFT(Tableau22[[#This Row],[PN Pièce]],9)</f>
        <v/>
      </c>
      <c r="AE255" s="18"/>
    </row>
    <row r="256" spans="2:31" x14ac:dyDescent="0.25">
      <c r="B256" s="18">
        <v>450023</v>
      </c>
      <c r="C256" s="18" t="str">
        <f>IFERROR(VLOOKUP(B256,#REF!,2,FALSE),"")</f>
        <v/>
      </c>
      <c r="D256" s="62">
        <v>42919</v>
      </c>
      <c r="E256" s="63">
        <v>0.67189814814814808</v>
      </c>
      <c r="F256" s="62">
        <v>42919</v>
      </c>
      <c r="G256" s="63">
        <v>0.70854166666666663</v>
      </c>
      <c r="H256"/>
      <c r="I256" s="65">
        <v>3.6064814814814813E-2</v>
      </c>
      <c r="J256" s="65">
        <v>3.4722222222222222E-5</v>
      </c>
      <c r="K256" s="65">
        <v>9.2592592592592588E-5</v>
      </c>
      <c r="L256" s="65">
        <v>4.5138888888888892E-4</v>
      </c>
      <c r="M256" s="65">
        <v>3.664351851851852E-2</v>
      </c>
      <c r="N256"/>
      <c r="O256" s="18">
        <v>22.9785</v>
      </c>
      <c r="P256" s="18">
        <v>0</v>
      </c>
      <c r="Q256" s="18">
        <v>0</v>
      </c>
      <c r="S256"/>
      <c r="T256" s="61">
        <v>51.620972836386699</v>
      </c>
      <c r="U256" s="65">
        <v>2.3148148148148147E-5</v>
      </c>
      <c r="V256" s="65">
        <v>0</v>
      </c>
      <c r="W256" s="65">
        <v>0</v>
      </c>
      <c r="X256" s="65">
        <v>0</v>
      </c>
      <c r="Y256" s="65">
        <v>0</v>
      </c>
      <c r="Z256" s="65">
        <v>6.9444444444444444E-5</v>
      </c>
      <c r="AA256" s="18">
        <f>WEEKNUM(Tableau22[[#This Row],[Date de début]],2)</f>
        <v>28</v>
      </c>
      <c r="AB256" s="18">
        <f>YEAR(Tableau22[[#This Row],[Date de début]])</f>
        <v>2017</v>
      </c>
      <c r="AC256" s="18">
        <f>WEEKDAY(Tableau22[[#This Row],[Date de début]])</f>
        <v>2</v>
      </c>
      <c r="AD256" s="18" t="str">
        <f>LEFT(Tableau22[[#This Row],[PN Pièce]],9)</f>
        <v/>
      </c>
      <c r="AE256" s="18"/>
    </row>
    <row r="257" spans="2:31" x14ac:dyDescent="0.25">
      <c r="B257" s="18">
        <v>450023</v>
      </c>
      <c r="C257" s="18" t="str">
        <f>IFERROR(VLOOKUP(B257,#REF!,2,FALSE),"")</f>
        <v/>
      </c>
      <c r="D257" s="62">
        <v>42922</v>
      </c>
      <c r="E257" s="63">
        <v>0.41341435185185182</v>
      </c>
      <c r="F257" s="62">
        <v>42922</v>
      </c>
      <c r="G257" s="63">
        <v>0.41827546296296297</v>
      </c>
      <c r="H257"/>
      <c r="I257" s="65">
        <v>2.9050925925925928E-3</v>
      </c>
      <c r="J257" s="65">
        <v>9.6064814814814808E-4</v>
      </c>
      <c r="K257" s="65">
        <v>3.0092592592592595E-4</v>
      </c>
      <c r="L257" s="65">
        <v>6.9444444444444447E-4</v>
      </c>
      <c r="M257" s="65">
        <v>4.8611111111111112E-3</v>
      </c>
      <c r="N257"/>
      <c r="O257" s="18">
        <v>23.225100000000001</v>
      </c>
      <c r="P257" s="18">
        <v>0</v>
      </c>
      <c r="Q257" s="18">
        <v>0</v>
      </c>
      <c r="S257"/>
      <c r="T257" s="61">
        <v>68.5</v>
      </c>
      <c r="U257" s="65">
        <v>3.0092592592592595E-4</v>
      </c>
      <c r="V257" s="65">
        <v>0</v>
      </c>
      <c r="W257" s="65">
        <v>0</v>
      </c>
      <c r="X257" s="65">
        <v>0</v>
      </c>
      <c r="Y257" s="65">
        <v>0</v>
      </c>
      <c r="Z257" s="65">
        <v>0</v>
      </c>
      <c r="AA257" s="18">
        <f>WEEKNUM(Tableau22[[#This Row],[Date de début]],2)</f>
        <v>28</v>
      </c>
      <c r="AB257" s="18">
        <f>YEAR(Tableau22[[#This Row],[Date de début]])</f>
        <v>2017</v>
      </c>
      <c r="AC257" s="18">
        <f>WEEKDAY(Tableau22[[#This Row],[Date de début]])</f>
        <v>5</v>
      </c>
      <c r="AD257" s="18" t="str">
        <f>LEFT(Tableau22[[#This Row],[PN Pièce]],9)</f>
        <v/>
      </c>
      <c r="AE257" s="18"/>
    </row>
    <row r="258" spans="2:31" x14ac:dyDescent="0.25">
      <c r="B258" s="18">
        <v>450023</v>
      </c>
      <c r="C258" s="18" t="str">
        <f>IFERROR(VLOOKUP(B258,#REF!,2,FALSE),"")</f>
        <v/>
      </c>
      <c r="D258" s="62">
        <v>42922</v>
      </c>
      <c r="E258" s="63">
        <v>0.42223379629629632</v>
      </c>
      <c r="F258" s="62">
        <v>42922</v>
      </c>
      <c r="G258" s="63">
        <v>0.42343749999999997</v>
      </c>
      <c r="H258"/>
      <c r="I258" s="65">
        <v>2.6620370370370372E-4</v>
      </c>
      <c r="J258" s="65">
        <v>5.7870370370370378E-4</v>
      </c>
      <c r="K258" s="65">
        <v>8.1018518518518516E-5</v>
      </c>
      <c r="L258" s="65">
        <v>2.7777777777777778E-4</v>
      </c>
      <c r="M258" s="65">
        <v>1.2037037037037038E-3</v>
      </c>
      <c r="N258"/>
      <c r="O258" s="18">
        <v>23.225100000000001</v>
      </c>
      <c r="P258" s="18">
        <v>0</v>
      </c>
      <c r="Q258" s="69">
        <v>5.5500000030406198E-6</v>
      </c>
      <c r="S258"/>
      <c r="T258" s="61">
        <v>16.932692307692299</v>
      </c>
      <c r="U258" s="65">
        <v>8.1018518518518516E-5</v>
      </c>
      <c r="V258" s="65">
        <v>0</v>
      </c>
      <c r="W258" s="65">
        <v>0</v>
      </c>
      <c r="X258" s="65">
        <v>0</v>
      </c>
      <c r="Y258" s="65">
        <v>0</v>
      </c>
      <c r="Z258" s="65">
        <v>0</v>
      </c>
      <c r="AA258" s="18">
        <f>WEEKNUM(Tableau22[[#This Row],[Date de début]],2)</f>
        <v>28</v>
      </c>
      <c r="AB258" s="18">
        <f>YEAR(Tableau22[[#This Row],[Date de début]])</f>
        <v>2017</v>
      </c>
      <c r="AC258" s="18">
        <f>WEEKDAY(Tableau22[[#This Row],[Date de début]])</f>
        <v>5</v>
      </c>
      <c r="AD258" s="18" t="str">
        <f>LEFT(Tableau22[[#This Row],[PN Pièce]],9)</f>
        <v/>
      </c>
      <c r="AE258" s="18"/>
    </row>
    <row r="259" spans="2:31" x14ac:dyDescent="0.25">
      <c r="B259" s="18">
        <v>450023</v>
      </c>
      <c r="C259" s="18" t="str">
        <f>IFERROR(VLOOKUP(B259,#REF!,2,FALSE),"")</f>
        <v/>
      </c>
      <c r="D259" s="62">
        <v>42922</v>
      </c>
      <c r="E259" s="63">
        <v>0.42505787037037041</v>
      </c>
      <c r="F259" s="62">
        <v>42922</v>
      </c>
      <c r="G259" s="63">
        <v>0.45878472222222227</v>
      </c>
      <c r="H259"/>
      <c r="I259" s="65">
        <v>3.3067129629629634E-2</v>
      </c>
      <c r="J259" s="65">
        <v>1.273148148148148E-4</v>
      </c>
      <c r="K259" s="65">
        <v>2.4305555555555552E-4</v>
      </c>
      <c r="L259" s="65">
        <v>2.8935185185185189E-4</v>
      </c>
      <c r="M259" s="65">
        <v>3.3726851851851855E-2</v>
      </c>
      <c r="N259"/>
      <c r="O259" s="18">
        <v>23.225100000000001</v>
      </c>
      <c r="P259" s="18">
        <v>0</v>
      </c>
      <c r="Q259" s="18">
        <v>0</v>
      </c>
      <c r="S259"/>
      <c r="T259" s="61">
        <v>50.609471516815397</v>
      </c>
      <c r="U259" s="65">
        <v>1.5046296296296297E-4</v>
      </c>
      <c r="V259" s="65">
        <v>0</v>
      </c>
      <c r="W259" s="65">
        <v>0</v>
      </c>
      <c r="X259" s="65">
        <v>0</v>
      </c>
      <c r="Y259" s="65">
        <v>0</v>
      </c>
      <c r="Z259" s="65">
        <v>9.2592592592592588E-5</v>
      </c>
      <c r="AA259" s="18">
        <f>WEEKNUM(Tableau22[[#This Row],[Date de début]],2)</f>
        <v>28</v>
      </c>
      <c r="AB259" s="18">
        <f>YEAR(Tableau22[[#This Row],[Date de début]])</f>
        <v>2017</v>
      </c>
      <c r="AC259" s="18">
        <f>WEEKDAY(Tableau22[[#This Row],[Date de début]])</f>
        <v>5</v>
      </c>
      <c r="AD259" s="18" t="str">
        <f>LEFT(Tableau22[[#This Row],[PN Pièce]],9)</f>
        <v/>
      </c>
      <c r="AE259" s="18"/>
    </row>
    <row r="260" spans="2:31" x14ac:dyDescent="0.25">
      <c r="B260" s="18">
        <v>450023</v>
      </c>
      <c r="C260" s="18" t="str">
        <f>IFERROR(VLOOKUP(B260,#REF!,2,FALSE),"")</f>
        <v/>
      </c>
      <c r="D260" s="62">
        <v>42922</v>
      </c>
      <c r="E260" s="63">
        <v>0.45880787037037035</v>
      </c>
      <c r="F260" s="62">
        <v>42926</v>
      </c>
      <c r="G260" s="63">
        <v>0.4191319444444444</v>
      </c>
      <c r="H260"/>
      <c r="I260" s="65">
        <v>0.18150462962962963</v>
      </c>
      <c r="J260" s="65">
        <v>2.1296296296296298E-3</v>
      </c>
      <c r="K260" s="65">
        <v>4.0509259259259258E-4</v>
      </c>
      <c r="L260" s="65" t="s">
        <v>164</v>
      </c>
      <c r="M260" s="65" t="s">
        <v>165</v>
      </c>
      <c r="N260"/>
      <c r="O260" s="18">
        <v>23.225100000000001</v>
      </c>
      <c r="P260" s="18">
        <v>0</v>
      </c>
      <c r="Q260" s="18">
        <v>0.5751231</v>
      </c>
      <c r="S260"/>
      <c r="T260" s="61">
        <v>93.659110038226302</v>
      </c>
      <c r="U260" s="65">
        <v>3.7037037037037035E-4</v>
      </c>
      <c r="V260" s="65">
        <v>0</v>
      </c>
      <c r="W260" s="65">
        <v>0</v>
      </c>
      <c r="X260" s="65">
        <v>0</v>
      </c>
      <c r="Y260" s="65">
        <v>0</v>
      </c>
      <c r="Z260" s="65">
        <v>3.4722222222222222E-5</v>
      </c>
      <c r="AA260" s="18">
        <f>WEEKNUM(Tableau22[[#This Row],[Date de début]],2)</f>
        <v>28</v>
      </c>
      <c r="AB260" s="18">
        <f>YEAR(Tableau22[[#This Row],[Date de début]])</f>
        <v>2017</v>
      </c>
      <c r="AC260" s="18">
        <f>WEEKDAY(Tableau22[[#This Row],[Date de début]])</f>
        <v>5</v>
      </c>
      <c r="AD260" s="18" t="str">
        <f>LEFT(Tableau22[[#This Row],[PN Pièce]],9)</f>
        <v/>
      </c>
      <c r="AE260" s="18"/>
    </row>
    <row r="261" spans="2:31" x14ac:dyDescent="0.25">
      <c r="B261" s="18">
        <v>450023</v>
      </c>
      <c r="C261" s="18" t="str">
        <f>IFERROR(VLOOKUP(B261,#REF!,2,FALSE),"")</f>
        <v/>
      </c>
      <c r="D261" s="62">
        <v>42926</v>
      </c>
      <c r="E261" s="63">
        <v>0.44667824074074075</v>
      </c>
      <c r="F261" s="62">
        <v>42926</v>
      </c>
      <c r="G261" s="63">
        <v>0.453125</v>
      </c>
      <c r="H261"/>
      <c r="I261" s="65">
        <v>6.076388888888889E-3</v>
      </c>
      <c r="J261" s="65">
        <v>2.0833333333333335E-4</v>
      </c>
      <c r="K261" s="65">
        <v>1.6203703703703703E-4</v>
      </c>
      <c r="L261" s="65">
        <v>0</v>
      </c>
      <c r="M261" s="65">
        <v>6.4467592592592597E-3</v>
      </c>
      <c r="N261"/>
      <c r="O261" s="18">
        <v>23.225100000000001</v>
      </c>
      <c r="P261" s="18">
        <v>0</v>
      </c>
      <c r="Q261" s="18">
        <v>2.9585699999999999E-2</v>
      </c>
      <c r="S261"/>
      <c r="T261" s="61">
        <v>39.224416517055701</v>
      </c>
      <c r="U261" s="65">
        <v>1.5046296296296297E-4</v>
      </c>
      <c r="V261" s="65">
        <v>0</v>
      </c>
      <c r="W261" s="65">
        <v>0</v>
      </c>
      <c r="X261" s="65">
        <v>0</v>
      </c>
      <c r="Y261" s="65">
        <v>0</v>
      </c>
      <c r="Z261" s="65">
        <v>1.1574074074074073E-5</v>
      </c>
      <c r="AA261" s="18">
        <f>WEEKNUM(Tableau22[[#This Row],[Date de début]],2)</f>
        <v>29</v>
      </c>
      <c r="AB261" s="18">
        <f>YEAR(Tableau22[[#This Row],[Date de début]])</f>
        <v>2017</v>
      </c>
      <c r="AC261" s="18">
        <f>WEEKDAY(Tableau22[[#This Row],[Date de début]])</f>
        <v>2</v>
      </c>
      <c r="AD261" s="18" t="str">
        <f>LEFT(Tableau22[[#This Row],[PN Pièce]],9)</f>
        <v/>
      </c>
      <c r="AE261" s="18"/>
    </row>
    <row r="262" spans="2:31" x14ac:dyDescent="0.25">
      <c r="B262" s="18">
        <v>450023</v>
      </c>
      <c r="C262" s="18" t="str">
        <f>IFERROR(VLOOKUP(B262,#REF!,2,FALSE),"")</f>
        <v/>
      </c>
      <c r="D262" s="62">
        <v>42929</v>
      </c>
      <c r="E262" s="63">
        <v>0.41729166666666667</v>
      </c>
      <c r="F262" s="62">
        <v>42929</v>
      </c>
      <c r="G262" s="63">
        <v>0.60767361111111107</v>
      </c>
      <c r="H262"/>
      <c r="I262" s="65">
        <v>0.13693287037037036</v>
      </c>
      <c r="J262" s="65">
        <v>2.0937499999999998E-2</v>
      </c>
      <c r="K262" s="65">
        <v>2.6157407407407407E-2</v>
      </c>
      <c r="L262" s="65">
        <v>6.3541666666666668E-3</v>
      </c>
      <c r="M262" s="65">
        <v>0.19038194444444445</v>
      </c>
      <c r="N262"/>
      <c r="O262" s="18">
        <v>23.225100000000001</v>
      </c>
      <c r="P262" s="18">
        <v>0</v>
      </c>
      <c r="Q262" s="18">
        <v>9.1756056000000008</v>
      </c>
      <c r="S262"/>
      <c r="T262" s="61">
        <v>28.426591282144798</v>
      </c>
      <c r="U262" s="65">
        <v>2.1840277777777778E-2</v>
      </c>
      <c r="V262" s="65">
        <v>2.3148148148148146E-4</v>
      </c>
      <c r="W262" s="65">
        <v>0</v>
      </c>
      <c r="X262" s="65">
        <v>0</v>
      </c>
      <c r="Y262" s="65">
        <v>4.0624999999999993E-3</v>
      </c>
      <c r="Z262" s="65">
        <v>2.3148148148148147E-5</v>
      </c>
      <c r="AA262" s="18">
        <f>WEEKNUM(Tableau22[[#This Row],[Date de début]],2)</f>
        <v>29</v>
      </c>
      <c r="AB262" s="18">
        <f>YEAR(Tableau22[[#This Row],[Date de début]])</f>
        <v>2017</v>
      </c>
      <c r="AC262" s="18">
        <f>WEEKDAY(Tableau22[[#This Row],[Date de début]])</f>
        <v>5</v>
      </c>
      <c r="AD262" s="18" t="str">
        <f>LEFT(Tableau22[[#This Row],[PN Pièce]],9)</f>
        <v/>
      </c>
      <c r="AE262" s="18"/>
    </row>
    <row r="263" spans="2:31" x14ac:dyDescent="0.25">
      <c r="B263" s="18">
        <v>450023</v>
      </c>
      <c r="C263" s="18" t="str">
        <f>IFERROR(VLOOKUP(B263,#REF!,2,FALSE),"")</f>
        <v/>
      </c>
      <c r="D263" s="62">
        <v>42929</v>
      </c>
      <c r="E263" s="63">
        <v>0.60770833333333341</v>
      </c>
      <c r="F263" s="62">
        <v>42933</v>
      </c>
      <c r="G263" s="63">
        <v>0.39304398148148145</v>
      </c>
      <c r="H263"/>
      <c r="I263" s="65">
        <v>0.12027777777777778</v>
      </c>
      <c r="J263" s="65">
        <v>6.4155092592592597E-2</v>
      </c>
      <c r="K263" s="65">
        <v>7.6493055555555564E-2</v>
      </c>
      <c r="L263" s="65" t="s">
        <v>166</v>
      </c>
      <c r="M263" s="65" t="s">
        <v>167</v>
      </c>
      <c r="N263"/>
      <c r="O263" s="18">
        <v>23.225100000000001</v>
      </c>
      <c r="P263" s="18">
        <v>0</v>
      </c>
      <c r="Q263" s="18">
        <v>19.738142849999999</v>
      </c>
      <c r="S263"/>
      <c r="T263" s="61">
        <v>2.2577411000663501</v>
      </c>
      <c r="U263" s="65">
        <v>4.6932870370370368E-2</v>
      </c>
      <c r="V263" s="65">
        <v>1.0949074074074075E-2</v>
      </c>
      <c r="W263" s="65">
        <v>0</v>
      </c>
      <c r="X263" s="65">
        <v>4.108796296296297E-3</v>
      </c>
      <c r="Y263" s="65">
        <v>1.4421296296296295E-2</v>
      </c>
      <c r="Z263" s="65">
        <v>8.1018518518518516E-5</v>
      </c>
      <c r="AA263" s="18">
        <f>WEEKNUM(Tableau22[[#This Row],[Date de début]],2)</f>
        <v>29</v>
      </c>
      <c r="AB263" s="18">
        <f>YEAR(Tableau22[[#This Row],[Date de début]])</f>
        <v>2017</v>
      </c>
      <c r="AC263" s="18">
        <f>WEEKDAY(Tableau22[[#This Row],[Date de début]])</f>
        <v>5</v>
      </c>
      <c r="AD263" s="18" t="str">
        <f>LEFT(Tableau22[[#This Row],[PN Pièce]],9)</f>
        <v/>
      </c>
      <c r="AE263" s="18"/>
    </row>
    <row r="264" spans="2:31" x14ac:dyDescent="0.25">
      <c r="B264" s="18">
        <v>450023</v>
      </c>
      <c r="C264" s="18" t="str">
        <f>IFERROR(VLOOKUP(B264,#REF!,2,FALSE),"")</f>
        <v/>
      </c>
      <c r="D264" s="62">
        <v>42934</v>
      </c>
      <c r="E264" s="63">
        <v>0.35723379629629631</v>
      </c>
      <c r="F264" s="62">
        <v>42934</v>
      </c>
      <c r="G264" s="63">
        <v>0.35847222222222225</v>
      </c>
      <c r="H264"/>
      <c r="I264" s="65">
        <v>8.564814814814815E-4</v>
      </c>
      <c r="J264" s="65">
        <v>1.273148148148148E-4</v>
      </c>
      <c r="K264" s="65">
        <v>2.5462962962962961E-4</v>
      </c>
      <c r="L264" s="65">
        <v>0</v>
      </c>
      <c r="M264" s="65">
        <v>1.2384259259259258E-3</v>
      </c>
      <c r="N264"/>
      <c r="O264" s="18">
        <v>23.225100000000001</v>
      </c>
      <c r="P264" s="18">
        <v>0</v>
      </c>
      <c r="Q264" s="18">
        <v>3.1719149999997899E-2</v>
      </c>
      <c r="S264"/>
      <c r="T264" s="61">
        <v>80.841121495327101</v>
      </c>
      <c r="U264" s="65">
        <v>1.9675925925925926E-4</v>
      </c>
      <c r="V264" s="65">
        <v>0</v>
      </c>
      <c r="W264" s="65">
        <v>0</v>
      </c>
      <c r="X264" s="65">
        <v>0</v>
      </c>
      <c r="Y264" s="65">
        <v>0</v>
      </c>
      <c r="Z264" s="65">
        <v>5.7870370370370366E-5</v>
      </c>
      <c r="AA264" s="18">
        <f>WEEKNUM(Tableau22[[#This Row],[Date de début]],2)</f>
        <v>30</v>
      </c>
      <c r="AB264" s="18">
        <f>YEAR(Tableau22[[#This Row],[Date de début]])</f>
        <v>2017</v>
      </c>
      <c r="AC264" s="18">
        <f>WEEKDAY(Tableau22[[#This Row],[Date de début]])</f>
        <v>3</v>
      </c>
      <c r="AD264" s="18" t="str">
        <f>LEFT(Tableau22[[#This Row],[PN Pièce]],9)</f>
        <v/>
      </c>
      <c r="AE264" s="18"/>
    </row>
    <row r="265" spans="2:31" x14ac:dyDescent="0.25">
      <c r="B265" s="18">
        <v>450023</v>
      </c>
      <c r="C265" s="18" t="str">
        <f>IFERROR(VLOOKUP(B265,#REF!,2,FALSE),"")</f>
        <v/>
      </c>
      <c r="D265" s="62">
        <v>42934</v>
      </c>
      <c r="E265" s="63">
        <v>0.42650462962962959</v>
      </c>
      <c r="F265" s="62">
        <v>42934</v>
      </c>
      <c r="G265" s="63">
        <v>0.65807870370370369</v>
      </c>
      <c r="H265"/>
      <c r="I265" s="65">
        <v>3.2002314814814817E-2</v>
      </c>
      <c r="J265" s="65">
        <v>4.0451388888888891E-2</v>
      </c>
      <c r="K265" s="65">
        <v>0.10240740740740741</v>
      </c>
      <c r="L265" s="65">
        <v>5.6712962962962965E-2</v>
      </c>
      <c r="M265" s="65">
        <v>0.23157407407407407</v>
      </c>
      <c r="N265"/>
      <c r="O265" s="18">
        <v>23.225100000000001</v>
      </c>
      <c r="P265" s="18">
        <v>0</v>
      </c>
      <c r="Q265" s="18">
        <v>26.928745200000002</v>
      </c>
      <c r="S265"/>
      <c r="T265" s="61">
        <v>59.202169132346903</v>
      </c>
      <c r="U265" s="65">
        <v>7.2800925925925922E-2</v>
      </c>
      <c r="V265" s="65">
        <v>1.1770833333333333E-2</v>
      </c>
      <c r="W265" s="65">
        <v>0</v>
      </c>
      <c r="X265" s="65">
        <v>3.9814814814814817E-3</v>
      </c>
      <c r="Y265" s="65">
        <v>1.3842592592592594E-2</v>
      </c>
      <c r="Z265" s="65">
        <v>1.1574074074074073E-5</v>
      </c>
      <c r="AA265" s="18">
        <f>WEEKNUM(Tableau22[[#This Row],[Date de début]],2)</f>
        <v>30</v>
      </c>
      <c r="AB265" s="18">
        <f>YEAR(Tableau22[[#This Row],[Date de début]])</f>
        <v>2017</v>
      </c>
      <c r="AC265" s="18">
        <f>WEEKDAY(Tableau22[[#This Row],[Date de début]])</f>
        <v>3</v>
      </c>
      <c r="AD265" s="18" t="str">
        <f>LEFT(Tableau22[[#This Row],[PN Pièce]],9)</f>
        <v/>
      </c>
      <c r="AE265" s="18"/>
    </row>
    <row r="266" spans="2:31" x14ac:dyDescent="0.25">
      <c r="B266" s="18">
        <v>450023</v>
      </c>
      <c r="C266" s="18" t="str">
        <f>IFERROR(VLOOKUP(B266,#REF!,2,FALSE),"")</f>
        <v/>
      </c>
      <c r="D266" s="62">
        <v>42991</v>
      </c>
      <c r="E266" s="63">
        <v>0.41491898148148149</v>
      </c>
      <c r="F266" s="62">
        <v>42991</v>
      </c>
      <c r="G266" s="63">
        <v>0.44210648148148146</v>
      </c>
      <c r="H266"/>
      <c r="I266" s="65">
        <v>2.6226851851851852E-2</v>
      </c>
      <c r="J266" s="65">
        <v>3.9351851851851852E-4</v>
      </c>
      <c r="K266" s="65">
        <v>4.9768518518518521E-4</v>
      </c>
      <c r="L266" s="65">
        <v>6.9444444444444444E-5</v>
      </c>
      <c r="M266" s="65">
        <v>2.71875E-2</v>
      </c>
      <c r="N266"/>
      <c r="O266" s="18">
        <v>23.553149999999999</v>
      </c>
      <c r="P266" s="18">
        <v>0</v>
      </c>
      <c r="Q266" s="18">
        <v>0.103669049999999</v>
      </c>
      <c r="S266"/>
      <c r="T266" s="61">
        <v>4.1719880800340601</v>
      </c>
      <c r="U266" s="65">
        <v>4.5138888888888892E-4</v>
      </c>
      <c r="V266" s="65">
        <v>0</v>
      </c>
      <c r="W266" s="65">
        <v>0</v>
      </c>
      <c r="X266" s="65">
        <v>0</v>
      </c>
      <c r="Y266" s="65">
        <v>0</v>
      </c>
      <c r="Z266" s="65">
        <v>4.6296296296296294E-5</v>
      </c>
      <c r="AA266" s="18">
        <f>WEEKNUM(Tableau22[[#This Row],[Date de début]],2)</f>
        <v>38</v>
      </c>
      <c r="AB266" s="18">
        <f>YEAR(Tableau22[[#This Row],[Date de début]])</f>
        <v>2017</v>
      </c>
      <c r="AC266" s="18">
        <f>WEEKDAY(Tableau22[[#This Row],[Date de début]])</f>
        <v>4</v>
      </c>
      <c r="AD266" s="18" t="str">
        <f>LEFT(Tableau22[[#This Row],[PN Pièce]],9)</f>
        <v/>
      </c>
      <c r="AE266" s="18"/>
    </row>
    <row r="267" spans="2:31" x14ac:dyDescent="0.25">
      <c r="B267" s="18">
        <v>450023</v>
      </c>
      <c r="C267" s="18" t="str">
        <f>IFERROR(VLOOKUP(B267,#REF!,2,FALSE),"")</f>
        <v/>
      </c>
      <c r="D267" s="62">
        <v>42991</v>
      </c>
      <c r="E267" s="63">
        <v>0.4422106481481482</v>
      </c>
      <c r="F267" s="62">
        <v>42991</v>
      </c>
      <c r="G267" s="63">
        <v>0.47664351851851849</v>
      </c>
      <c r="H267"/>
      <c r="I267" s="65">
        <v>6.9791666666666674E-3</v>
      </c>
      <c r="J267" s="65">
        <v>6.3888888888888884E-3</v>
      </c>
      <c r="K267" s="65">
        <v>2.1064814814814814E-2</v>
      </c>
      <c r="L267" s="65">
        <v>0</v>
      </c>
      <c r="M267" s="65">
        <v>3.4432870370370371E-2</v>
      </c>
      <c r="N267"/>
      <c r="O267" s="18">
        <v>23.553149999999999</v>
      </c>
      <c r="P267" s="18">
        <v>0</v>
      </c>
      <c r="Q267" s="18">
        <v>7.5391243499999998</v>
      </c>
      <c r="S267"/>
      <c r="T267" s="61">
        <v>69.599999999999994</v>
      </c>
      <c r="U267" s="65">
        <v>1.5185185185185185E-2</v>
      </c>
      <c r="V267" s="65">
        <v>8.1018518518518516E-5</v>
      </c>
      <c r="W267" s="65">
        <v>0</v>
      </c>
      <c r="X267" s="65">
        <v>0</v>
      </c>
      <c r="Y267" s="65">
        <v>5.7060185185185191E-3</v>
      </c>
      <c r="Z267" s="65">
        <v>9.2592592592592588E-5</v>
      </c>
      <c r="AA267" s="18">
        <f>WEEKNUM(Tableau22[[#This Row],[Date de début]],2)</f>
        <v>38</v>
      </c>
      <c r="AB267" s="18">
        <f>YEAR(Tableau22[[#This Row],[Date de début]])</f>
        <v>2017</v>
      </c>
      <c r="AC267" s="18">
        <f>WEEKDAY(Tableau22[[#This Row],[Date de début]])</f>
        <v>4</v>
      </c>
      <c r="AD267" s="18" t="str">
        <f>LEFT(Tableau22[[#This Row],[PN Pièce]],9)</f>
        <v/>
      </c>
      <c r="AE267" s="18"/>
    </row>
    <row r="268" spans="2:31" x14ac:dyDescent="0.25">
      <c r="B268" s="18">
        <v>450023</v>
      </c>
      <c r="C268" s="18" t="str">
        <f>IFERROR(VLOOKUP(B268,#REF!,2,FALSE),"")</f>
        <v/>
      </c>
      <c r="D268" s="62">
        <v>42991</v>
      </c>
      <c r="E268" s="63">
        <v>0.47667824074074078</v>
      </c>
      <c r="F268" s="62">
        <v>42992</v>
      </c>
      <c r="G268" s="63">
        <v>0.34495370370370365</v>
      </c>
      <c r="H268"/>
      <c r="I268" s="65">
        <v>0.10189814814814814</v>
      </c>
      <c r="J268" s="65">
        <v>7.9143518518518516E-2</v>
      </c>
      <c r="K268" s="65">
        <v>7.1458333333333332E-2</v>
      </c>
      <c r="L268" s="65">
        <v>0.61531250000000004</v>
      </c>
      <c r="M268" s="65">
        <v>0.86781249999999999</v>
      </c>
      <c r="N268"/>
      <c r="O268" s="18">
        <v>23.553149999999999</v>
      </c>
      <c r="P268" s="18">
        <v>0</v>
      </c>
      <c r="Q268" s="18">
        <v>22.31419455</v>
      </c>
      <c r="S268"/>
      <c r="T268" s="61">
        <v>12.012063610552</v>
      </c>
      <c r="U268" s="65">
        <v>5.527777777777778E-2</v>
      </c>
      <c r="V268" s="65">
        <v>1.275462962962963E-2</v>
      </c>
      <c r="W268" s="65">
        <v>0</v>
      </c>
      <c r="X268" s="65">
        <v>0</v>
      </c>
      <c r="Y268" s="65">
        <v>3.3333333333333335E-3</v>
      </c>
      <c r="Z268" s="65">
        <v>9.2592592592592588E-5</v>
      </c>
      <c r="AA268" s="18">
        <f>WEEKNUM(Tableau22[[#This Row],[Date de début]],2)</f>
        <v>38</v>
      </c>
      <c r="AB268" s="18">
        <f>YEAR(Tableau22[[#This Row],[Date de début]])</f>
        <v>2017</v>
      </c>
      <c r="AC268" s="18">
        <f>WEEKDAY(Tableau22[[#This Row],[Date de début]])</f>
        <v>4</v>
      </c>
      <c r="AD268" s="18" t="str">
        <f>LEFT(Tableau22[[#This Row],[PN Pièce]],9)</f>
        <v/>
      </c>
      <c r="AE268" s="18"/>
    </row>
    <row r="269" spans="2:31" x14ac:dyDescent="0.25">
      <c r="B269" s="18">
        <v>450023</v>
      </c>
      <c r="C269" s="18" t="str">
        <f>IFERROR(VLOOKUP(B269,#REF!,2,FALSE),"")</f>
        <v/>
      </c>
      <c r="D269" s="62">
        <v>42992</v>
      </c>
      <c r="E269" s="63">
        <v>0.46256944444444442</v>
      </c>
      <c r="F269" s="62">
        <v>42992</v>
      </c>
      <c r="G269" s="63">
        <v>0.50133101851851858</v>
      </c>
      <c r="H269"/>
      <c r="I269" s="65">
        <v>1.5162037037037036E-2</v>
      </c>
      <c r="J269" s="65">
        <v>9.525462962962963E-3</v>
      </c>
      <c r="K269" s="65">
        <v>1.329861111111111E-2</v>
      </c>
      <c r="L269" s="65">
        <v>7.7546296296296304E-4</v>
      </c>
      <c r="M269" s="65">
        <v>3.876157407407408E-2</v>
      </c>
      <c r="N269"/>
      <c r="O269" s="18">
        <v>23.553149999999999</v>
      </c>
      <c r="P269" s="18">
        <v>0</v>
      </c>
      <c r="Q269" s="18">
        <v>0.13992014999999999</v>
      </c>
      <c r="S269"/>
      <c r="T269" s="61">
        <v>54.653030755449301</v>
      </c>
      <c r="U269" s="65">
        <v>2.1990740740740742E-3</v>
      </c>
      <c r="V269" s="65">
        <v>2.0833333333333335E-4</v>
      </c>
      <c r="W269" s="65">
        <v>0</v>
      </c>
      <c r="X269" s="65">
        <v>4.2939814814814811E-3</v>
      </c>
      <c r="Y269" s="65">
        <v>6.5856481481481469E-3</v>
      </c>
      <c r="Z269" s="65">
        <v>1.1574074074074073E-5</v>
      </c>
      <c r="AA269" s="18">
        <f>WEEKNUM(Tableau22[[#This Row],[Date de début]],2)</f>
        <v>38</v>
      </c>
      <c r="AB269" s="18">
        <f>YEAR(Tableau22[[#This Row],[Date de début]])</f>
        <v>2017</v>
      </c>
      <c r="AC269" s="18">
        <f>WEEKDAY(Tableau22[[#This Row],[Date de début]])</f>
        <v>5</v>
      </c>
      <c r="AD269" s="18" t="str">
        <f>LEFT(Tableau22[[#This Row],[PN Pièce]],9)</f>
        <v/>
      </c>
      <c r="AE269" s="18"/>
    </row>
    <row r="270" spans="2:31" x14ac:dyDescent="0.25">
      <c r="B270" s="18">
        <v>450023</v>
      </c>
      <c r="C270" s="18" t="str">
        <f>IFERROR(VLOOKUP(B270,#REF!,2,FALSE),"")</f>
        <v/>
      </c>
      <c r="D270" s="62">
        <v>43003</v>
      </c>
      <c r="E270" s="63">
        <v>0.34126157407407409</v>
      </c>
      <c r="F270" s="62">
        <v>43003</v>
      </c>
      <c r="G270" s="63">
        <v>0.62564814814814818</v>
      </c>
      <c r="H270"/>
      <c r="I270" s="65">
        <v>0.2729050925925926</v>
      </c>
      <c r="J270" s="65">
        <v>1.8865740740740742E-3</v>
      </c>
      <c r="K270" s="65">
        <v>9.5949074074074079E-3</v>
      </c>
      <c r="L270" s="65">
        <v>0</v>
      </c>
      <c r="M270" s="65">
        <v>0.28438657407407408</v>
      </c>
      <c r="N270"/>
      <c r="O270" s="18">
        <v>23.553149999999999</v>
      </c>
      <c r="P270" s="18">
        <v>0</v>
      </c>
      <c r="Q270" s="18">
        <v>3.3447369</v>
      </c>
      <c r="S270"/>
      <c r="T270" s="61">
        <v>87.899434292458395</v>
      </c>
      <c r="U270" s="65">
        <v>8.9236111111111113E-3</v>
      </c>
      <c r="V270" s="65">
        <v>0</v>
      </c>
      <c r="W270" s="65">
        <v>0</v>
      </c>
      <c r="X270" s="65">
        <v>0</v>
      </c>
      <c r="Y270" s="65">
        <v>0</v>
      </c>
      <c r="Z270" s="65">
        <v>6.7129629629629625E-4</v>
      </c>
      <c r="AA270" s="18">
        <f>WEEKNUM(Tableau22[[#This Row],[Date de début]],2)</f>
        <v>40</v>
      </c>
      <c r="AB270" s="18">
        <f>YEAR(Tableau22[[#This Row],[Date de début]])</f>
        <v>2017</v>
      </c>
      <c r="AC270" s="18">
        <f>WEEKDAY(Tableau22[[#This Row],[Date de début]])</f>
        <v>2</v>
      </c>
      <c r="AD270" s="18" t="str">
        <f>LEFT(Tableau22[[#This Row],[PN Pièce]],9)</f>
        <v/>
      </c>
      <c r="AE270" s="18"/>
    </row>
    <row r="271" spans="2:31" x14ac:dyDescent="0.25">
      <c r="B271" s="18">
        <v>450023</v>
      </c>
      <c r="C271" s="18" t="str">
        <f>IFERROR(VLOOKUP(B271,#REF!,2,FALSE),"")</f>
        <v/>
      </c>
      <c r="D271" s="62">
        <v>43175</v>
      </c>
      <c r="E271" s="63">
        <v>0.48982638888888891</v>
      </c>
      <c r="F271" s="62">
        <v>43179</v>
      </c>
      <c r="G271" s="63">
        <v>0.39581018518518518</v>
      </c>
      <c r="H271"/>
      <c r="I271" s="65">
        <v>0.27759259259259261</v>
      </c>
      <c r="J271" s="65">
        <v>4.2025462962962966E-2</v>
      </c>
      <c r="K271" s="65">
        <v>0.10809027777777779</v>
      </c>
      <c r="L271" s="65" t="s">
        <v>168</v>
      </c>
      <c r="M271" s="65" t="s">
        <v>169</v>
      </c>
      <c r="N271"/>
      <c r="O271" s="18">
        <v>23.553149999999999</v>
      </c>
      <c r="P271" s="18">
        <v>0</v>
      </c>
      <c r="Q271" s="18">
        <v>28.954008000000002</v>
      </c>
      <c r="S271"/>
      <c r="T271" s="61">
        <v>3.7622889856197501</v>
      </c>
      <c r="U271" s="65">
        <v>6.5578703703703708E-2</v>
      </c>
      <c r="V271" s="65">
        <v>1.1180555555555556E-2</v>
      </c>
      <c r="W271" s="65">
        <v>0</v>
      </c>
      <c r="X271" s="65">
        <v>4.5833333333333334E-3</v>
      </c>
      <c r="Y271" s="65">
        <v>2.6666666666666668E-2</v>
      </c>
      <c r="Z271" s="65">
        <v>8.1018518518518516E-5</v>
      </c>
      <c r="AA271" s="18">
        <f>WEEKNUM(Tableau22[[#This Row],[Date de début]],2)</f>
        <v>11</v>
      </c>
      <c r="AB271" s="18">
        <f>YEAR(Tableau22[[#This Row],[Date de début]])</f>
        <v>2018</v>
      </c>
      <c r="AC271" s="18">
        <f>WEEKDAY(Tableau22[[#This Row],[Date de début]])</f>
        <v>6</v>
      </c>
      <c r="AD271" s="18" t="str">
        <f>LEFT(Tableau22[[#This Row],[PN Pièce]],9)</f>
        <v/>
      </c>
      <c r="AE271" s="18"/>
    </row>
    <row r="272" spans="2:31" x14ac:dyDescent="0.25">
      <c r="B272" s="18">
        <v>450023</v>
      </c>
      <c r="C272" s="18" t="str">
        <f>IFERROR(VLOOKUP(B272,#REF!,2,FALSE),"")</f>
        <v/>
      </c>
      <c r="D272" s="62">
        <v>43179</v>
      </c>
      <c r="E272" s="63">
        <v>0.40962962962962962</v>
      </c>
      <c r="F272" s="62">
        <v>43179</v>
      </c>
      <c r="G272" s="63">
        <v>0.42494212962962963</v>
      </c>
      <c r="H272"/>
      <c r="I272" s="65">
        <v>7.9976851851851858E-3</v>
      </c>
      <c r="J272" s="65">
        <v>4.3981481481481481E-4</v>
      </c>
      <c r="K272" s="65">
        <v>6.875E-3</v>
      </c>
      <c r="L272" s="65">
        <v>0</v>
      </c>
      <c r="M272" s="65">
        <v>1.53125E-2</v>
      </c>
      <c r="N272"/>
      <c r="O272" s="18">
        <v>23.553149999999999</v>
      </c>
      <c r="P272" s="18">
        <v>0</v>
      </c>
      <c r="Q272" s="18">
        <v>4.4220000000052499E-4</v>
      </c>
      <c r="S272"/>
      <c r="T272" s="61">
        <v>90.521541950113402</v>
      </c>
      <c r="U272" s="65">
        <v>0</v>
      </c>
      <c r="V272" s="65">
        <v>0</v>
      </c>
      <c r="W272" s="65">
        <v>0</v>
      </c>
      <c r="X272" s="65">
        <v>0</v>
      </c>
      <c r="Y272" s="65">
        <v>6.875E-3</v>
      </c>
      <c r="Z272" s="65">
        <v>0</v>
      </c>
      <c r="AA272" s="18">
        <f>WEEKNUM(Tableau22[[#This Row],[Date de début]],2)</f>
        <v>12</v>
      </c>
      <c r="AB272" s="18">
        <f>YEAR(Tableau22[[#This Row],[Date de début]])</f>
        <v>2018</v>
      </c>
      <c r="AC272" s="18">
        <f>WEEKDAY(Tableau22[[#This Row],[Date de début]])</f>
        <v>3</v>
      </c>
      <c r="AD272" s="18" t="str">
        <f>LEFT(Tableau22[[#This Row],[PN Pièce]],9)</f>
        <v/>
      </c>
      <c r="AE272" s="18"/>
    </row>
    <row r="273" spans="2:31" x14ac:dyDescent="0.25">
      <c r="B273" s="18">
        <v>450023</v>
      </c>
      <c r="C273" s="18" t="str">
        <f>IFERROR(VLOOKUP(B273,#REF!,2,FALSE),"")</f>
        <v/>
      </c>
      <c r="D273" s="62">
        <v>43224</v>
      </c>
      <c r="E273" s="63">
        <v>0.46528935185185188</v>
      </c>
      <c r="F273" s="62">
        <v>43228</v>
      </c>
      <c r="G273" s="63">
        <v>0.33870370370370373</v>
      </c>
      <c r="H273" s="68"/>
      <c r="I273" s="65">
        <v>0.17240740740740743</v>
      </c>
      <c r="J273" s="65">
        <v>3.8032407407407411E-2</v>
      </c>
      <c r="K273" s="65">
        <v>9.9641203703703704E-2</v>
      </c>
      <c r="L273" s="65" t="s">
        <v>170</v>
      </c>
      <c r="M273" s="65" t="s">
        <v>171</v>
      </c>
      <c r="N273"/>
      <c r="O273" s="18">
        <v>23.553149999999999</v>
      </c>
      <c r="P273" s="18">
        <v>0</v>
      </c>
      <c r="Q273" s="18">
        <v>27.6906237</v>
      </c>
      <c r="S273"/>
      <c r="T273" s="61">
        <v>3.5860193687380999</v>
      </c>
      <c r="U273" s="65">
        <v>6.2280092592592595E-2</v>
      </c>
      <c r="V273" s="65">
        <v>1.068287037037037E-2</v>
      </c>
      <c r="W273" s="65">
        <v>0</v>
      </c>
      <c r="X273" s="65">
        <v>3.9236111111111112E-3</v>
      </c>
      <c r="Y273" s="65">
        <v>2.2708333333333334E-2</v>
      </c>
      <c r="Z273" s="65">
        <v>4.6296296296296294E-5</v>
      </c>
      <c r="AA273" s="18">
        <f>WEEKNUM(Tableau22[[#This Row],[Date de début]],2)</f>
        <v>18</v>
      </c>
      <c r="AB273" s="18">
        <f>YEAR(Tableau22[[#This Row],[Date de début]])</f>
        <v>2018</v>
      </c>
      <c r="AC273" s="18">
        <f>WEEKDAY(Tableau22[[#This Row],[Date de début]])</f>
        <v>6</v>
      </c>
      <c r="AD273" s="18" t="str">
        <f>LEFT(Tableau22[[#This Row],[PN Pièce]],9)</f>
        <v/>
      </c>
      <c r="AE273" s="18"/>
    </row>
    <row r="274" spans="2:31" x14ac:dyDescent="0.25">
      <c r="B274" s="18">
        <v>450023</v>
      </c>
      <c r="C274" s="18" t="str">
        <f>IFERROR(VLOOKUP(B274,#REF!,2,FALSE),"")</f>
        <v/>
      </c>
      <c r="D274" s="62">
        <v>43501</v>
      </c>
      <c r="E274" s="63">
        <v>0.58206018518518521</v>
      </c>
      <c r="F274" s="62">
        <v>43514</v>
      </c>
      <c r="G274" s="63">
        <v>0.30335648148148148</v>
      </c>
      <c r="H274"/>
      <c r="I274" s="65">
        <v>0.57104166666666667</v>
      </c>
      <c r="J274" s="65">
        <v>2.7418981481481485E-2</v>
      </c>
      <c r="K274" s="65">
        <v>0.13460648148148149</v>
      </c>
      <c r="L274" s="65" t="s">
        <v>172</v>
      </c>
      <c r="M274" s="65" t="s">
        <v>173</v>
      </c>
      <c r="N274"/>
      <c r="O274" s="18">
        <v>23.553149999999999</v>
      </c>
      <c r="P274" s="18">
        <v>0</v>
      </c>
      <c r="Q274" s="18">
        <v>29.49411285</v>
      </c>
      <c r="S274"/>
      <c r="T274" s="61">
        <v>82.681538867457604</v>
      </c>
      <c r="U274" s="65">
        <v>8.5902777777777772E-2</v>
      </c>
      <c r="V274" s="65">
        <v>1.3935185185185184E-2</v>
      </c>
      <c r="W274" s="65">
        <v>0</v>
      </c>
      <c r="X274" s="65">
        <v>4.2824074074074075E-3</v>
      </c>
      <c r="Y274" s="65">
        <v>3.0104166666666668E-2</v>
      </c>
      <c r="Z274" s="65">
        <v>1.7361111111111112E-4</v>
      </c>
      <c r="AA274" s="18">
        <f>WEEKNUM(Tableau22[[#This Row],[Date de début]],2)</f>
        <v>6</v>
      </c>
      <c r="AB274" s="18">
        <f>YEAR(Tableau22[[#This Row],[Date de début]])</f>
        <v>2019</v>
      </c>
      <c r="AC274" s="18">
        <f>WEEKDAY(Tableau22[[#This Row],[Date de début]])</f>
        <v>3</v>
      </c>
      <c r="AD274" s="18" t="str">
        <f>LEFT(Tableau22[[#This Row],[PN Pièce]],9)</f>
        <v/>
      </c>
      <c r="AE274" s="18"/>
    </row>
    <row r="275" spans="2:31" x14ac:dyDescent="0.25">
      <c r="B275" s="18">
        <v>450023</v>
      </c>
      <c r="C275" s="18" t="str">
        <f>IFERROR(VLOOKUP(B275,#REF!,2,FALSE),"")</f>
        <v/>
      </c>
      <c r="D275" s="62">
        <v>43543</v>
      </c>
      <c r="E275" s="63">
        <v>0.33891203703703704</v>
      </c>
      <c r="F275" s="62">
        <v>43545</v>
      </c>
      <c r="G275" s="63">
        <v>0.27666666666666667</v>
      </c>
      <c r="H275"/>
      <c r="I275" s="65">
        <v>0.38598379629629626</v>
      </c>
      <c r="J275" s="65">
        <v>5.4872685185185184E-2</v>
      </c>
      <c r="K275" s="65">
        <v>0.20684027777777778</v>
      </c>
      <c r="L275" s="65" t="s">
        <v>174</v>
      </c>
      <c r="M275" s="65" t="s">
        <v>175</v>
      </c>
      <c r="N275"/>
      <c r="O275" s="18">
        <v>23.553149999999999</v>
      </c>
      <c r="P275" s="18">
        <v>0</v>
      </c>
      <c r="Q275" s="18">
        <v>25.829494199999999</v>
      </c>
      <c r="S275"/>
      <c r="T275" s="61">
        <v>6.1426096928718996</v>
      </c>
      <c r="U275" s="65">
        <v>0.12615740740740741</v>
      </c>
      <c r="V275" s="65">
        <v>1.894675925925926E-2</v>
      </c>
      <c r="W275" s="65">
        <v>0</v>
      </c>
      <c r="X275" s="65">
        <v>1.3935185185185184E-2</v>
      </c>
      <c r="Y275" s="65">
        <v>4.7719907407407412E-2</v>
      </c>
      <c r="Z275" s="65">
        <v>8.1018518518518516E-5</v>
      </c>
      <c r="AA275" s="18">
        <f>WEEKNUM(Tableau22[[#This Row],[Date de début]],2)</f>
        <v>12</v>
      </c>
      <c r="AB275" s="18">
        <f>YEAR(Tableau22[[#This Row],[Date de début]])</f>
        <v>2019</v>
      </c>
      <c r="AC275" s="18">
        <f>WEEKDAY(Tableau22[[#This Row],[Date de début]])</f>
        <v>3</v>
      </c>
      <c r="AD275" s="18" t="str">
        <f>LEFT(Tableau22[[#This Row],[PN Pièce]],9)</f>
        <v/>
      </c>
      <c r="AE275" s="18"/>
    </row>
    <row r="276" spans="2:31" x14ac:dyDescent="0.25">
      <c r="B276" s="18">
        <v>450023</v>
      </c>
      <c r="C276" s="18" t="str">
        <f>IFERROR(VLOOKUP(B276,#REF!,2,FALSE),"")</f>
        <v/>
      </c>
      <c r="D276" s="62">
        <v>43670</v>
      </c>
      <c r="E276" s="63">
        <v>0.28318287037037038</v>
      </c>
      <c r="F276" s="62">
        <v>43671</v>
      </c>
      <c r="G276" s="63">
        <v>0.41479166666666667</v>
      </c>
      <c r="H276"/>
      <c r="I276" s="65">
        <v>0.98462962962962963</v>
      </c>
      <c r="J276" s="65">
        <v>1.1574074074074075E-2</v>
      </c>
      <c r="K276" s="65">
        <v>0.13277777777777777</v>
      </c>
      <c r="L276" s="65">
        <v>2.627314814814815E-3</v>
      </c>
      <c r="M276" s="65" t="s">
        <v>176</v>
      </c>
      <c r="N276"/>
      <c r="O276" s="18">
        <v>23.553149999999999</v>
      </c>
      <c r="P276" s="18">
        <v>0</v>
      </c>
      <c r="Q276" s="18">
        <v>26.897398500000001</v>
      </c>
      <c r="S276"/>
      <c r="T276" s="61">
        <v>9.8126131470476992</v>
      </c>
      <c r="U276" s="65">
        <v>9.0520833333333328E-2</v>
      </c>
      <c r="V276" s="65">
        <v>1.511574074074074E-2</v>
      </c>
      <c r="W276" s="65">
        <v>0</v>
      </c>
      <c r="X276" s="65">
        <v>3.8310185185185183E-3</v>
      </c>
      <c r="Y276" s="65">
        <v>2.3287037037037037E-2</v>
      </c>
      <c r="Z276" s="65">
        <v>2.3148148148148147E-5</v>
      </c>
      <c r="AA276" s="18">
        <f>WEEKNUM(Tableau22[[#This Row],[Date de début]],2)</f>
        <v>30</v>
      </c>
      <c r="AB276" s="18">
        <f>YEAR(Tableau22[[#This Row],[Date de début]])</f>
        <v>2019</v>
      </c>
      <c r="AC276" s="18">
        <f>WEEKDAY(Tableau22[[#This Row],[Date de début]])</f>
        <v>4</v>
      </c>
      <c r="AD276" s="18" t="str">
        <f>LEFT(Tableau22[[#This Row],[PN Pièce]],9)</f>
        <v/>
      </c>
      <c r="AE276" s="18"/>
    </row>
    <row r="277" spans="2:31" x14ac:dyDescent="0.25">
      <c r="B277" s="18">
        <v>450023</v>
      </c>
      <c r="C277" s="18" t="str">
        <f>IFERROR(VLOOKUP(B277,#REF!,2,FALSE),"")</f>
        <v/>
      </c>
      <c r="D277" s="62">
        <v>43700</v>
      </c>
      <c r="E277" s="63">
        <v>0.45280092592592597</v>
      </c>
      <c r="F277" s="62">
        <v>43703</v>
      </c>
      <c r="G277" s="63">
        <v>0.54137731481481477</v>
      </c>
      <c r="H277"/>
      <c r="I277" s="65" t="s">
        <v>1526</v>
      </c>
      <c r="J277" s="65">
        <v>6.9282407407407418E-2</v>
      </c>
      <c r="K277" s="65">
        <v>0.1095949074074074</v>
      </c>
      <c r="L277" s="65">
        <v>4.3784722222222218E-2</v>
      </c>
      <c r="M277" s="65" t="s">
        <v>1527</v>
      </c>
      <c r="N277"/>
      <c r="O277" s="18">
        <v>23.553149999999999</v>
      </c>
      <c r="P277" s="18">
        <v>0</v>
      </c>
      <c r="Q277" s="18">
        <v>26.78625285</v>
      </c>
      <c r="S277"/>
      <c r="T277" s="61">
        <v>94.44002877989</v>
      </c>
      <c r="U277" s="65">
        <v>7.6817129629629624E-2</v>
      </c>
      <c r="V277" s="65">
        <v>1.2222222222222223E-2</v>
      </c>
      <c r="W277" s="65">
        <v>0</v>
      </c>
      <c r="X277" s="65">
        <v>0</v>
      </c>
      <c r="Y277" s="65">
        <v>2.0497685185185185E-2</v>
      </c>
      <c r="Z277" s="65">
        <v>5.7870370370370366E-5</v>
      </c>
      <c r="AA277" s="18">
        <f>WEEKNUM(Tableau22[[#This Row],[Date de début]],2)</f>
        <v>34</v>
      </c>
      <c r="AB277" s="18">
        <f>YEAR(Tableau22[[#This Row],[Date de début]])</f>
        <v>2019</v>
      </c>
      <c r="AC277" s="18">
        <f>WEEKDAY(Tableau22[[#This Row],[Date de début]])</f>
        <v>6</v>
      </c>
      <c r="AD277" s="18" t="str">
        <f>LEFT(Tableau22[[#This Row],[PN Pièce]],9)</f>
        <v/>
      </c>
      <c r="AE277" s="18"/>
    </row>
    <row r="278" spans="2:31" x14ac:dyDescent="0.25">
      <c r="B278" s="18">
        <v>450024</v>
      </c>
      <c r="C278" s="18" t="str">
        <f>IFERROR(VLOOKUP(B278,#REF!,2,FALSE),"")</f>
        <v/>
      </c>
      <c r="D278" s="62">
        <v>42899</v>
      </c>
      <c r="E278" s="63">
        <v>0.4839236111111111</v>
      </c>
      <c r="F278" s="62">
        <v>42899</v>
      </c>
      <c r="G278" s="63">
        <v>0.54864583333333339</v>
      </c>
      <c r="H278"/>
      <c r="I278" s="65">
        <v>5.2905092592592594E-2</v>
      </c>
      <c r="J278" s="65">
        <v>6.1921296296296299E-3</v>
      </c>
      <c r="K278" s="65">
        <v>5.6249999999999989E-3</v>
      </c>
      <c r="L278" s="65">
        <v>0</v>
      </c>
      <c r="M278" s="65">
        <v>6.4722222222222223E-2</v>
      </c>
      <c r="N278"/>
      <c r="O278" s="18">
        <v>3.9051</v>
      </c>
      <c r="P278" s="18">
        <v>0</v>
      </c>
      <c r="Q278" s="18">
        <v>3.9092704500000002</v>
      </c>
      <c r="S278"/>
      <c r="T278" s="61">
        <v>4.7398068669527902</v>
      </c>
      <c r="U278" s="65">
        <v>3.6805555555555554E-3</v>
      </c>
      <c r="V278" s="65">
        <v>0</v>
      </c>
      <c r="W278" s="65">
        <v>0</v>
      </c>
      <c r="X278" s="65">
        <v>1.0763888888888889E-3</v>
      </c>
      <c r="Y278" s="65">
        <v>8.6805555555555551E-4</v>
      </c>
      <c r="Z278" s="65">
        <v>0</v>
      </c>
      <c r="AA278" s="18">
        <f>WEEKNUM(Tableau22[[#This Row],[Date de début]],2)</f>
        <v>25</v>
      </c>
      <c r="AB278" s="18">
        <f>YEAR(Tableau22[[#This Row],[Date de début]])</f>
        <v>2017</v>
      </c>
      <c r="AC278" s="18">
        <f>WEEKDAY(Tableau22[[#This Row],[Date de début]])</f>
        <v>3</v>
      </c>
      <c r="AD278" s="18" t="str">
        <f>LEFT(Tableau22[[#This Row],[PN Pièce]],9)</f>
        <v/>
      </c>
      <c r="AE278" s="18"/>
    </row>
    <row r="279" spans="2:31" x14ac:dyDescent="0.25">
      <c r="B279" s="18">
        <v>450024</v>
      </c>
      <c r="C279" s="18" t="str">
        <f>IFERROR(VLOOKUP(B279,#REF!,2,FALSE),"")</f>
        <v/>
      </c>
      <c r="D279" s="62">
        <v>42899</v>
      </c>
      <c r="E279" s="63">
        <v>0.54864583333333339</v>
      </c>
      <c r="F279" s="62">
        <v>42899</v>
      </c>
      <c r="G279" s="63">
        <v>0.57138888888888884</v>
      </c>
      <c r="H279"/>
      <c r="I279" s="65">
        <v>4.2939814814814811E-3</v>
      </c>
      <c r="J279" s="65">
        <v>5.2083333333333333E-4</v>
      </c>
      <c r="K279" s="65">
        <v>1.7928240740740741E-2</v>
      </c>
      <c r="L279" s="65">
        <v>0</v>
      </c>
      <c r="M279" s="65">
        <v>2.2743055555555555E-2</v>
      </c>
      <c r="N279"/>
      <c r="O279" s="18">
        <v>3.9051</v>
      </c>
      <c r="P279" s="18">
        <v>0</v>
      </c>
      <c r="Q279" s="18">
        <v>0</v>
      </c>
      <c r="S279"/>
      <c r="T279" s="61">
        <v>79.384223918575103</v>
      </c>
      <c r="U279" s="65">
        <v>0</v>
      </c>
      <c r="V279" s="65">
        <v>0</v>
      </c>
      <c r="W279" s="65">
        <v>0</v>
      </c>
      <c r="X279" s="65">
        <v>1.7812499999999998E-2</v>
      </c>
      <c r="Y279" s="65">
        <v>0</v>
      </c>
      <c r="Z279" s="65">
        <v>1.1574074074074073E-4</v>
      </c>
      <c r="AA279" s="18">
        <f>WEEKNUM(Tableau22[[#This Row],[Date de début]],2)</f>
        <v>25</v>
      </c>
      <c r="AB279" s="18">
        <f>YEAR(Tableau22[[#This Row],[Date de début]])</f>
        <v>2017</v>
      </c>
      <c r="AC279" s="18">
        <f>WEEKDAY(Tableau22[[#This Row],[Date de début]])</f>
        <v>3</v>
      </c>
      <c r="AD279" s="18" t="str">
        <f>LEFT(Tableau22[[#This Row],[PN Pièce]],9)</f>
        <v/>
      </c>
      <c r="AE279" s="18"/>
    </row>
    <row r="280" spans="2:31" x14ac:dyDescent="0.25">
      <c r="B280" s="18">
        <v>450024</v>
      </c>
      <c r="C280" s="18" t="str">
        <f>IFERROR(VLOOKUP(B280,#REF!,2,FALSE),"")</f>
        <v/>
      </c>
      <c r="D280" s="62">
        <v>42926</v>
      </c>
      <c r="E280" s="63">
        <v>0.53908564814814819</v>
      </c>
      <c r="F280" s="62">
        <v>42926</v>
      </c>
      <c r="G280" s="63">
        <v>0.60827546296296298</v>
      </c>
      <c r="H280"/>
      <c r="I280" s="65">
        <v>7.5578703703703702E-3</v>
      </c>
      <c r="J280" s="65">
        <v>4.0671296296296296E-2</v>
      </c>
      <c r="K280" s="65">
        <v>2.0960648148148148E-2</v>
      </c>
      <c r="L280" s="65">
        <v>0</v>
      </c>
      <c r="M280" s="65">
        <v>6.9189814814814815E-2</v>
      </c>
      <c r="N280"/>
      <c r="O280" s="18">
        <v>3.8329499999999999</v>
      </c>
      <c r="P280" s="18">
        <v>0</v>
      </c>
      <c r="Q280" s="18">
        <v>4.2419650500000001</v>
      </c>
      <c r="S280"/>
      <c r="T280" s="61">
        <v>79.890598862495807</v>
      </c>
      <c r="U280" s="65">
        <v>3.530092592592592E-3</v>
      </c>
      <c r="V280" s="65">
        <v>0</v>
      </c>
      <c r="W280" s="65">
        <v>0</v>
      </c>
      <c r="X280" s="65">
        <v>1.6238425925925924E-2</v>
      </c>
      <c r="Y280" s="65">
        <v>1.1574074074074073E-3</v>
      </c>
      <c r="Z280" s="65">
        <v>3.4722222222222222E-5</v>
      </c>
      <c r="AA280" s="18">
        <f>WEEKNUM(Tableau22[[#This Row],[Date de début]],2)</f>
        <v>29</v>
      </c>
      <c r="AB280" s="18">
        <f>YEAR(Tableau22[[#This Row],[Date de début]])</f>
        <v>2017</v>
      </c>
      <c r="AC280" s="18">
        <f>WEEKDAY(Tableau22[[#This Row],[Date de début]])</f>
        <v>2</v>
      </c>
      <c r="AD280" s="18" t="str">
        <f>LEFT(Tableau22[[#This Row],[PN Pièce]],9)</f>
        <v/>
      </c>
      <c r="AE280" s="18"/>
    </row>
    <row r="281" spans="2:31" x14ac:dyDescent="0.25">
      <c r="B281" s="18">
        <v>450024</v>
      </c>
      <c r="C281" s="18" t="str">
        <f>IFERROR(VLOOKUP(B281,#REF!,2,FALSE),"")</f>
        <v/>
      </c>
      <c r="D281" s="62">
        <v>42926</v>
      </c>
      <c r="E281" s="63">
        <v>0.60827546296296298</v>
      </c>
      <c r="F281" s="62">
        <v>42926</v>
      </c>
      <c r="G281" s="63">
        <v>0.6294791666666667</v>
      </c>
      <c r="H281"/>
      <c r="I281" s="65">
        <v>1.7881944444444443E-2</v>
      </c>
      <c r="J281" s="65">
        <v>5.4398148148148144E-4</v>
      </c>
      <c r="K281" s="65">
        <v>2.7777777777777779E-3</v>
      </c>
      <c r="L281" s="65">
        <v>0</v>
      </c>
      <c r="M281" s="65">
        <v>2.1203703703703707E-2</v>
      </c>
      <c r="N281"/>
      <c r="O281" s="18">
        <v>3.8329499999999999</v>
      </c>
      <c r="P281" s="18">
        <v>0</v>
      </c>
      <c r="Q281" s="18">
        <v>0</v>
      </c>
      <c r="S281"/>
      <c r="T281" s="61">
        <v>18.0622270742358</v>
      </c>
      <c r="U281" s="65">
        <v>0</v>
      </c>
      <c r="V281" s="65">
        <v>0</v>
      </c>
      <c r="W281" s="65">
        <v>0</v>
      </c>
      <c r="X281" s="65">
        <v>2.5694444444444445E-3</v>
      </c>
      <c r="Y281" s="65">
        <v>0</v>
      </c>
      <c r="Z281" s="65">
        <v>2.0833333333333335E-4</v>
      </c>
      <c r="AA281" s="18">
        <f>WEEKNUM(Tableau22[[#This Row],[Date de début]],2)</f>
        <v>29</v>
      </c>
      <c r="AB281" s="18">
        <f>YEAR(Tableau22[[#This Row],[Date de début]])</f>
        <v>2017</v>
      </c>
      <c r="AC281" s="18">
        <f>WEEKDAY(Tableau22[[#This Row],[Date de début]])</f>
        <v>2</v>
      </c>
      <c r="AD281" s="18" t="str">
        <f>LEFT(Tableau22[[#This Row],[PN Pièce]],9)</f>
        <v/>
      </c>
      <c r="AE281" s="18"/>
    </row>
    <row r="282" spans="2:31" x14ac:dyDescent="0.25">
      <c r="B282" s="18">
        <v>450024</v>
      </c>
      <c r="C282" s="18" t="str">
        <f>IFERROR(VLOOKUP(B282,#REF!,2,FALSE),"")</f>
        <v/>
      </c>
      <c r="D282" s="62">
        <v>42927</v>
      </c>
      <c r="E282" s="63">
        <v>0.4650347222222222</v>
      </c>
      <c r="F282" s="62">
        <v>42927</v>
      </c>
      <c r="G282" s="63">
        <v>0.49251157407407403</v>
      </c>
      <c r="H282"/>
      <c r="I282" s="65">
        <v>9.3171296296296283E-3</v>
      </c>
      <c r="J282" s="65">
        <v>1.3842592592592594E-2</v>
      </c>
      <c r="K282" s="65">
        <v>4.31712962962963E-3</v>
      </c>
      <c r="L282" s="65">
        <v>0</v>
      </c>
      <c r="M282" s="65">
        <v>2.7476851851851853E-2</v>
      </c>
      <c r="N282"/>
      <c r="O282" s="18">
        <v>3.8329499999999999</v>
      </c>
      <c r="P282" s="18">
        <v>0</v>
      </c>
      <c r="Q282" s="69">
        <v>3.9128295</v>
      </c>
      <c r="S282"/>
      <c r="T282" s="61">
        <v>20.915332771693301</v>
      </c>
      <c r="U282" s="65">
        <v>2.9166666666666668E-3</v>
      </c>
      <c r="V282" s="65">
        <v>0</v>
      </c>
      <c r="W282" s="65">
        <v>0</v>
      </c>
      <c r="X282" s="65">
        <v>6.9444444444444447E-4</v>
      </c>
      <c r="Y282" s="65">
        <v>7.0601851851851847E-4</v>
      </c>
      <c r="Z282" s="65">
        <v>0</v>
      </c>
      <c r="AA282" s="18">
        <f>WEEKNUM(Tableau22[[#This Row],[Date de début]],2)</f>
        <v>29</v>
      </c>
      <c r="AB282" s="18">
        <f>YEAR(Tableau22[[#This Row],[Date de début]])</f>
        <v>2017</v>
      </c>
      <c r="AC282" s="18">
        <f>WEEKDAY(Tableau22[[#This Row],[Date de début]])</f>
        <v>3</v>
      </c>
      <c r="AD282" s="18" t="str">
        <f>LEFT(Tableau22[[#This Row],[PN Pièce]],9)</f>
        <v/>
      </c>
      <c r="AE282" s="18"/>
    </row>
    <row r="283" spans="2:31" x14ac:dyDescent="0.25">
      <c r="B283" s="18">
        <v>450024</v>
      </c>
      <c r="C283" s="18" t="str">
        <f>IFERROR(VLOOKUP(B283,#REF!,2,FALSE),"")</f>
        <v/>
      </c>
      <c r="D283" s="62">
        <v>42927</v>
      </c>
      <c r="E283" s="63">
        <v>0.67372685185185188</v>
      </c>
      <c r="F283" s="62">
        <v>42927</v>
      </c>
      <c r="G283" s="63">
        <v>0.67877314814814815</v>
      </c>
      <c r="H283"/>
      <c r="I283" s="65">
        <v>1.5509259259259261E-3</v>
      </c>
      <c r="J283" s="65">
        <v>5.7870370370370366E-5</v>
      </c>
      <c r="K283" s="65">
        <v>5.7870370370370366E-5</v>
      </c>
      <c r="L283" s="65">
        <v>3.37962962962963E-3</v>
      </c>
      <c r="M283" s="65">
        <v>5.0462962962962961E-3</v>
      </c>
      <c r="N283"/>
      <c r="O283" s="18">
        <v>3.8329499999999999</v>
      </c>
      <c r="P283" s="18">
        <v>0</v>
      </c>
      <c r="Q283" s="69">
        <v>5.54999999877737E-6</v>
      </c>
      <c r="S283"/>
      <c r="T283" s="61">
        <v>100</v>
      </c>
      <c r="U283" s="65">
        <v>0</v>
      </c>
      <c r="V283" s="65">
        <v>0</v>
      </c>
      <c r="W283" s="65">
        <v>0</v>
      </c>
      <c r="X283" s="65">
        <v>0</v>
      </c>
      <c r="Y283" s="65">
        <v>0</v>
      </c>
      <c r="Z283" s="65">
        <v>5.7870370370370366E-5</v>
      </c>
      <c r="AA283" s="18">
        <f>WEEKNUM(Tableau22[[#This Row],[Date de début]],2)</f>
        <v>29</v>
      </c>
      <c r="AB283" s="18">
        <f>YEAR(Tableau22[[#This Row],[Date de début]])</f>
        <v>2017</v>
      </c>
      <c r="AC283" s="18">
        <f>WEEKDAY(Tableau22[[#This Row],[Date de début]])</f>
        <v>3</v>
      </c>
      <c r="AD283" s="18" t="str">
        <f>LEFT(Tableau22[[#This Row],[PN Pièce]],9)</f>
        <v/>
      </c>
      <c r="AE283" s="18"/>
    </row>
    <row r="284" spans="2:31" x14ac:dyDescent="0.25">
      <c r="B284" s="18">
        <v>450024</v>
      </c>
      <c r="C284" s="18" t="str">
        <f>IFERROR(VLOOKUP(B284,#REF!,2,FALSE),"")</f>
        <v/>
      </c>
      <c r="D284" s="62">
        <v>42927</v>
      </c>
      <c r="E284" s="63">
        <v>0.67877314814814815</v>
      </c>
      <c r="F284" s="62">
        <v>42928</v>
      </c>
      <c r="G284" s="63">
        <v>0.36502314814814812</v>
      </c>
      <c r="H284"/>
      <c r="I284" s="65">
        <v>3.9409722222222221E-2</v>
      </c>
      <c r="J284" s="65">
        <v>1.2037037037037038E-3</v>
      </c>
      <c r="K284" s="65">
        <v>1.7002314814814814E-2</v>
      </c>
      <c r="L284" s="65">
        <v>0.6286342592592592</v>
      </c>
      <c r="M284" s="65">
        <v>0.68624999999999992</v>
      </c>
      <c r="N284"/>
      <c r="O284" s="18">
        <v>3.8329499999999999</v>
      </c>
      <c r="P284" s="18">
        <v>0</v>
      </c>
      <c r="Q284" s="18">
        <v>0</v>
      </c>
      <c r="S284"/>
      <c r="T284" s="61">
        <v>2.2691594144235299</v>
      </c>
      <c r="U284" s="65">
        <v>0</v>
      </c>
      <c r="V284" s="65">
        <v>0</v>
      </c>
      <c r="W284" s="65">
        <v>0</v>
      </c>
      <c r="X284" s="65">
        <v>1.681712962962963E-2</v>
      </c>
      <c r="Y284" s="65">
        <v>0</v>
      </c>
      <c r="Z284" s="65">
        <v>1.8518518518518518E-4</v>
      </c>
      <c r="AA284" s="18">
        <f>WEEKNUM(Tableau22[[#This Row],[Date de début]],2)</f>
        <v>29</v>
      </c>
      <c r="AB284" s="18">
        <f>YEAR(Tableau22[[#This Row],[Date de début]])</f>
        <v>2017</v>
      </c>
      <c r="AC284" s="18">
        <f>WEEKDAY(Tableau22[[#This Row],[Date de début]])</f>
        <v>3</v>
      </c>
      <c r="AD284" s="18" t="str">
        <f>LEFT(Tableau22[[#This Row],[PN Pièce]],9)</f>
        <v/>
      </c>
      <c r="AE284" s="18"/>
    </row>
    <row r="285" spans="2:31" x14ac:dyDescent="0.25">
      <c r="B285" s="18">
        <v>450024</v>
      </c>
      <c r="C285" s="18" t="str">
        <f>IFERROR(VLOOKUP(B285,#REF!,2,FALSE),"")</f>
        <v/>
      </c>
      <c r="D285" s="62">
        <v>42933</v>
      </c>
      <c r="E285" s="63">
        <v>0.89690972222222232</v>
      </c>
      <c r="F285" s="62">
        <v>42933</v>
      </c>
      <c r="G285" s="63">
        <v>0.92211805555555548</v>
      </c>
      <c r="H285"/>
      <c r="I285" s="65">
        <v>1.7858796296296296E-2</v>
      </c>
      <c r="J285" s="65">
        <v>1.5972222222222221E-3</v>
      </c>
      <c r="K285" s="65">
        <v>5.7523148148148143E-3</v>
      </c>
      <c r="L285" s="65">
        <v>0</v>
      </c>
      <c r="M285" s="65">
        <v>2.5208333333333333E-2</v>
      </c>
      <c r="N285"/>
      <c r="O285" s="18">
        <v>3.8329499999999999</v>
      </c>
      <c r="P285" s="18">
        <v>0</v>
      </c>
      <c r="Q285" s="18">
        <v>3.91233195</v>
      </c>
      <c r="S285"/>
      <c r="T285" s="61">
        <v>15.4416896235078</v>
      </c>
      <c r="U285" s="65">
        <v>3.5648148148148154E-3</v>
      </c>
      <c r="V285" s="65">
        <v>0</v>
      </c>
      <c r="W285" s="65">
        <v>0</v>
      </c>
      <c r="X285" s="65">
        <v>7.5231481481481471E-4</v>
      </c>
      <c r="Y285" s="65">
        <v>1.3773148148148147E-3</v>
      </c>
      <c r="Z285" s="65">
        <v>5.7870370370370366E-5</v>
      </c>
      <c r="AA285" s="18">
        <f>WEEKNUM(Tableau22[[#This Row],[Date de début]],2)</f>
        <v>30</v>
      </c>
      <c r="AB285" s="18">
        <f>YEAR(Tableau22[[#This Row],[Date de début]])</f>
        <v>2017</v>
      </c>
      <c r="AC285" s="18">
        <f>WEEKDAY(Tableau22[[#This Row],[Date de début]])</f>
        <v>2</v>
      </c>
      <c r="AD285" s="18" t="str">
        <f>LEFT(Tableau22[[#This Row],[PN Pièce]],9)</f>
        <v/>
      </c>
      <c r="AE285" s="18"/>
    </row>
    <row r="286" spans="2:31" x14ac:dyDescent="0.25">
      <c r="B286" s="18">
        <v>450024</v>
      </c>
      <c r="C286" s="18" t="str">
        <f>IFERROR(VLOOKUP(B286,#REF!,2,FALSE),"")</f>
        <v/>
      </c>
      <c r="D286" s="62">
        <v>42934</v>
      </c>
      <c r="E286" s="63">
        <v>0.40094907407407404</v>
      </c>
      <c r="F286" s="62">
        <v>42934</v>
      </c>
      <c r="G286" s="63">
        <v>0.42648148148148146</v>
      </c>
      <c r="H286"/>
      <c r="I286" s="65">
        <v>8.9236111111111113E-3</v>
      </c>
      <c r="J286" s="65">
        <v>2.3263888888888887E-3</v>
      </c>
      <c r="K286" s="65">
        <v>1.4282407407407409E-2</v>
      </c>
      <c r="L286" s="65">
        <v>0</v>
      </c>
      <c r="M286" s="65">
        <v>2.5532407407407406E-2</v>
      </c>
      <c r="N286"/>
      <c r="O286" s="18">
        <v>3.8329499999999999</v>
      </c>
      <c r="P286" s="18">
        <v>0</v>
      </c>
      <c r="Q286" s="18">
        <v>0</v>
      </c>
      <c r="S286"/>
      <c r="T286" s="61">
        <v>57.675430643699002</v>
      </c>
      <c r="U286" s="65">
        <v>0</v>
      </c>
      <c r="V286" s="65">
        <v>0</v>
      </c>
      <c r="W286" s="65">
        <v>0</v>
      </c>
      <c r="X286" s="65">
        <v>1.40625E-2</v>
      </c>
      <c r="Y286" s="65">
        <v>0</v>
      </c>
      <c r="Z286" s="65">
        <v>2.199074074074074E-4</v>
      </c>
      <c r="AA286" s="18">
        <f>WEEKNUM(Tableau22[[#This Row],[Date de début]],2)</f>
        <v>30</v>
      </c>
      <c r="AB286" s="18">
        <f>YEAR(Tableau22[[#This Row],[Date de début]])</f>
        <v>2017</v>
      </c>
      <c r="AC286" s="18">
        <f>WEEKDAY(Tableau22[[#This Row],[Date de début]])</f>
        <v>3</v>
      </c>
      <c r="AD286" s="18" t="str">
        <f>LEFT(Tableau22[[#This Row],[PN Pièce]],9)</f>
        <v/>
      </c>
      <c r="AE286" s="18"/>
    </row>
    <row r="287" spans="2:31" x14ac:dyDescent="0.25">
      <c r="B287" s="18">
        <v>450024</v>
      </c>
      <c r="C287" s="18" t="str">
        <f>IFERROR(VLOOKUP(B287,#REF!,2,FALSE),"")</f>
        <v/>
      </c>
      <c r="D287" s="62">
        <v>42992</v>
      </c>
      <c r="E287" s="63">
        <v>0.62216435185185182</v>
      </c>
      <c r="F287" s="62">
        <v>42992</v>
      </c>
      <c r="G287" s="63">
        <v>0.67337962962962961</v>
      </c>
      <c r="H287"/>
      <c r="I287" s="65">
        <v>3.3611111111111112E-2</v>
      </c>
      <c r="J287" s="65">
        <v>6.7129629629629625E-4</v>
      </c>
      <c r="K287" s="65">
        <v>1.6932870370370369E-2</v>
      </c>
      <c r="L287" s="65">
        <v>0</v>
      </c>
      <c r="M287" s="65">
        <v>5.1215277777777783E-2</v>
      </c>
      <c r="N287"/>
      <c r="O287" s="18">
        <v>3.8329499999999999</v>
      </c>
      <c r="P287" s="18">
        <v>0</v>
      </c>
      <c r="Q287" s="18">
        <v>3.9152230499999998</v>
      </c>
      <c r="S287"/>
      <c r="T287" s="61">
        <v>34.262146892655402</v>
      </c>
      <c r="U287" s="65">
        <v>2.7314814814814819E-3</v>
      </c>
      <c r="V287" s="65">
        <v>0</v>
      </c>
      <c r="W287" s="65">
        <v>0</v>
      </c>
      <c r="X287" s="65">
        <v>1.3634259259259257E-2</v>
      </c>
      <c r="Y287" s="65">
        <v>5.5555555555555556E-4</v>
      </c>
      <c r="Z287" s="65">
        <v>1.1574074074074073E-5</v>
      </c>
      <c r="AA287" s="18">
        <f>WEEKNUM(Tableau22[[#This Row],[Date de début]],2)</f>
        <v>38</v>
      </c>
      <c r="AB287" s="18">
        <f>YEAR(Tableau22[[#This Row],[Date de début]])</f>
        <v>2017</v>
      </c>
      <c r="AC287" s="18">
        <f>WEEKDAY(Tableau22[[#This Row],[Date de début]])</f>
        <v>5</v>
      </c>
      <c r="AD287" s="18" t="str">
        <f>LEFT(Tableau22[[#This Row],[PN Pièce]],9)</f>
        <v/>
      </c>
      <c r="AE287" s="18"/>
    </row>
    <row r="288" spans="2:31" x14ac:dyDescent="0.25">
      <c r="B288" s="18">
        <v>450024</v>
      </c>
      <c r="C288" s="18" t="str">
        <f>IFERROR(VLOOKUP(B288,#REF!,2,FALSE),"")</f>
        <v/>
      </c>
      <c r="D288" s="62">
        <v>43175</v>
      </c>
      <c r="E288" s="63">
        <v>0.32555555555555554</v>
      </c>
      <c r="F288" s="62">
        <v>43175</v>
      </c>
      <c r="G288" s="63">
        <v>0.48982638888888891</v>
      </c>
      <c r="H288"/>
      <c r="I288" s="65">
        <v>0.10243055555555557</v>
      </c>
      <c r="J288" s="65">
        <v>4.148148148148148E-2</v>
      </c>
      <c r="K288" s="65">
        <v>2.0358796296296295E-2</v>
      </c>
      <c r="L288" s="65">
        <v>0</v>
      </c>
      <c r="M288" s="65">
        <v>0.16427083333333334</v>
      </c>
      <c r="N288"/>
      <c r="O288" s="18">
        <v>3.8329499999999999</v>
      </c>
      <c r="P288" s="18">
        <v>0</v>
      </c>
      <c r="Q288" s="18">
        <v>5.3149940999999998</v>
      </c>
      <c r="S288"/>
      <c r="T288" s="61">
        <v>13.659691397167601</v>
      </c>
      <c r="U288" s="65">
        <v>5.5787037037037038E-3</v>
      </c>
      <c r="V288" s="65">
        <v>0</v>
      </c>
      <c r="W288" s="65">
        <v>0</v>
      </c>
      <c r="X288" s="65">
        <v>1.3634259259259257E-2</v>
      </c>
      <c r="Y288" s="65">
        <v>1.0879629629629629E-3</v>
      </c>
      <c r="Z288" s="65">
        <v>5.7870370370370366E-5</v>
      </c>
      <c r="AA288" s="18">
        <f>WEEKNUM(Tableau22[[#This Row],[Date de début]],2)</f>
        <v>11</v>
      </c>
      <c r="AB288" s="18">
        <f>YEAR(Tableau22[[#This Row],[Date de début]])</f>
        <v>2018</v>
      </c>
      <c r="AC288" s="18">
        <f>WEEKDAY(Tableau22[[#This Row],[Date de début]])</f>
        <v>6</v>
      </c>
      <c r="AD288" s="18" t="str">
        <f>LEFT(Tableau22[[#This Row],[PN Pièce]],9)</f>
        <v/>
      </c>
      <c r="AE288" s="18"/>
    </row>
    <row r="289" spans="2:31" x14ac:dyDescent="0.25">
      <c r="B289" s="18">
        <v>450024</v>
      </c>
      <c r="C289" s="18" t="str">
        <f>IFERROR(VLOOKUP(B289,#REF!,2,FALSE),"")</f>
        <v/>
      </c>
      <c r="D289" s="62">
        <v>43224</v>
      </c>
      <c r="E289" s="63">
        <v>0.3636921296296296</v>
      </c>
      <c r="F289" s="62">
        <v>43224</v>
      </c>
      <c r="G289" s="63">
        <v>0.46528935185185188</v>
      </c>
      <c r="H289"/>
      <c r="I289" s="65">
        <v>6.446759259259259E-2</v>
      </c>
      <c r="J289" s="65">
        <v>1.3310185185185185E-3</v>
      </c>
      <c r="K289" s="65">
        <v>1.8958333333333334E-2</v>
      </c>
      <c r="L289" s="65">
        <v>1.6840277777777777E-2</v>
      </c>
      <c r="M289" s="65">
        <v>0.10159722222222223</v>
      </c>
      <c r="N289"/>
      <c r="O289" s="18">
        <v>3.8329499999999999</v>
      </c>
      <c r="P289" s="18">
        <v>0</v>
      </c>
      <c r="Q289" s="18">
        <v>3.9099669000000001</v>
      </c>
      <c r="S289"/>
      <c r="T289" s="61">
        <v>15.971177944862101</v>
      </c>
      <c r="U289" s="65">
        <v>4.4444444444444444E-3</v>
      </c>
      <c r="V289" s="65">
        <v>0</v>
      </c>
      <c r="W289" s="65">
        <v>0</v>
      </c>
      <c r="X289" s="65">
        <v>1.3692129629629629E-2</v>
      </c>
      <c r="Y289" s="65">
        <v>8.2175925925925917E-4</v>
      </c>
      <c r="Z289" s="65">
        <v>0</v>
      </c>
      <c r="AA289" s="18">
        <f>WEEKNUM(Tableau22[[#This Row],[Date de début]],2)</f>
        <v>18</v>
      </c>
      <c r="AB289" s="18">
        <f>YEAR(Tableau22[[#This Row],[Date de début]])</f>
        <v>2018</v>
      </c>
      <c r="AC289" s="18">
        <f>WEEKDAY(Tableau22[[#This Row],[Date de début]])</f>
        <v>6</v>
      </c>
      <c r="AD289" s="18" t="str">
        <f>LEFT(Tableau22[[#This Row],[PN Pièce]],9)</f>
        <v/>
      </c>
      <c r="AE289" s="18"/>
    </row>
    <row r="290" spans="2:31" x14ac:dyDescent="0.25">
      <c r="B290" s="18">
        <v>450024</v>
      </c>
      <c r="C290" s="18" t="str">
        <f>IFERROR(VLOOKUP(B290,#REF!,2,FALSE),"")</f>
        <v/>
      </c>
      <c r="D290" s="62">
        <v>43426</v>
      </c>
      <c r="E290" s="63">
        <v>0.64128472222222221</v>
      </c>
      <c r="F290" s="62">
        <v>43430</v>
      </c>
      <c r="G290" s="63">
        <v>0.53315972222222219</v>
      </c>
      <c r="H290"/>
      <c r="I290" s="65">
        <v>0.36400462962962959</v>
      </c>
      <c r="J290" s="65">
        <v>5.162037037037037E-3</v>
      </c>
      <c r="K290" s="65">
        <v>2.1319444444444443E-2</v>
      </c>
      <c r="L290" s="65" t="s">
        <v>177</v>
      </c>
      <c r="M290" s="65" t="s">
        <v>178</v>
      </c>
      <c r="N290"/>
      <c r="O290" s="18">
        <v>3.8329499999999999</v>
      </c>
      <c r="P290" s="18">
        <v>0</v>
      </c>
      <c r="Q290" s="18">
        <v>3.9113216999999998</v>
      </c>
      <c r="S290"/>
      <c r="T290" s="61">
        <v>7.6251836387535699</v>
      </c>
      <c r="U290" s="65">
        <v>4.6180555555555558E-3</v>
      </c>
      <c r="V290" s="65">
        <v>0</v>
      </c>
      <c r="W290" s="65">
        <v>0</v>
      </c>
      <c r="X290" s="65">
        <v>1.5833333333333335E-2</v>
      </c>
      <c r="Y290" s="65">
        <v>8.449074074074075E-4</v>
      </c>
      <c r="Z290" s="65">
        <v>2.3148148148148147E-5</v>
      </c>
      <c r="AA290" s="18">
        <f>WEEKNUM(Tableau22[[#This Row],[Date de début]],2)</f>
        <v>47</v>
      </c>
      <c r="AB290" s="18">
        <f>YEAR(Tableau22[[#This Row],[Date de début]])</f>
        <v>2018</v>
      </c>
      <c r="AC290" s="18">
        <f>WEEKDAY(Tableau22[[#This Row],[Date de début]])</f>
        <v>5</v>
      </c>
      <c r="AD290" s="18" t="str">
        <f>LEFT(Tableau22[[#This Row],[PN Pièce]],9)</f>
        <v/>
      </c>
      <c r="AE290" s="18"/>
    </row>
    <row r="291" spans="2:31" x14ac:dyDescent="0.25">
      <c r="B291" s="18">
        <v>450024</v>
      </c>
      <c r="C291" s="18" t="str">
        <f>IFERROR(VLOOKUP(B291,#REF!,2,FALSE),"")</f>
        <v/>
      </c>
      <c r="D291" s="62">
        <v>43500</v>
      </c>
      <c r="E291" s="63">
        <v>0.52964120370370371</v>
      </c>
      <c r="F291" s="62">
        <v>43500</v>
      </c>
      <c r="G291" s="63">
        <v>0.57100694444444444</v>
      </c>
      <c r="H291"/>
      <c r="I291" s="65">
        <v>1.5358796296296296E-2</v>
      </c>
      <c r="J291" s="65">
        <v>3.6342592592592594E-3</v>
      </c>
      <c r="K291" s="65">
        <v>2.2372685185185186E-2</v>
      </c>
      <c r="L291" s="65">
        <v>0</v>
      </c>
      <c r="M291" s="65">
        <v>4.1365740740740745E-2</v>
      </c>
      <c r="N291"/>
      <c r="O291" s="18">
        <v>3.8329499999999999</v>
      </c>
      <c r="P291" s="18">
        <v>0</v>
      </c>
      <c r="Q291" s="18">
        <v>4.7161377</v>
      </c>
      <c r="S291"/>
      <c r="T291" s="61">
        <v>53.599048684946801</v>
      </c>
      <c r="U291" s="65">
        <v>5.2546296296296299E-3</v>
      </c>
      <c r="V291" s="65">
        <v>0</v>
      </c>
      <c r="W291" s="65">
        <v>0</v>
      </c>
      <c r="X291" s="65">
        <v>1.6006944444444445E-2</v>
      </c>
      <c r="Y291" s="65">
        <v>1.0879629629629629E-3</v>
      </c>
      <c r="Z291" s="65">
        <v>2.3148148148148147E-5</v>
      </c>
      <c r="AA291" s="18">
        <f>WEEKNUM(Tableau22[[#This Row],[Date de début]],2)</f>
        <v>6</v>
      </c>
      <c r="AB291" s="18">
        <f>YEAR(Tableau22[[#This Row],[Date de début]])</f>
        <v>2019</v>
      </c>
      <c r="AC291" s="18">
        <f>WEEKDAY(Tableau22[[#This Row],[Date de début]])</f>
        <v>2</v>
      </c>
      <c r="AD291" s="18" t="str">
        <f>LEFT(Tableau22[[#This Row],[PN Pièce]],9)</f>
        <v/>
      </c>
      <c r="AE291" s="18"/>
    </row>
    <row r="292" spans="2:31" x14ac:dyDescent="0.25">
      <c r="B292" s="18">
        <v>450024</v>
      </c>
      <c r="C292" s="18" t="str">
        <f>IFERROR(VLOOKUP(B292,#REF!,2,FALSE),"")</f>
        <v/>
      </c>
      <c r="D292" s="62">
        <v>43538</v>
      </c>
      <c r="E292" s="63">
        <v>0.36421296296296296</v>
      </c>
      <c r="F292" s="62">
        <v>43539</v>
      </c>
      <c r="G292" s="63">
        <v>0.43281249999999999</v>
      </c>
      <c r="H292"/>
      <c r="I292" s="65">
        <v>0.93686342592592586</v>
      </c>
      <c r="J292" s="65">
        <v>5.061342592592593E-2</v>
      </c>
      <c r="K292" s="65">
        <v>7.9201388888888891E-2</v>
      </c>
      <c r="L292" s="65">
        <v>1.9212962962962962E-3</v>
      </c>
      <c r="M292" s="65" t="s">
        <v>179</v>
      </c>
      <c r="N292"/>
      <c r="O292" s="18">
        <v>3.8329499999999999</v>
      </c>
      <c r="P292" s="18">
        <v>0</v>
      </c>
      <c r="Q292" s="18">
        <v>6.88038375</v>
      </c>
      <c r="S292"/>
      <c r="T292" s="61">
        <v>26.843328603766999</v>
      </c>
      <c r="U292" s="65">
        <v>2.6539351851851852E-2</v>
      </c>
      <c r="V292" s="65">
        <v>0</v>
      </c>
      <c r="W292" s="65">
        <v>0</v>
      </c>
      <c r="X292" s="65">
        <v>5.185185185185185E-2</v>
      </c>
      <c r="Y292" s="65">
        <v>3.1250000000000001E-4</v>
      </c>
      <c r="Z292" s="65">
        <v>4.9768518518518521E-4</v>
      </c>
      <c r="AA292" s="18">
        <f>WEEKNUM(Tableau22[[#This Row],[Date de début]],2)</f>
        <v>11</v>
      </c>
      <c r="AB292" s="18">
        <f>YEAR(Tableau22[[#This Row],[Date de début]])</f>
        <v>2019</v>
      </c>
      <c r="AC292" s="18">
        <f>WEEKDAY(Tableau22[[#This Row],[Date de début]])</f>
        <v>5</v>
      </c>
      <c r="AD292" s="18" t="str">
        <f>LEFT(Tableau22[[#This Row],[PN Pièce]],9)</f>
        <v/>
      </c>
      <c r="AE292" s="18"/>
    </row>
    <row r="293" spans="2:31" x14ac:dyDescent="0.25">
      <c r="B293" s="18">
        <v>450024</v>
      </c>
      <c r="C293" s="18" t="str">
        <f>IFERROR(VLOOKUP(B293,#REF!,2,FALSE),"")</f>
        <v/>
      </c>
      <c r="D293" s="62">
        <v>43669</v>
      </c>
      <c r="E293" s="63">
        <v>0.58270833333333327</v>
      </c>
      <c r="F293" s="62">
        <v>43670</v>
      </c>
      <c r="G293" s="63">
        <v>0.28317129629629628</v>
      </c>
      <c r="H293"/>
      <c r="I293" s="65">
        <v>0.68115740740740749</v>
      </c>
      <c r="J293" s="65">
        <v>6.7129629629629625E-4</v>
      </c>
      <c r="K293" s="65">
        <v>1.8634259259259257E-2</v>
      </c>
      <c r="L293" s="65">
        <v>0</v>
      </c>
      <c r="M293" s="65">
        <v>0.70046296296296295</v>
      </c>
      <c r="N293"/>
      <c r="O293" s="18">
        <v>3.8329499999999999</v>
      </c>
      <c r="P293" s="18">
        <v>0</v>
      </c>
      <c r="Q293" s="18">
        <v>3.9115372500000101</v>
      </c>
      <c r="S293"/>
      <c r="T293" s="61">
        <v>2.3671678783873098</v>
      </c>
      <c r="U293" s="65">
        <v>4.2245370370370371E-3</v>
      </c>
      <c r="V293" s="65">
        <v>0</v>
      </c>
      <c r="W293" s="65">
        <v>0</v>
      </c>
      <c r="X293" s="65">
        <v>1.3611111111111114E-2</v>
      </c>
      <c r="Y293" s="65">
        <v>7.7546296296296304E-4</v>
      </c>
      <c r="Z293" s="65">
        <v>2.3148148148148147E-5</v>
      </c>
      <c r="AA293" s="18">
        <f>WEEKNUM(Tableau22[[#This Row],[Date de début]],2)</f>
        <v>30</v>
      </c>
      <c r="AB293" s="18">
        <f>YEAR(Tableau22[[#This Row],[Date de début]])</f>
        <v>2019</v>
      </c>
      <c r="AC293" s="18">
        <f>WEEKDAY(Tableau22[[#This Row],[Date de début]])</f>
        <v>3</v>
      </c>
      <c r="AD293" s="18" t="str">
        <f>LEFT(Tableau22[[#This Row],[PN Pièce]],9)</f>
        <v/>
      </c>
      <c r="AE293" s="18"/>
    </row>
    <row r="294" spans="2:31" x14ac:dyDescent="0.25">
      <c r="B294" s="18">
        <v>450025</v>
      </c>
      <c r="C294" s="18" t="str">
        <f>IFERROR(VLOOKUP(B294,#REF!,2,FALSE),"")</f>
        <v/>
      </c>
      <c r="D294" s="62">
        <v>42898</v>
      </c>
      <c r="E294" s="63">
        <v>0.4730787037037037</v>
      </c>
      <c r="F294" s="62">
        <v>42898</v>
      </c>
      <c r="G294" s="63">
        <v>0.57122685185185185</v>
      </c>
      <c r="H294"/>
      <c r="I294" s="65">
        <v>9.0740740740740729E-3</v>
      </c>
      <c r="J294" s="65">
        <v>5.7025462962962958E-2</v>
      </c>
      <c r="K294" s="65">
        <v>3.2048611111111111E-2</v>
      </c>
      <c r="L294" s="65">
        <v>0</v>
      </c>
      <c r="M294" s="65">
        <v>9.8148148148148151E-2</v>
      </c>
      <c r="N294"/>
      <c r="O294" s="18">
        <v>14.106299999999999</v>
      </c>
      <c r="P294" s="18">
        <v>0</v>
      </c>
      <c r="Q294" s="18">
        <v>14.607024600000001</v>
      </c>
      <c r="S294"/>
      <c r="T294" s="61">
        <v>12.750707547169799</v>
      </c>
      <c r="U294" s="65">
        <v>3.0034722222222223E-2</v>
      </c>
      <c r="V294" s="65">
        <v>0</v>
      </c>
      <c r="W294" s="65">
        <v>0</v>
      </c>
      <c r="X294" s="65">
        <v>2.199074074074074E-4</v>
      </c>
      <c r="Y294" s="65">
        <v>1.7708333333333332E-3</v>
      </c>
      <c r="Z294" s="65">
        <v>2.3148148148148147E-5</v>
      </c>
      <c r="AA294" s="18">
        <f>WEEKNUM(Tableau22[[#This Row],[Date de début]],2)</f>
        <v>25</v>
      </c>
      <c r="AB294" s="18">
        <f>YEAR(Tableau22[[#This Row],[Date de début]])</f>
        <v>2017</v>
      </c>
      <c r="AC294" s="18">
        <f>WEEKDAY(Tableau22[[#This Row],[Date de début]])</f>
        <v>2</v>
      </c>
      <c r="AD294" s="18" t="str">
        <f>LEFT(Tableau22[[#This Row],[PN Pièce]],9)</f>
        <v/>
      </c>
      <c r="AE294" s="18"/>
    </row>
    <row r="295" spans="2:31" x14ac:dyDescent="0.25">
      <c r="B295" s="18">
        <v>450025</v>
      </c>
      <c r="C295" s="18" t="str">
        <f>IFERROR(VLOOKUP(B295,#REF!,2,FALSE),"")</f>
        <v/>
      </c>
      <c r="D295" s="62">
        <v>42898</v>
      </c>
      <c r="E295" s="63">
        <v>0.57128472222222226</v>
      </c>
      <c r="F295" s="62">
        <v>42898</v>
      </c>
      <c r="G295" s="63">
        <v>0.57255787037037031</v>
      </c>
      <c r="H295"/>
      <c r="I295" s="65">
        <v>1.0300925925925926E-3</v>
      </c>
      <c r="J295" s="65">
        <v>1.3888888888888889E-4</v>
      </c>
      <c r="K295" s="65">
        <v>5.7870370370370366E-5</v>
      </c>
      <c r="L295" s="65">
        <v>0</v>
      </c>
      <c r="M295" s="65">
        <v>1.2268518518518518E-3</v>
      </c>
      <c r="N295"/>
      <c r="O295" s="18">
        <v>14.106299999999999</v>
      </c>
      <c r="P295" s="18">
        <v>0</v>
      </c>
      <c r="Q295" s="69">
        <v>0</v>
      </c>
      <c r="S295"/>
      <c r="T295" s="61">
        <v>4.54545454545454E-2</v>
      </c>
      <c r="U295" s="65">
        <v>0</v>
      </c>
      <c r="V295" s="65">
        <v>0</v>
      </c>
      <c r="W295" s="65">
        <v>0</v>
      </c>
      <c r="X295" s="65">
        <v>0</v>
      </c>
      <c r="Y295" s="65">
        <v>0</v>
      </c>
      <c r="Z295" s="65">
        <v>5.7870370370370366E-5</v>
      </c>
      <c r="AA295" s="18">
        <f>WEEKNUM(Tableau22[[#This Row],[Date de début]],2)</f>
        <v>25</v>
      </c>
      <c r="AB295" s="18">
        <f>YEAR(Tableau22[[#This Row],[Date de début]])</f>
        <v>2017</v>
      </c>
      <c r="AC295" s="18">
        <f>WEEKDAY(Tableau22[[#This Row],[Date de début]])</f>
        <v>2</v>
      </c>
      <c r="AD295" s="18" t="str">
        <f>LEFT(Tableau22[[#This Row],[PN Pièce]],9)</f>
        <v/>
      </c>
      <c r="AE295" s="18"/>
    </row>
    <row r="296" spans="2:31" x14ac:dyDescent="0.25">
      <c r="B296" s="18">
        <v>450025</v>
      </c>
      <c r="C296" s="18" t="str">
        <f>IFERROR(VLOOKUP(B296,#REF!,2,FALSE),"")</f>
        <v/>
      </c>
      <c r="D296" s="62">
        <v>42898</v>
      </c>
      <c r="E296" s="63">
        <v>0.57446759259259261</v>
      </c>
      <c r="F296" s="62">
        <v>42898</v>
      </c>
      <c r="G296" s="63">
        <v>0.603449074074074</v>
      </c>
      <c r="H296"/>
      <c r="I296" s="65">
        <v>3.0787037037037037E-3</v>
      </c>
      <c r="J296" s="65">
        <v>2.5810185185185185E-3</v>
      </c>
      <c r="K296" s="65">
        <v>2.3321759259259261E-2</v>
      </c>
      <c r="L296" s="65">
        <v>0</v>
      </c>
      <c r="M296" s="65">
        <v>2.8981481481481483E-2</v>
      </c>
      <c r="N296"/>
      <c r="O296" s="18">
        <v>14.106299999999999</v>
      </c>
      <c r="P296" s="18">
        <v>0</v>
      </c>
      <c r="Q296" s="69">
        <v>7.1849999999784594E-5</v>
      </c>
      <c r="S296"/>
      <c r="T296" s="61">
        <v>81.165734824281103</v>
      </c>
      <c r="U296" s="65">
        <v>0</v>
      </c>
      <c r="V296" s="65">
        <v>0</v>
      </c>
      <c r="W296" s="65">
        <v>0</v>
      </c>
      <c r="X296" s="65">
        <v>2.3113425925925926E-2</v>
      </c>
      <c r="Y296" s="65">
        <v>0</v>
      </c>
      <c r="Z296" s="65">
        <v>2.0833333333333335E-4</v>
      </c>
      <c r="AA296" s="18">
        <f>WEEKNUM(Tableau22[[#This Row],[Date de début]],2)</f>
        <v>25</v>
      </c>
      <c r="AB296" s="18">
        <f>YEAR(Tableau22[[#This Row],[Date de début]])</f>
        <v>2017</v>
      </c>
      <c r="AC296" s="18">
        <f>WEEKDAY(Tableau22[[#This Row],[Date de début]])</f>
        <v>2</v>
      </c>
      <c r="AD296" s="18" t="str">
        <f>LEFT(Tableau22[[#This Row],[PN Pièce]],9)</f>
        <v/>
      </c>
      <c r="AE296" s="18"/>
    </row>
    <row r="297" spans="2:31" x14ac:dyDescent="0.25">
      <c r="B297" s="18">
        <v>450025</v>
      </c>
      <c r="C297" s="18" t="str">
        <f>IFERROR(VLOOKUP(B297,#REF!,2,FALSE),"")</f>
        <v/>
      </c>
      <c r="D297" s="62">
        <v>42898</v>
      </c>
      <c r="E297" s="63">
        <v>0.68278935185185186</v>
      </c>
      <c r="F297" s="62">
        <v>42898</v>
      </c>
      <c r="G297" s="63">
        <v>0.69487268518518519</v>
      </c>
      <c r="H297"/>
      <c r="I297" s="65">
        <v>8.217592592592594E-3</v>
      </c>
      <c r="J297" s="65">
        <v>1.423611111111111E-3</v>
      </c>
      <c r="K297" s="65">
        <v>1.7476851851851852E-3</v>
      </c>
      <c r="L297" s="65">
        <v>6.3657407407407402E-4</v>
      </c>
      <c r="M297" s="65">
        <v>1.2025462962962962E-2</v>
      </c>
      <c r="N297"/>
      <c r="O297" s="18">
        <v>14.106299999999999</v>
      </c>
      <c r="P297" s="18">
        <v>0</v>
      </c>
      <c r="Q297" s="69">
        <v>5.7000000005302804E-6</v>
      </c>
      <c r="S297"/>
      <c r="T297" s="61">
        <v>6.3831417624521096</v>
      </c>
      <c r="U297" s="65">
        <v>0</v>
      </c>
      <c r="V297" s="65">
        <v>0</v>
      </c>
      <c r="W297" s="65">
        <v>0</v>
      </c>
      <c r="X297" s="65">
        <v>1.7245370370370372E-3</v>
      </c>
      <c r="Y297" s="65">
        <v>0</v>
      </c>
      <c r="Z297" s="65">
        <v>2.3148148148148147E-5</v>
      </c>
      <c r="AA297" s="18">
        <f>WEEKNUM(Tableau22[[#This Row],[Date de début]],2)</f>
        <v>25</v>
      </c>
      <c r="AB297" s="18">
        <f>YEAR(Tableau22[[#This Row],[Date de début]])</f>
        <v>2017</v>
      </c>
      <c r="AC297" s="18">
        <f>WEEKDAY(Tableau22[[#This Row],[Date de début]])</f>
        <v>2</v>
      </c>
      <c r="AD297" s="18" t="str">
        <f>LEFT(Tableau22[[#This Row],[PN Pièce]],9)</f>
        <v/>
      </c>
      <c r="AE297" s="18"/>
    </row>
    <row r="298" spans="2:31" x14ac:dyDescent="0.25">
      <c r="B298" s="18">
        <v>450025</v>
      </c>
      <c r="C298" s="18" t="str">
        <f>IFERROR(VLOOKUP(B298,#REF!,2,FALSE),"")</f>
        <v/>
      </c>
      <c r="D298" s="62">
        <v>42898</v>
      </c>
      <c r="E298" s="63">
        <v>0.69488425925925934</v>
      </c>
      <c r="F298" s="62">
        <v>42899</v>
      </c>
      <c r="G298" s="63">
        <v>0.4067013888888889</v>
      </c>
      <c r="H298"/>
      <c r="I298" s="65">
        <v>6.0914351851851851E-2</v>
      </c>
      <c r="J298" s="65">
        <v>1.2962962962962963E-3</v>
      </c>
      <c r="K298" s="65">
        <v>1.082175925925926E-2</v>
      </c>
      <c r="L298" s="65">
        <v>0.63878472222222216</v>
      </c>
      <c r="M298" s="65">
        <v>0.71181712962962962</v>
      </c>
      <c r="N298"/>
      <c r="O298" s="18">
        <v>14.106299999999999</v>
      </c>
      <c r="P298" s="18">
        <v>0</v>
      </c>
      <c r="Q298" s="18">
        <v>0</v>
      </c>
      <c r="S298"/>
      <c r="T298" s="61">
        <v>1.54158468967984</v>
      </c>
      <c r="U298" s="65">
        <v>0</v>
      </c>
      <c r="V298" s="65">
        <v>0</v>
      </c>
      <c r="W298" s="65">
        <v>0</v>
      </c>
      <c r="X298" s="65">
        <v>1.0717592592592593E-2</v>
      </c>
      <c r="Y298" s="65">
        <v>0</v>
      </c>
      <c r="Z298" s="65">
        <v>1.0416666666666667E-4</v>
      </c>
      <c r="AA298" s="18">
        <f>WEEKNUM(Tableau22[[#This Row],[Date de début]],2)</f>
        <v>25</v>
      </c>
      <c r="AB298" s="18">
        <f>YEAR(Tableau22[[#This Row],[Date de début]])</f>
        <v>2017</v>
      </c>
      <c r="AC298" s="18">
        <f>WEEKDAY(Tableau22[[#This Row],[Date de début]])</f>
        <v>2</v>
      </c>
      <c r="AD298" s="18" t="str">
        <f>LEFT(Tableau22[[#This Row],[PN Pièce]],9)</f>
        <v/>
      </c>
      <c r="AE298" s="18"/>
    </row>
    <row r="299" spans="2:31" x14ac:dyDescent="0.25">
      <c r="B299" s="18">
        <v>450025</v>
      </c>
      <c r="C299" s="18" t="str">
        <f>IFERROR(VLOOKUP(B299,#REF!,2,FALSE),"")</f>
        <v/>
      </c>
      <c r="D299" s="62">
        <v>42902</v>
      </c>
      <c r="E299" s="63">
        <v>0.41299768518518515</v>
      </c>
      <c r="F299" s="62">
        <v>42902</v>
      </c>
      <c r="G299" s="63">
        <v>0.42667824074074073</v>
      </c>
      <c r="H299"/>
      <c r="I299" s="65">
        <v>1.1608796296296296E-2</v>
      </c>
      <c r="J299" s="65">
        <v>1.3194444444444443E-3</v>
      </c>
      <c r="K299" s="65">
        <v>5.4398148148148144E-4</v>
      </c>
      <c r="L299" s="65">
        <v>2.0833333333333335E-4</v>
      </c>
      <c r="M299" s="65">
        <v>1.3680555555555555E-2</v>
      </c>
      <c r="N299"/>
      <c r="O299" s="18">
        <v>14.106299999999999</v>
      </c>
      <c r="P299" s="18">
        <v>0</v>
      </c>
      <c r="Q299" s="18">
        <v>0.15897150000000401</v>
      </c>
      <c r="S299"/>
      <c r="T299" s="61">
        <v>66.740270727580395</v>
      </c>
      <c r="U299" s="65">
        <v>4.6296296296296294E-5</v>
      </c>
      <c r="V299" s="65">
        <v>0</v>
      </c>
      <c r="W299" s="65">
        <v>0</v>
      </c>
      <c r="X299" s="65">
        <v>4.3981481481481481E-4</v>
      </c>
      <c r="Y299" s="65">
        <v>0</v>
      </c>
      <c r="Z299" s="65">
        <v>5.7870370370370366E-5</v>
      </c>
      <c r="AA299" s="18">
        <f>WEEKNUM(Tableau22[[#This Row],[Date de début]],2)</f>
        <v>25</v>
      </c>
      <c r="AB299" s="18">
        <f>YEAR(Tableau22[[#This Row],[Date de début]])</f>
        <v>2017</v>
      </c>
      <c r="AC299" s="18">
        <f>WEEKDAY(Tableau22[[#This Row],[Date de début]])</f>
        <v>6</v>
      </c>
      <c r="AD299" s="18" t="str">
        <f>LEFT(Tableau22[[#This Row],[PN Pièce]],9)</f>
        <v/>
      </c>
      <c r="AE299" s="18"/>
    </row>
    <row r="300" spans="2:31" x14ac:dyDescent="0.25">
      <c r="B300" s="18">
        <v>450025</v>
      </c>
      <c r="C300" s="18" t="str">
        <f>IFERROR(VLOOKUP(B300,#REF!,2,FALSE),"")</f>
        <v/>
      </c>
      <c r="D300" s="62">
        <v>42902</v>
      </c>
      <c r="E300" s="63">
        <v>0.42754629629629631</v>
      </c>
      <c r="F300" s="62">
        <v>42902</v>
      </c>
      <c r="G300" s="63">
        <v>0.46939814814814818</v>
      </c>
      <c r="H300"/>
      <c r="I300" s="65">
        <v>3.9988425925925927E-2</v>
      </c>
      <c r="J300" s="65">
        <v>1.4930555555555556E-3</v>
      </c>
      <c r="K300" s="65">
        <v>3.7037037037037035E-4</v>
      </c>
      <c r="L300" s="65">
        <v>0</v>
      </c>
      <c r="M300" s="65">
        <v>4.1851851851851855E-2</v>
      </c>
      <c r="N300"/>
      <c r="O300" s="18">
        <v>14.106299999999999</v>
      </c>
      <c r="P300" s="18">
        <v>0</v>
      </c>
      <c r="Q300" s="18">
        <v>0</v>
      </c>
      <c r="S300"/>
      <c r="T300" s="61">
        <v>3.9217367256637199</v>
      </c>
      <c r="U300" s="65">
        <v>3.2407407407407406E-4</v>
      </c>
      <c r="V300" s="65">
        <v>0</v>
      </c>
      <c r="W300" s="65">
        <v>0</v>
      </c>
      <c r="X300" s="65">
        <v>0</v>
      </c>
      <c r="Y300" s="65">
        <v>0</v>
      </c>
      <c r="Z300" s="65">
        <v>4.6296296296296294E-5</v>
      </c>
      <c r="AA300" s="18">
        <f>WEEKNUM(Tableau22[[#This Row],[Date de début]],2)</f>
        <v>25</v>
      </c>
      <c r="AB300" s="18">
        <f>YEAR(Tableau22[[#This Row],[Date de début]])</f>
        <v>2017</v>
      </c>
      <c r="AC300" s="18">
        <f>WEEKDAY(Tableau22[[#This Row],[Date de début]])</f>
        <v>6</v>
      </c>
      <c r="AD300" s="18" t="str">
        <f>LEFT(Tableau22[[#This Row],[PN Pièce]],9)</f>
        <v/>
      </c>
      <c r="AE300" s="18"/>
    </row>
    <row r="301" spans="2:31" x14ac:dyDescent="0.25">
      <c r="B301" s="18">
        <v>450025</v>
      </c>
      <c r="C301" s="18" t="str">
        <f>IFERROR(VLOOKUP(B301,#REF!,2,FALSE),"")</f>
        <v/>
      </c>
      <c r="D301" s="62">
        <v>42906</v>
      </c>
      <c r="E301" s="63">
        <v>0.35377314814814814</v>
      </c>
      <c r="F301" s="62">
        <v>42906</v>
      </c>
      <c r="G301" s="63">
        <v>0.36668981481481483</v>
      </c>
      <c r="H301"/>
      <c r="I301" s="65">
        <v>1.1331018518518518E-2</v>
      </c>
      <c r="J301" s="65">
        <v>6.8287037037037025E-4</v>
      </c>
      <c r="K301" s="65">
        <v>9.0277777777777784E-4</v>
      </c>
      <c r="L301" s="65">
        <v>0</v>
      </c>
      <c r="M301" s="65">
        <v>1.2916666666666667E-2</v>
      </c>
      <c r="N301"/>
      <c r="O301" s="18">
        <v>14.106299999999999</v>
      </c>
      <c r="P301" s="18">
        <v>0</v>
      </c>
      <c r="Q301" s="18">
        <v>0.38924624999999702</v>
      </c>
      <c r="S301"/>
      <c r="T301" s="61">
        <v>6.91845878136201</v>
      </c>
      <c r="U301" s="65">
        <v>8.1018518518518516E-4</v>
      </c>
      <c r="V301" s="65">
        <v>0</v>
      </c>
      <c r="W301" s="65">
        <v>0</v>
      </c>
      <c r="X301" s="65">
        <v>0</v>
      </c>
      <c r="Y301" s="65">
        <v>0</v>
      </c>
      <c r="Z301" s="65">
        <v>9.2592592592592588E-5</v>
      </c>
      <c r="AA301" s="18">
        <f>WEEKNUM(Tableau22[[#This Row],[Date de début]],2)</f>
        <v>26</v>
      </c>
      <c r="AB301" s="18">
        <f>YEAR(Tableau22[[#This Row],[Date de début]])</f>
        <v>2017</v>
      </c>
      <c r="AC301" s="18">
        <f>WEEKDAY(Tableau22[[#This Row],[Date de début]])</f>
        <v>3</v>
      </c>
      <c r="AD301" s="18" t="str">
        <f>LEFT(Tableau22[[#This Row],[PN Pièce]],9)</f>
        <v/>
      </c>
      <c r="AE301" s="18"/>
    </row>
    <row r="302" spans="2:31" x14ac:dyDescent="0.25">
      <c r="B302" s="18">
        <v>450025</v>
      </c>
      <c r="C302" s="18" t="str">
        <f>IFERROR(VLOOKUP(B302,#REF!,2,FALSE),"")</f>
        <v/>
      </c>
      <c r="D302" s="62">
        <v>42908</v>
      </c>
      <c r="E302" s="63">
        <v>0.3626388888888889</v>
      </c>
      <c r="F302" s="62">
        <v>42908</v>
      </c>
      <c r="G302" s="63">
        <v>0.36349537037037033</v>
      </c>
      <c r="H302"/>
      <c r="I302" s="65">
        <v>6.7129629629629625E-4</v>
      </c>
      <c r="J302" s="65">
        <v>1.5046296296296297E-4</v>
      </c>
      <c r="K302" s="65">
        <v>3.4722222222222222E-5</v>
      </c>
      <c r="L302" s="65">
        <v>0</v>
      </c>
      <c r="M302" s="65">
        <v>8.564814814814815E-4</v>
      </c>
      <c r="N302"/>
      <c r="O302" s="18">
        <v>14.106299999999999</v>
      </c>
      <c r="P302" s="18">
        <v>0</v>
      </c>
      <c r="Q302" s="18">
        <v>0</v>
      </c>
      <c r="S302"/>
      <c r="T302" s="61">
        <v>100</v>
      </c>
      <c r="U302" s="65">
        <v>0</v>
      </c>
      <c r="V302" s="65">
        <v>0</v>
      </c>
      <c r="W302" s="65">
        <v>0</v>
      </c>
      <c r="X302" s="65">
        <v>0</v>
      </c>
      <c r="Y302" s="65">
        <v>0</v>
      </c>
      <c r="Z302" s="65">
        <v>3.4722222222222222E-5</v>
      </c>
      <c r="AA302" s="18">
        <f>WEEKNUM(Tableau22[[#This Row],[Date de début]],2)</f>
        <v>26</v>
      </c>
      <c r="AB302" s="18">
        <f>YEAR(Tableau22[[#This Row],[Date de début]])</f>
        <v>2017</v>
      </c>
      <c r="AC302" s="18">
        <f>WEEKDAY(Tableau22[[#This Row],[Date de début]])</f>
        <v>5</v>
      </c>
      <c r="AD302" s="18" t="str">
        <f>LEFT(Tableau22[[#This Row],[PN Pièce]],9)</f>
        <v/>
      </c>
      <c r="AE302" s="18"/>
    </row>
    <row r="303" spans="2:31" x14ac:dyDescent="0.25">
      <c r="B303" s="18">
        <v>450025</v>
      </c>
      <c r="C303" s="18" t="str">
        <f>IFERROR(VLOOKUP(B303,#REF!,2,FALSE),"")</f>
        <v/>
      </c>
      <c r="D303" s="62">
        <v>42908</v>
      </c>
      <c r="E303" s="63">
        <v>0.36555555555555558</v>
      </c>
      <c r="F303" s="62">
        <v>42908</v>
      </c>
      <c r="G303" s="63">
        <v>0.36679398148148151</v>
      </c>
      <c r="H303"/>
      <c r="I303" s="65">
        <v>7.7546296296296304E-4</v>
      </c>
      <c r="J303" s="65">
        <v>1.0416666666666667E-4</v>
      </c>
      <c r="K303" s="65">
        <v>3.5879629629629635E-4</v>
      </c>
      <c r="L303" s="65">
        <v>0</v>
      </c>
      <c r="M303" s="65">
        <v>1.2384259259259258E-3</v>
      </c>
      <c r="N303"/>
      <c r="O303" s="18">
        <v>14.106299999999999</v>
      </c>
      <c r="P303" s="18">
        <v>0</v>
      </c>
      <c r="Q303" s="18">
        <v>0.62993940000000603</v>
      </c>
      <c r="S303"/>
      <c r="T303" s="61">
        <v>81.588785046729001</v>
      </c>
      <c r="U303" s="65">
        <v>3.0092592592592595E-4</v>
      </c>
      <c r="V303" s="65">
        <v>0</v>
      </c>
      <c r="W303" s="65">
        <v>0</v>
      </c>
      <c r="X303" s="65">
        <v>0</v>
      </c>
      <c r="Y303" s="65">
        <v>0</v>
      </c>
      <c r="Z303" s="65">
        <v>5.7870370370370366E-5</v>
      </c>
      <c r="AA303" s="18">
        <f>WEEKNUM(Tableau22[[#This Row],[Date de début]],2)</f>
        <v>26</v>
      </c>
      <c r="AB303" s="18">
        <f>YEAR(Tableau22[[#This Row],[Date de début]])</f>
        <v>2017</v>
      </c>
      <c r="AC303" s="18">
        <f>WEEKDAY(Tableau22[[#This Row],[Date de début]])</f>
        <v>5</v>
      </c>
      <c r="AD303" s="18" t="str">
        <f>LEFT(Tableau22[[#This Row],[PN Pièce]],9)</f>
        <v/>
      </c>
      <c r="AE303" s="18"/>
    </row>
    <row r="304" spans="2:31" x14ac:dyDescent="0.25">
      <c r="B304" s="18">
        <v>450025</v>
      </c>
      <c r="C304" s="18" t="str">
        <f>IFERROR(VLOOKUP(B304,#REF!,2,FALSE),"")</f>
        <v/>
      </c>
      <c r="D304" s="62">
        <v>42926</v>
      </c>
      <c r="E304" s="63">
        <v>0.62949074074074074</v>
      </c>
      <c r="F304" s="62">
        <v>42927</v>
      </c>
      <c r="G304" s="63">
        <v>0.36190972222222223</v>
      </c>
      <c r="H304"/>
      <c r="I304" s="65">
        <v>1.5462962962962963E-2</v>
      </c>
      <c r="J304" s="65">
        <v>8.7037037037037031E-3</v>
      </c>
      <c r="K304" s="65">
        <v>2.5266203703703704E-2</v>
      </c>
      <c r="L304" s="65">
        <v>0.68298611111111107</v>
      </c>
      <c r="M304" s="65">
        <v>0.73241898148148143</v>
      </c>
      <c r="N304"/>
      <c r="O304" s="18">
        <v>14.552849999999999</v>
      </c>
      <c r="P304" s="18">
        <v>0</v>
      </c>
      <c r="Q304" s="18">
        <v>14.65201965</v>
      </c>
      <c r="S304"/>
      <c r="T304" s="61">
        <v>96.745105165847505</v>
      </c>
      <c r="U304" s="65">
        <v>2.4247685185185181E-2</v>
      </c>
      <c r="V304" s="65">
        <v>0</v>
      </c>
      <c r="W304" s="65">
        <v>0</v>
      </c>
      <c r="X304" s="65">
        <v>5.7870370370370378E-4</v>
      </c>
      <c r="Y304" s="65">
        <v>4.1666666666666669E-4</v>
      </c>
      <c r="Z304" s="65">
        <v>2.3148148148148147E-5</v>
      </c>
      <c r="AA304" s="18">
        <f>WEEKNUM(Tableau22[[#This Row],[Date de début]],2)</f>
        <v>29</v>
      </c>
      <c r="AB304" s="18">
        <f>YEAR(Tableau22[[#This Row],[Date de début]])</f>
        <v>2017</v>
      </c>
      <c r="AC304" s="18">
        <f>WEEKDAY(Tableau22[[#This Row],[Date de début]])</f>
        <v>2</v>
      </c>
      <c r="AD304" s="18" t="str">
        <f>LEFT(Tableau22[[#This Row],[PN Pièce]],9)</f>
        <v/>
      </c>
      <c r="AE304" s="18"/>
    </row>
    <row r="305" spans="2:31" x14ac:dyDescent="0.25">
      <c r="B305" s="18">
        <v>450025</v>
      </c>
      <c r="C305" s="18" t="str">
        <f>IFERROR(VLOOKUP(B305,#REF!,2,FALSE),"")</f>
        <v/>
      </c>
      <c r="D305" s="62">
        <v>42927</v>
      </c>
      <c r="E305" s="63">
        <v>0.36192129629629632</v>
      </c>
      <c r="F305" s="62">
        <v>42927</v>
      </c>
      <c r="G305" s="63">
        <v>0.40545138888888888</v>
      </c>
      <c r="H305"/>
      <c r="I305" s="65">
        <v>6.3657407407407402E-4</v>
      </c>
      <c r="J305" s="65">
        <v>1.3854166666666666E-2</v>
      </c>
      <c r="K305" s="65">
        <v>2.9039351851851854E-2</v>
      </c>
      <c r="L305" s="65">
        <v>0</v>
      </c>
      <c r="M305" s="65">
        <v>4.3530092592592599E-2</v>
      </c>
      <c r="N305"/>
      <c r="O305" s="18">
        <v>14.552849999999999</v>
      </c>
      <c r="P305" s="18">
        <v>0</v>
      </c>
      <c r="Q305" s="18">
        <v>0</v>
      </c>
      <c r="S305"/>
      <c r="T305" s="61">
        <v>97.742621643180001</v>
      </c>
      <c r="U305" s="65">
        <v>0</v>
      </c>
      <c r="V305" s="65">
        <v>0</v>
      </c>
      <c r="W305" s="65">
        <v>0</v>
      </c>
      <c r="X305" s="65">
        <v>2.8958333333333336E-2</v>
      </c>
      <c r="Y305" s="65">
        <v>0</v>
      </c>
      <c r="Z305" s="65">
        <v>8.1018518518518516E-5</v>
      </c>
      <c r="AA305" s="18">
        <f>WEEKNUM(Tableau22[[#This Row],[Date de début]],2)</f>
        <v>29</v>
      </c>
      <c r="AB305" s="18">
        <f>YEAR(Tableau22[[#This Row],[Date de début]])</f>
        <v>2017</v>
      </c>
      <c r="AC305" s="18">
        <f>WEEKDAY(Tableau22[[#This Row],[Date de début]])</f>
        <v>3</v>
      </c>
      <c r="AD305" s="18" t="str">
        <f>LEFT(Tableau22[[#This Row],[PN Pièce]],9)</f>
        <v/>
      </c>
      <c r="AE305" s="18"/>
    </row>
    <row r="306" spans="2:31" x14ac:dyDescent="0.25">
      <c r="B306" s="18">
        <v>450025</v>
      </c>
      <c r="C306" s="18" t="str">
        <f>IFERROR(VLOOKUP(B306,#REF!,2,FALSE),"")</f>
        <v/>
      </c>
      <c r="D306" s="62">
        <v>42933</v>
      </c>
      <c r="E306" s="63">
        <v>0.77804398148148157</v>
      </c>
      <c r="F306" s="62">
        <v>42933</v>
      </c>
      <c r="G306" s="63">
        <v>0.89690972222222232</v>
      </c>
      <c r="H306"/>
      <c r="I306" s="65">
        <v>2.615740740740741E-3</v>
      </c>
      <c r="J306" s="65">
        <v>8.0787037037037043E-3</v>
      </c>
      <c r="K306" s="65">
        <v>3.0219907407407407E-2</v>
      </c>
      <c r="L306" s="65">
        <v>7.795138888888889E-2</v>
      </c>
      <c r="M306" s="65">
        <v>0.11886574074074074</v>
      </c>
      <c r="N306"/>
      <c r="O306" s="18">
        <v>14.552849999999999</v>
      </c>
      <c r="P306" s="18">
        <v>0</v>
      </c>
      <c r="Q306" s="18">
        <v>14.603182650000001</v>
      </c>
      <c r="S306"/>
      <c r="T306" s="61">
        <v>17.899221032132399</v>
      </c>
      <c r="U306" s="65">
        <v>3.0011574074074076E-2</v>
      </c>
      <c r="V306" s="65">
        <v>0</v>
      </c>
      <c r="W306" s="65">
        <v>0</v>
      </c>
      <c r="X306" s="65">
        <v>0</v>
      </c>
      <c r="Y306" s="65">
        <v>2.0833333333333335E-4</v>
      </c>
      <c r="Z306" s="65">
        <v>0</v>
      </c>
      <c r="AA306" s="18">
        <f>WEEKNUM(Tableau22[[#This Row],[Date de début]],2)</f>
        <v>30</v>
      </c>
      <c r="AB306" s="18">
        <f>YEAR(Tableau22[[#This Row],[Date de début]])</f>
        <v>2017</v>
      </c>
      <c r="AC306" s="18">
        <f>WEEKDAY(Tableau22[[#This Row],[Date de début]])</f>
        <v>2</v>
      </c>
      <c r="AD306" s="18" t="str">
        <f>LEFT(Tableau22[[#This Row],[PN Pièce]],9)</f>
        <v/>
      </c>
      <c r="AE306" s="18"/>
    </row>
    <row r="307" spans="2:31" x14ac:dyDescent="0.25">
      <c r="B307" s="18">
        <v>450025</v>
      </c>
      <c r="C307" s="18" t="str">
        <f>IFERROR(VLOOKUP(B307,#REF!,2,FALSE),"")</f>
        <v/>
      </c>
      <c r="D307" s="62">
        <v>42933</v>
      </c>
      <c r="E307" s="63">
        <v>0.92212962962962963</v>
      </c>
      <c r="F307" s="62">
        <v>42934</v>
      </c>
      <c r="G307" s="63">
        <v>0.31731481481481483</v>
      </c>
      <c r="H307"/>
      <c r="I307" s="65">
        <v>2.1759259259259258E-3</v>
      </c>
      <c r="J307" s="65">
        <v>1.9097222222222222E-3</v>
      </c>
      <c r="K307" s="65">
        <v>2.8773148148148145E-2</v>
      </c>
      <c r="L307" s="65">
        <v>0.36232638888888885</v>
      </c>
      <c r="M307" s="65">
        <v>0.39518518518518514</v>
      </c>
      <c r="N307"/>
      <c r="O307" s="18">
        <v>14.552849999999999</v>
      </c>
      <c r="P307" s="18">
        <v>0</v>
      </c>
      <c r="Q307" s="18">
        <v>3.1315800000001601E-2</v>
      </c>
      <c r="S307"/>
      <c r="T307" s="61">
        <v>99.612523430178101</v>
      </c>
      <c r="U307" s="65">
        <v>0</v>
      </c>
      <c r="V307" s="65">
        <v>0</v>
      </c>
      <c r="W307" s="65">
        <v>0</v>
      </c>
      <c r="X307" s="65">
        <v>2.7384259259259257E-2</v>
      </c>
      <c r="Y307" s="65">
        <v>1.3888888888888889E-3</v>
      </c>
      <c r="Z307" s="65">
        <v>0</v>
      </c>
      <c r="AA307" s="18">
        <f>WEEKNUM(Tableau22[[#This Row],[Date de début]],2)</f>
        <v>30</v>
      </c>
      <c r="AB307" s="18">
        <f>YEAR(Tableau22[[#This Row],[Date de début]])</f>
        <v>2017</v>
      </c>
      <c r="AC307" s="18">
        <f>WEEKDAY(Tableau22[[#This Row],[Date de début]])</f>
        <v>2</v>
      </c>
      <c r="AD307" s="18" t="str">
        <f>LEFT(Tableau22[[#This Row],[PN Pièce]],9)</f>
        <v/>
      </c>
      <c r="AE307" s="18"/>
    </row>
    <row r="308" spans="2:31" x14ac:dyDescent="0.25">
      <c r="B308" s="18">
        <v>450025</v>
      </c>
      <c r="C308" s="18" t="str">
        <f>IFERROR(VLOOKUP(B308,#REF!,2,FALSE),"")</f>
        <v/>
      </c>
      <c r="D308" s="62">
        <v>42934</v>
      </c>
      <c r="E308" s="63">
        <v>0.35559027777777774</v>
      </c>
      <c r="F308" s="62">
        <v>42934</v>
      </c>
      <c r="G308" s="63">
        <v>0.35721064814814812</v>
      </c>
      <c r="H308"/>
      <c r="I308" s="65">
        <v>1.2847222222222223E-3</v>
      </c>
      <c r="J308" s="65">
        <v>1.3888888888888889E-4</v>
      </c>
      <c r="K308" s="65">
        <v>1.3888888888888889E-4</v>
      </c>
      <c r="L308" s="65">
        <v>5.7870370370370366E-5</v>
      </c>
      <c r="M308" s="65">
        <v>1.6203703703703703E-3</v>
      </c>
      <c r="N308"/>
      <c r="O308" s="18">
        <v>14.552849999999999</v>
      </c>
      <c r="P308" s="18">
        <v>0</v>
      </c>
      <c r="Q308" s="18">
        <v>0</v>
      </c>
      <c r="S308"/>
      <c r="T308" s="61">
        <v>50.142857142857203</v>
      </c>
      <c r="U308" s="65">
        <v>0</v>
      </c>
      <c r="V308" s="65">
        <v>0</v>
      </c>
      <c r="W308" s="65">
        <v>0</v>
      </c>
      <c r="X308" s="65">
        <v>0</v>
      </c>
      <c r="Y308" s="65">
        <v>0</v>
      </c>
      <c r="Z308" s="65">
        <v>1.3888888888888889E-4</v>
      </c>
      <c r="AA308" s="18">
        <f>WEEKNUM(Tableau22[[#This Row],[Date de début]],2)</f>
        <v>30</v>
      </c>
      <c r="AB308" s="18">
        <f>YEAR(Tableau22[[#This Row],[Date de début]])</f>
        <v>2017</v>
      </c>
      <c r="AC308" s="18">
        <f>WEEKDAY(Tableau22[[#This Row],[Date de début]])</f>
        <v>3</v>
      </c>
      <c r="AD308" s="18" t="str">
        <f>LEFT(Tableau22[[#This Row],[PN Pièce]],9)</f>
        <v/>
      </c>
      <c r="AE308" s="18"/>
    </row>
    <row r="309" spans="2:31" x14ac:dyDescent="0.25">
      <c r="B309" s="18">
        <v>450025</v>
      </c>
      <c r="C309" s="18" t="str">
        <f>IFERROR(VLOOKUP(B309,#REF!,2,FALSE),"")</f>
        <v/>
      </c>
      <c r="D309" s="62">
        <v>42934</v>
      </c>
      <c r="E309" s="63">
        <v>0.35848379629629629</v>
      </c>
      <c r="F309" s="62">
        <v>42934</v>
      </c>
      <c r="G309" s="63">
        <v>0.40094907407407404</v>
      </c>
      <c r="H309"/>
      <c r="I309" s="65">
        <v>2.7673611111111111E-2</v>
      </c>
      <c r="J309" s="65">
        <v>1.0648148148148147E-3</v>
      </c>
      <c r="K309" s="65">
        <v>1.2731481481481481E-2</v>
      </c>
      <c r="L309" s="65">
        <v>9.9537037037037042E-4</v>
      </c>
      <c r="M309" s="65">
        <v>4.2465277777777775E-2</v>
      </c>
      <c r="N309"/>
      <c r="O309" s="18">
        <v>14.552849999999999</v>
      </c>
      <c r="P309" s="18">
        <v>0</v>
      </c>
      <c r="Q309" s="69">
        <v>0</v>
      </c>
      <c r="S309"/>
      <c r="T309" s="61">
        <v>59.597983101662599</v>
      </c>
      <c r="U309" s="65">
        <v>0</v>
      </c>
      <c r="V309" s="65">
        <v>0</v>
      </c>
      <c r="W309" s="65">
        <v>0</v>
      </c>
      <c r="X309" s="65">
        <v>1.2569444444444446E-2</v>
      </c>
      <c r="Y309" s="65">
        <v>0</v>
      </c>
      <c r="Z309" s="65">
        <v>1.6203703703703703E-4</v>
      </c>
      <c r="AA309" s="18">
        <f>WEEKNUM(Tableau22[[#This Row],[Date de début]],2)</f>
        <v>30</v>
      </c>
      <c r="AB309" s="18">
        <f>YEAR(Tableau22[[#This Row],[Date de début]])</f>
        <v>2017</v>
      </c>
      <c r="AC309" s="18">
        <f>WEEKDAY(Tableau22[[#This Row],[Date de début]])</f>
        <v>3</v>
      </c>
      <c r="AD309" s="18" t="str">
        <f>LEFT(Tableau22[[#This Row],[PN Pièce]],9)</f>
        <v/>
      </c>
      <c r="AE309" s="18"/>
    </row>
    <row r="310" spans="2:31" x14ac:dyDescent="0.25">
      <c r="B310" s="18">
        <v>450025</v>
      </c>
      <c r="C310" s="18" t="str">
        <f>IFERROR(VLOOKUP(B310,#REF!,2,FALSE),"")</f>
        <v/>
      </c>
      <c r="D310" s="62">
        <v>42934</v>
      </c>
      <c r="E310" s="63">
        <v>0.65809027777777784</v>
      </c>
      <c r="F310" s="62">
        <v>42935</v>
      </c>
      <c r="G310" s="63">
        <v>0.31460648148148146</v>
      </c>
      <c r="H310"/>
      <c r="I310" s="65">
        <v>0.6433564814814815</v>
      </c>
      <c r="J310" s="65">
        <v>7.0486111111111105E-3</v>
      </c>
      <c r="K310" s="65">
        <v>6.1111111111111114E-3</v>
      </c>
      <c r="L310" s="65">
        <v>0</v>
      </c>
      <c r="M310" s="65">
        <v>0.65651620370370367</v>
      </c>
      <c r="N310"/>
      <c r="O310" s="18">
        <v>14.552849999999999</v>
      </c>
      <c r="P310" s="18">
        <v>0</v>
      </c>
      <c r="Q310" s="69">
        <v>8.2950000012260697E-5</v>
      </c>
      <c r="S310"/>
      <c r="T310" s="61">
        <v>0.95904659485570198</v>
      </c>
      <c r="U310" s="65">
        <v>0</v>
      </c>
      <c r="V310" s="65">
        <v>0</v>
      </c>
      <c r="W310" s="65">
        <v>0</v>
      </c>
      <c r="X310" s="65">
        <v>6.0995370370370361E-3</v>
      </c>
      <c r="Y310" s="65">
        <v>0</v>
      </c>
      <c r="Z310" s="65">
        <v>1.1574074074074073E-5</v>
      </c>
      <c r="AA310" s="18">
        <f>WEEKNUM(Tableau22[[#This Row],[Date de début]],2)</f>
        <v>30</v>
      </c>
      <c r="AB310" s="18">
        <f>YEAR(Tableau22[[#This Row],[Date de début]])</f>
        <v>2017</v>
      </c>
      <c r="AC310" s="18">
        <f>WEEKDAY(Tableau22[[#This Row],[Date de début]])</f>
        <v>3</v>
      </c>
      <c r="AD310" s="18" t="str">
        <f>LEFT(Tableau22[[#This Row],[PN Pièce]],9)</f>
        <v/>
      </c>
      <c r="AE310" s="18"/>
    </row>
    <row r="311" spans="2:31" x14ac:dyDescent="0.25">
      <c r="B311" s="18">
        <v>450025</v>
      </c>
      <c r="C311" s="18" t="str">
        <f>IFERROR(VLOOKUP(B311,#REF!,2,FALSE),"")</f>
        <v/>
      </c>
      <c r="D311" s="62">
        <v>42935</v>
      </c>
      <c r="E311" s="63">
        <v>0.31461805555555555</v>
      </c>
      <c r="F311" s="62">
        <v>42935</v>
      </c>
      <c r="G311" s="63">
        <v>0.3273611111111111</v>
      </c>
      <c r="H311"/>
      <c r="I311" s="65">
        <v>6.4236111111111117E-3</v>
      </c>
      <c r="J311" s="65">
        <v>3.0439814814814821E-3</v>
      </c>
      <c r="K311" s="65">
        <v>3.2754629629629631E-3</v>
      </c>
      <c r="L311" s="65">
        <v>0</v>
      </c>
      <c r="M311" s="65">
        <v>1.2743055555555556E-2</v>
      </c>
      <c r="N311"/>
      <c r="O311" s="18">
        <v>14.552849999999999</v>
      </c>
      <c r="P311" s="18">
        <v>0</v>
      </c>
      <c r="Q311" s="18">
        <v>0</v>
      </c>
      <c r="S311"/>
      <c r="T311" s="61">
        <v>29.5204359673025</v>
      </c>
      <c r="U311" s="65">
        <v>0</v>
      </c>
      <c r="V311" s="65">
        <v>0</v>
      </c>
      <c r="W311" s="65">
        <v>0</v>
      </c>
      <c r="X311" s="65">
        <v>3.1365740740740742E-3</v>
      </c>
      <c r="Y311" s="65">
        <v>0</v>
      </c>
      <c r="Z311" s="65">
        <v>1.3888888888888889E-4</v>
      </c>
      <c r="AA311" s="18">
        <f>WEEKNUM(Tableau22[[#This Row],[Date de début]],2)</f>
        <v>30</v>
      </c>
      <c r="AB311" s="18">
        <f>YEAR(Tableau22[[#This Row],[Date de début]])</f>
        <v>2017</v>
      </c>
      <c r="AC311" s="18">
        <f>WEEKDAY(Tableau22[[#This Row],[Date de début]])</f>
        <v>4</v>
      </c>
      <c r="AD311" s="18" t="str">
        <f>LEFT(Tableau22[[#This Row],[PN Pièce]],9)</f>
        <v/>
      </c>
      <c r="AE311" s="18"/>
    </row>
    <row r="312" spans="2:31" x14ac:dyDescent="0.25">
      <c r="B312" s="18">
        <v>450025</v>
      </c>
      <c r="C312" s="18" t="str">
        <f>IFERROR(VLOOKUP(B312,#REF!,2,FALSE),"")</f>
        <v/>
      </c>
      <c r="D312" s="62">
        <v>42992</v>
      </c>
      <c r="E312" s="63">
        <v>0.3449652777777778</v>
      </c>
      <c r="F312" s="62">
        <v>42992</v>
      </c>
      <c r="G312" s="63">
        <v>0.45567129629629632</v>
      </c>
      <c r="H312"/>
      <c r="I312" s="65">
        <v>3.7152777777777778E-2</v>
      </c>
      <c r="J312" s="65">
        <v>2.1168981481481483E-2</v>
      </c>
      <c r="K312" s="65">
        <v>5.2384259259259262E-2</v>
      </c>
      <c r="L312" s="65">
        <v>0</v>
      </c>
      <c r="M312" s="65">
        <v>0.11070601851851852</v>
      </c>
      <c r="N312"/>
      <c r="O312" s="18">
        <v>14.552849999999999</v>
      </c>
      <c r="P312" s="18">
        <v>0</v>
      </c>
      <c r="Q312" s="18">
        <v>15.346556850000001</v>
      </c>
      <c r="S312"/>
      <c r="T312" s="61">
        <v>46.539675901725097</v>
      </c>
      <c r="U312" s="65">
        <v>2.359953703703704E-2</v>
      </c>
      <c r="V312" s="65">
        <v>0</v>
      </c>
      <c r="W312" s="65">
        <v>0</v>
      </c>
      <c r="X312" s="65">
        <v>2.75E-2</v>
      </c>
      <c r="Y312" s="65">
        <v>1.2037037037037038E-3</v>
      </c>
      <c r="Z312" s="65">
        <v>8.1018518518518516E-5</v>
      </c>
      <c r="AA312" s="18">
        <f>WEEKNUM(Tableau22[[#This Row],[Date de début]],2)</f>
        <v>38</v>
      </c>
      <c r="AB312" s="18">
        <f>YEAR(Tableau22[[#This Row],[Date de début]])</f>
        <v>2017</v>
      </c>
      <c r="AC312" s="18">
        <f>WEEKDAY(Tableau22[[#This Row],[Date de début]])</f>
        <v>5</v>
      </c>
      <c r="AD312" s="18" t="str">
        <f>LEFT(Tableau22[[#This Row],[PN Pièce]],9)</f>
        <v/>
      </c>
      <c r="AE312" s="18"/>
    </row>
    <row r="313" spans="2:31" x14ac:dyDescent="0.25">
      <c r="B313" s="18">
        <v>450025</v>
      </c>
      <c r="C313" s="18" t="str">
        <f>IFERROR(VLOOKUP(B313,#REF!,2,FALSE),"")</f>
        <v/>
      </c>
      <c r="D313" s="62">
        <v>42992</v>
      </c>
      <c r="E313" s="63">
        <v>0.55678240740740736</v>
      </c>
      <c r="F313" s="62">
        <v>42992</v>
      </c>
      <c r="G313" s="63">
        <v>0.60002314814814817</v>
      </c>
      <c r="H313"/>
      <c r="I313" s="65">
        <v>2.1828703703703701E-2</v>
      </c>
      <c r="J313" s="65">
        <v>4.8726851851851856E-3</v>
      </c>
      <c r="K313" s="65">
        <v>1.5428240740740741E-2</v>
      </c>
      <c r="L313" s="65">
        <v>9.2592592592592585E-4</v>
      </c>
      <c r="M313" s="65">
        <v>4.3055555555555562E-2</v>
      </c>
      <c r="N313"/>
      <c r="O313" s="18">
        <v>14.552849999999999</v>
      </c>
      <c r="P313" s="18">
        <v>0</v>
      </c>
      <c r="Q313" s="18">
        <v>0.12673305000000001</v>
      </c>
      <c r="S313"/>
      <c r="T313" s="61">
        <v>57.466541755888599</v>
      </c>
      <c r="U313" s="65">
        <v>0</v>
      </c>
      <c r="V313" s="65">
        <v>0</v>
      </c>
      <c r="W313" s="65">
        <v>0</v>
      </c>
      <c r="X313" s="65">
        <v>1.5185185185185185E-2</v>
      </c>
      <c r="Y313" s="65">
        <v>0</v>
      </c>
      <c r="Z313" s="65">
        <v>2.4305555555555552E-4</v>
      </c>
      <c r="AA313" s="18">
        <f>WEEKNUM(Tableau22[[#This Row],[Date de début]],2)</f>
        <v>38</v>
      </c>
      <c r="AB313" s="18">
        <f>YEAR(Tableau22[[#This Row],[Date de début]])</f>
        <v>2017</v>
      </c>
      <c r="AC313" s="18">
        <f>WEEKDAY(Tableau22[[#This Row],[Date de début]])</f>
        <v>5</v>
      </c>
      <c r="AD313" s="18" t="str">
        <f>LEFT(Tableau22[[#This Row],[PN Pièce]],9)</f>
        <v/>
      </c>
      <c r="AE313" s="18"/>
    </row>
    <row r="314" spans="2:31" x14ac:dyDescent="0.25">
      <c r="B314" s="18">
        <v>450025</v>
      </c>
      <c r="C314" s="18" t="str">
        <f>IFERROR(VLOOKUP(B314,#REF!,2,FALSE),"")</f>
        <v/>
      </c>
      <c r="D314" s="62">
        <v>43174</v>
      </c>
      <c r="E314" s="63">
        <v>0.4840740740740741</v>
      </c>
      <c r="F314" s="62">
        <v>43175</v>
      </c>
      <c r="G314" s="63">
        <v>0.3255439814814815</v>
      </c>
      <c r="H314"/>
      <c r="I314" s="65">
        <v>8.1643518518518518E-2</v>
      </c>
      <c r="J314" s="65">
        <v>5.3935185185185188E-3</v>
      </c>
      <c r="K314" s="65">
        <v>5.4074074074074073E-2</v>
      </c>
      <c r="L314" s="65">
        <v>0.70035879629629638</v>
      </c>
      <c r="M314" s="65">
        <v>0.84146990740740746</v>
      </c>
      <c r="N314"/>
      <c r="O314" s="18">
        <v>14.552849999999999</v>
      </c>
      <c r="P314" s="18">
        <v>0</v>
      </c>
      <c r="Q314" s="18">
        <v>14.5308744</v>
      </c>
      <c r="S314"/>
      <c r="T314" s="61">
        <v>6.0064646575794702</v>
      </c>
      <c r="U314" s="65">
        <v>2.4641203703703703E-2</v>
      </c>
      <c r="V314" s="65">
        <v>0</v>
      </c>
      <c r="W314" s="65">
        <v>0</v>
      </c>
      <c r="X314" s="65">
        <v>2.7418981481481485E-2</v>
      </c>
      <c r="Y314" s="65">
        <v>1.6319444444444445E-3</v>
      </c>
      <c r="Z314" s="65">
        <v>3.8194444444444446E-4</v>
      </c>
      <c r="AA314" s="18">
        <f>WEEKNUM(Tableau22[[#This Row],[Date de début]],2)</f>
        <v>11</v>
      </c>
      <c r="AB314" s="18">
        <f>YEAR(Tableau22[[#This Row],[Date de début]])</f>
        <v>2018</v>
      </c>
      <c r="AC314" s="18">
        <f>WEEKDAY(Tableau22[[#This Row],[Date de début]])</f>
        <v>5</v>
      </c>
      <c r="AD314" s="18" t="str">
        <f>LEFT(Tableau22[[#This Row],[PN Pièce]],9)</f>
        <v/>
      </c>
      <c r="AE314" s="18"/>
    </row>
    <row r="315" spans="2:31" x14ac:dyDescent="0.25">
      <c r="B315" s="18">
        <v>450025</v>
      </c>
      <c r="C315" s="18" t="str">
        <f>IFERROR(VLOOKUP(B315,#REF!,2,FALSE),"")</f>
        <v/>
      </c>
      <c r="D315" s="62">
        <v>43222</v>
      </c>
      <c r="E315" s="63">
        <v>0.56592592592592594</v>
      </c>
      <c r="F315" s="62">
        <v>43223</v>
      </c>
      <c r="G315" s="63">
        <v>0.45219907407407406</v>
      </c>
      <c r="H315"/>
      <c r="I315" s="65">
        <v>0.82321759259259253</v>
      </c>
      <c r="J315" s="65">
        <v>6.076388888888889E-3</v>
      </c>
      <c r="K315" s="65">
        <v>5.6979166666666664E-2</v>
      </c>
      <c r="L315" s="65">
        <v>0</v>
      </c>
      <c r="M315" s="65">
        <v>0.88627314814814817</v>
      </c>
      <c r="N315"/>
      <c r="O315" s="18">
        <v>14.552849999999999</v>
      </c>
      <c r="P315" s="18">
        <v>0</v>
      </c>
      <c r="Q315" s="18">
        <v>14.77709355</v>
      </c>
      <c r="S315"/>
      <c r="T315" s="61">
        <v>5.4554679133909696</v>
      </c>
      <c r="U315" s="65">
        <v>2.7928240740740743E-2</v>
      </c>
      <c r="V315" s="65">
        <v>0</v>
      </c>
      <c r="W315" s="65">
        <v>0</v>
      </c>
      <c r="X315" s="65">
        <v>2.7627314814814813E-2</v>
      </c>
      <c r="Y315" s="65">
        <v>1.4004629629629629E-3</v>
      </c>
      <c r="Z315" s="65">
        <v>2.3148148148148147E-5</v>
      </c>
      <c r="AA315" s="18">
        <f>WEEKNUM(Tableau22[[#This Row],[Date de début]],2)</f>
        <v>18</v>
      </c>
      <c r="AB315" s="18">
        <f>YEAR(Tableau22[[#This Row],[Date de début]])</f>
        <v>2018</v>
      </c>
      <c r="AC315" s="18">
        <f>WEEKDAY(Tableau22[[#This Row],[Date de début]])</f>
        <v>4</v>
      </c>
      <c r="AD315" s="18" t="str">
        <f>LEFT(Tableau22[[#This Row],[PN Pièce]],9)</f>
        <v/>
      </c>
      <c r="AE315" s="18"/>
    </row>
    <row r="316" spans="2:31" x14ac:dyDescent="0.25">
      <c r="B316" s="18">
        <v>450025</v>
      </c>
      <c r="C316" s="18" t="str">
        <f>IFERROR(VLOOKUP(B316,#REF!,2,FALSE),"")</f>
        <v/>
      </c>
      <c r="D316" s="62">
        <v>43425</v>
      </c>
      <c r="E316" s="63">
        <v>0.54527777777777775</v>
      </c>
      <c r="F316" s="62">
        <v>43426</v>
      </c>
      <c r="G316" s="63">
        <v>0.64127314814814818</v>
      </c>
      <c r="H316"/>
      <c r="I316" s="65">
        <v>0.26068287037037036</v>
      </c>
      <c r="J316" s="65">
        <v>1.4189814814814815E-2</v>
      </c>
      <c r="K316" s="65">
        <v>6.9826388888888882E-2</v>
      </c>
      <c r="L316" s="65">
        <v>0.75129629629629635</v>
      </c>
      <c r="M316" s="65" t="s">
        <v>180</v>
      </c>
      <c r="N316"/>
      <c r="O316" s="18">
        <v>14.552849999999999</v>
      </c>
      <c r="P316" s="18">
        <v>0</v>
      </c>
      <c r="Q316" s="18">
        <v>21.205619550000002</v>
      </c>
      <c r="S316"/>
      <c r="T316" s="61">
        <v>13.2183665279743</v>
      </c>
      <c r="U316" s="65">
        <v>3.8912037037037037E-2</v>
      </c>
      <c r="V316" s="65">
        <v>0</v>
      </c>
      <c r="W316" s="65">
        <v>0</v>
      </c>
      <c r="X316" s="65">
        <v>2.7465277777777772E-2</v>
      </c>
      <c r="Y316" s="65">
        <v>3.414351851851852E-3</v>
      </c>
      <c r="Z316" s="65">
        <v>3.4722222222222222E-5</v>
      </c>
      <c r="AA316" s="18">
        <f>WEEKNUM(Tableau22[[#This Row],[Date de début]],2)</f>
        <v>47</v>
      </c>
      <c r="AB316" s="18">
        <f>YEAR(Tableau22[[#This Row],[Date de début]])</f>
        <v>2018</v>
      </c>
      <c r="AC316" s="18">
        <f>WEEKDAY(Tableau22[[#This Row],[Date de début]])</f>
        <v>4</v>
      </c>
      <c r="AD316" s="18" t="str">
        <f>LEFT(Tableau22[[#This Row],[PN Pièce]],9)</f>
        <v/>
      </c>
      <c r="AE316" s="18"/>
    </row>
    <row r="317" spans="2:31" x14ac:dyDescent="0.25">
      <c r="B317" s="18">
        <v>450025</v>
      </c>
      <c r="C317" s="18" t="str">
        <f>IFERROR(VLOOKUP(B317,#REF!,2,FALSE),"")</f>
        <v/>
      </c>
      <c r="D317" s="62">
        <v>43500</v>
      </c>
      <c r="E317" s="63">
        <v>0.39734953703703701</v>
      </c>
      <c r="F317" s="62">
        <v>43500</v>
      </c>
      <c r="G317" s="63">
        <v>0.52962962962962956</v>
      </c>
      <c r="H317"/>
      <c r="I317" s="65">
        <v>5.8125000000000003E-2</v>
      </c>
      <c r="J317" s="65">
        <v>8.611111111111111E-3</v>
      </c>
      <c r="K317" s="65">
        <v>6.5543981481481481E-2</v>
      </c>
      <c r="L317" s="65">
        <v>0</v>
      </c>
      <c r="M317" s="65">
        <v>0.13228009259259257</v>
      </c>
      <c r="N317"/>
      <c r="O317" s="18">
        <v>14.552849999999999</v>
      </c>
      <c r="P317" s="18">
        <v>0</v>
      </c>
      <c r="Q317" s="18">
        <v>14.911641299999999</v>
      </c>
      <c r="S317"/>
      <c r="T317" s="61">
        <v>35.902353661737699</v>
      </c>
      <c r="U317" s="65">
        <v>3.650462962962963E-2</v>
      </c>
      <c r="V317" s="65">
        <v>0</v>
      </c>
      <c r="W317" s="65">
        <v>0</v>
      </c>
      <c r="X317" s="65">
        <v>2.7430555555555555E-2</v>
      </c>
      <c r="Y317" s="65">
        <v>1.5740740740740741E-3</v>
      </c>
      <c r="Z317" s="65">
        <v>3.4722222222222222E-5</v>
      </c>
      <c r="AA317" s="18">
        <f>WEEKNUM(Tableau22[[#This Row],[Date de début]],2)</f>
        <v>6</v>
      </c>
      <c r="AB317" s="18">
        <f>YEAR(Tableau22[[#This Row],[Date de début]])</f>
        <v>2019</v>
      </c>
      <c r="AC317" s="18">
        <f>WEEKDAY(Tableau22[[#This Row],[Date de début]])</f>
        <v>2</v>
      </c>
      <c r="AD317" s="18" t="str">
        <f>LEFT(Tableau22[[#This Row],[PN Pièce]],9)</f>
        <v/>
      </c>
      <c r="AE317" s="18"/>
    </row>
    <row r="318" spans="2:31" x14ac:dyDescent="0.25">
      <c r="B318" s="18">
        <v>450025</v>
      </c>
      <c r="C318" s="18" t="str">
        <f>IFERROR(VLOOKUP(B318,#REF!,2,FALSE),"")</f>
        <v/>
      </c>
      <c r="D318" s="62">
        <v>43535</v>
      </c>
      <c r="E318" s="63">
        <v>0.64239583333333339</v>
      </c>
      <c r="F318" s="62">
        <v>43536</v>
      </c>
      <c r="G318" s="63">
        <v>0.39238425925925924</v>
      </c>
      <c r="H318"/>
      <c r="I318" s="65">
        <v>0.11810185185185185</v>
      </c>
      <c r="J318" s="65">
        <v>2.4907407407407406E-2</v>
      </c>
      <c r="K318" s="65">
        <v>0.1580324074074074</v>
      </c>
      <c r="L318" s="65">
        <v>0.44894675925925925</v>
      </c>
      <c r="M318" s="65">
        <v>0.74998842592592585</v>
      </c>
      <c r="N318"/>
      <c r="O318" s="18">
        <v>14.552849999999999</v>
      </c>
      <c r="P318" s="18">
        <v>0</v>
      </c>
      <c r="Q318" s="18">
        <v>15.64456755</v>
      </c>
      <c r="S318"/>
      <c r="T318" s="61">
        <v>28.9660642911156</v>
      </c>
      <c r="U318" s="65">
        <v>3.9305555555555559E-2</v>
      </c>
      <c r="V318" s="65">
        <v>0</v>
      </c>
      <c r="W318" s="65">
        <v>0</v>
      </c>
      <c r="X318" s="65">
        <v>0.11690972222222222</v>
      </c>
      <c r="Y318" s="65">
        <v>1.8171296296296297E-3</v>
      </c>
      <c r="Z318" s="65">
        <v>0</v>
      </c>
      <c r="AA318" s="18">
        <f>WEEKNUM(Tableau22[[#This Row],[Date de début]],2)</f>
        <v>11</v>
      </c>
      <c r="AB318" s="18">
        <f>YEAR(Tableau22[[#This Row],[Date de début]])</f>
        <v>2019</v>
      </c>
      <c r="AC318" s="18">
        <f>WEEKDAY(Tableau22[[#This Row],[Date de début]])</f>
        <v>2</v>
      </c>
      <c r="AD318" s="18" t="str">
        <f>LEFT(Tableau22[[#This Row],[PN Pièce]],9)</f>
        <v/>
      </c>
      <c r="AE318" s="18"/>
    </row>
    <row r="319" spans="2:31" x14ac:dyDescent="0.25">
      <c r="B319" s="18">
        <v>450025</v>
      </c>
      <c r="C319" s="18" t="str">
        <f>IFERROR(VLOOKUP(B319,#REF!,2,FALSE),"")</f>
        <v/>
      </c>
      <c r="D319" s="62">
        <v>43669</v>
      </c>
      <c r="E319" s="63">
        <v>0.45768518518518514</v>
      </c>
      <c r="F319" s="62">
        <v>43669</v>
      </c>
      <c r="G319" s="63">
        <v>0.58270833333333327</v>
      </c>
      <c r="H319"/>
      <c r="I319" s="65">
        <v>6.2962962962962957E-2</v>
      </c>
      <c r="J319" s="65">
        <v>3.9814814814814817E-3</v>
      </c>
      <c r="K319" s="65">
        <v>5.8078703703703709E-2</v>
      </c>
      <c r="L319" s="65">
        <v>0</v>
      </c>
      <c r="M319" s="65">
        <v>0.12502314814814816</v>
      </c>
      <c r="N319"/>
      <c r="O319" s="18">
        <v>14.552849999999999</v>
      </c>
      <c r="P319" s="18">
        <v>0</v>
      </c>
      <c r="Q319" s="18">
        <v>14.570012699999999</v>
      </c>
      <c r="S319"/>
      <c r="T319" s="61">
        <v>41.595723014256698</v>
      </c>
      <c r="U319" s="65">
        <v>2.883101851851852E-2</v>
      </c>
      <c r="V319" s="65">
        <v>0</v>
      </c>
      <c r="W319" s="65">
        <v>0</v>
      </c>
      <c r="X319" s="65">
        <v>2.7824074074074074E-2</v>
      </c>
      <c r="Y319" s="65">
        <v>1.4120370370370369E-3</v>
      </c>
      <c r="Z319" s="65">
        <v>1.1574074074074073E-5</v>
      </c>
      <c r="AA319" s="18">
        <f>WEEKNUM(Tableau22[[#This Row],[Date de début]],2)</f>
        <v>30</v>
      </c>
      <c r="AB319" s="18">
        <f>YEAR(Tableau22[[#This Row],[Date de début]])</f>
        <v>2019</v>
      </c>
      <c r="AC319" s="18">
        <f>WEEKDAY(Tableau22[[#This Row],[Date de début]])</f>
        <v>3</v>
      </c>
      <c r="AD319" s="18" t="str">
        <f>LEFT(Tableau22[[#This Row],[PN Pièce]],9)</f>
        <v/>
      </c>
      <c r="AE319" s="18"/>
    </row>
    <row r="320" spans="2:31" x14ac:dyDescent="0.25">
      <c r="B320" s="18">
        <v>450025</v>
      </c>
      <c r="C320" s="18" t="str">
        <f>IFERROR(VLOOKUP(B320,#REF!,2,FALSE),"")</f>
        <v/>
      </c>
      <c r="D320" s="62">
        <v>43699</v>
      </c>
      <c r="E320" s="63">
        <v>0.33833333333333332</v>
      </c>
      <c r="F320" s="62">
        <v>43699</v>
      </c>
      <c r="G320" s="63">
        <v>0.47292824074074075</v>
      </c>
      <c r="H320"/>
      <c r="I320" s="65">
        <v>6.9189814814814815E-2</v>
      </c>
      <c r="J320" s="65">
        <v>4.8379629629629632E-3</v>
      </c>
      <c r="K320" s="65">
        <v>6.0509259259259263E-2</v>
      </c>
      <c r="L320" s="65">
        <v>5.7870370370370366E-5</v>
      </c>
      <c r="M320" s="65">
        <v>0.1345949074074074</v>
      </c>
      <c r="N320"/>
      <c r="O320" s="18">
        <v>14.552849999999999</v>
      </c>
      <c r="P320" s="18">
        <v>0</v>
      </c>
      <c r="Q320" s="69">
        <v>14.7685149</v>
      </c>
      <c r="S320"/>
      <c r="T320" s="61">
        <v>61.439332702725999</v>
      </c>
      <c r="U320" s="65">
        <v>3.2060185185185185E-2</v>
      </c>
      <c r="V320" s="65">
        <v>0</v>
      </c>
      <c r="W320" s="65">
        <v>0</v>
      </c>
      <c r="X320" s="65">
        <v>2.7476851851851853E-2</v>
      </c>
      <c r="Y320" s="65">
        <v>9.2592592592592585E-4</v>
      </c>
      <c r="Z320" s="65">
        <v>4.6296296296296294E-5</v>
      </c>
      <c r="AA320" s="18">
        <f>WEEKNUM(Tableau22[[#This Row],[Date de début]],2)</f>
        <v>34</v>
      </c>
      <c r="AB320" s="18">
        <f>YEAR(Tableau22[[#This Row],[Date de début]])</f>
        <v>2019</v>
      </c>
      <c r="AC320" s="18">
        <f>WEEKDAY(Tableau22[[#This Row],[Date de début]])</f>
        <v>5</v>
      </c>
      <c r="AD320" s="18" t="str">
        <f>LEFT(Tableau22[[#This Row],[PN Pièce]],9)</f>
        <v/>
      </c>
      <c r="AE320" s="18"/>
    </row>
    <row r="321" spans="2:31" x14ac:dyDescent="0.25">
      <c r="B321" s="18">
        <v>450026</v>
      </c>
      <c r="C321" s="18" t="str">
        <f>IFERROR(VLOOKUP(B321,#REF!,2,FALSE),"")</f>
        <v/>
      </c>
      <c r="D321" s="62">
        <v>42900</v>
      </c>
      <c r="E321" s="63">
        <v>0.52954861111111107</v>
      </c>
      <c r="F321" s="62">
        <v>42900</v>
      </c>
      <c r="G321" s="63">
        <v>0.58554398148148146</v>
      </c>
      <c r="H321"/>
      <c r="I321" s="65">
        <v>5.2986111111111116E-2</v>
      </c>
      <c r="J321" s="65">
        <v>4.3981481481481481E-4</v>
      </c>
      <c r="K321" s="65">
        <v>2.2685185185185182E-3</v>
      </c>
      <c r="L321" s="65">
        <v>3.0092592592592595E-4</v>
      </c>
      <c r="M321" s="65">
        <v>5.5995370370370369E-2</v>
      </c>
      <c r="N321"/>
      <c r="O321" s="18">
        <v>3.0565500000000001</v>
      </c>
      <c r="P321" s="18">
        <v>0</v>
      </c>
      <c r="Q321" s="69">
        <v>3.18160365</v>
      </c>
      <c r="S321"/>
      <c r="T321" s="61">
        <v>41.455560148821803</v>
      </c>
      <c r="U321" s="65">
        <v>2.2685185185185182E-3</v>
      </c>
      <c r="V321" s="65">
        <v>0</v>
      </c>
      <c r="W321" s="65">
        <v>0</v>
      </c>
      <c r="X321" s="65">
        <v>0</v>
      </c>
      <c r="Y321" s="65">
        <v>0</v>
      </c>
      <c r="Z321" s="65">
        <v>0</v>
      </c>
      <c r="AA321" s="18">
        <f>WEEKNUM(Tableau22[[#This Row],[Date de début]],2)</f>
        <v>25</v>
      </c>
      <c r="AB321" s="18">
        <f>YEAR(Tableau22[[#This Row],[Date de début]])</f>
        <v>2017</v>
      </c>
      <c r="AC321" s="18">
        <f>WEEKDAY(Tableau22[[#This Row],[Date de début]])</f>
        <v>4</v>
      </c>
      <c r="AD321" s="18" t="str">
        <f>LEFT(Tableau22[[#This Row],[PN Pièce]],9)</f>
        <v/>
      </c>
      <c r="AE321" s="18"/>
    </row>
    <row r="322" spans="2:31" x14ac:dyDescent="0.25">
      <c r="B322" s="18">
        <v>450026</v>
      </c>
      <c r="C322" s="18" t="str">
        <f>IFERROR(VLOOKUP(B322,#REF!,2,FALSE),"")</f>
        <v/>
      </c>
      <c r="D322" s="62">
        <v>42900</v>
      </c>
      <c r="E322" s="63">
        <v>0.58554398148148146</v>
      </c>
      <c r="F322" s="62">
        <v>42900</v>
      </c>
      <c r="G322" s="63">
        <v>0.60755787037037035</v>
      </c>
      <c r="H322"/>
      <c r="I322" s="65">
        <v>9.2939814814814812E-3</v>
      </c>
      <c r="J322" s="65">
        <v>3.4953703703703705E-3</v>
      </c>
      <c r="K322" s="65">
        <v>8.7615740740740744E-3</v>
      </c>
      <c r="L322" s="65">
        <v>4.6296296296296293E-4</v>
      </c>
      <c r="M322" s="65">
        <v>2.2013888888888888E-2</v>
      </c>
      <c r="N322"/>
      <c r="O322" s="18">
        <v>3.0565500000000001</v>
      </c>
      <c r="P322" s="18">
        <v>0</v>
      </c>
      <c r="Q322" s="69">
        <v>5.5500000030406198E-6</v>
      </c>
      <c r="S322"/>
      <c r="T322" s="61">
        <v>35.150893796004198</v>
      </c>
      <c r="U322" s="65">
        <v>0</v>
      </c>
      <c r="V322" s="65">
        <v>0</v>
      </c>
      <c r="W322" s="65">
        <v>0</v>
      </c>
      <c r="X322" s="65">
        <v>8.6226851851851846E-3</v>
      </c>
      <c r="Y322" s="65">
        <v>0</v>
      </c>
      <c r="Z322" s="65">
        <v>1.3888888888888889E-4</v>
      </c>
      <c r="AA322" s="18">
        <f>WEEKNUM(Tableau22[[#This Row],[Date de début]],2)</f>
        <v>25</v>
      </c>
      <c r="AB322" s="18">
        <f>YEAR(Tableau22[[#This Row],[Date de début]])</f>
        <v>2017</v>
      </c>
      <c r="AC322" s="18">
        <f>WEEKDAY(Tableau22[[#This Row],[Date de début]])</f>
        <v>4</v>
      </c>
      <c r="AD322" s="18" t="str">
        <f>LEFT(Tableau22[[#This Row],[PN Pièce]],9)</f>
        <v/>
      </c>
      <c r="AE322" s="18"/>
    </row>
    <row r="323" spans="2:31" x14ac:dyDescent="0.25">
      <c r="B323" s="18">
        <v>450027</v>
      </c>
      <c r="C323" s="18" t="str">
        <f>IFERROR(VLOOKUP(B323,#REF!,2,FALSE),"")</f>
        <v/>
      </c>
      <c r="D323" s="62">
        <v>42921</v>
      </c>
      <c r="E323" s="63">
        <v>0.59609953703703711</v>
      </c>
      <c r="F323" s="62">
        <v>42921</v>
      </c>
      <c r="G323" s="63">
        <v>0.66138888888888892</v>
      </c>
      <c r="H323"/>
      <c r="I323" s="65">
        <v>1.8564814814814815E-2</v>
      </c>
      <c r="J323" s="65">
        <v>2.3807870370370368E-2</v>
      </c>
      <c r="K323" s="65">
        <v>2.2881944444444444E-2</v>
      </c>
      <c r="L323" s="65">
        <v>3.4722222222222222E-5</v>
      </c>
      <c r="M323" s="65">
        <v>6.5289351851851848E-2</v>
      </c>
      <c r="N323"/>
      <c r="O323" s="18">
        <v>2.7865500000000001</v>
      </c>
      <c r="P323" s="18">
        <v>0</v>
      </c>
      <c r="Q323" s="18">
        <v>2.8267180500000002</v>
      </c>
      <c r="S323"/>
      <c r="T323" s="61">
        <v>32.406488211309998</v>
      </c>
      <c r="U323" s="65">
        <v>8.9120370370370378E-3</v>
      </c>
      <c r="V323" s="65">
        <v>0</v>
      </c>
      <c r="W323" s="65">
        <v>0</v>
      </c>
      <c r="X323" s="65">
        <v>1.2847222222222223E-2</v>
      </c>
      <c r="Y323" s="65">
        <v>1.1111111111111111E-3</v>
      </c>
      <c r="Z323" s="65">
        <v>1.1574074074074073E-5</v>
      </c>
      <c r="AA323" s="18">
        <f>WEEKNUM(Tableau22[[#This Row],[Date de début]],2)</f>
        <v>28</v>
      </c>
      <c r="AB323" s="18">
        <f>YEAR(Tableau22[[#This Row],[Date de début]])</f>
        <v>2017</v>
      </c>
      <c r="AC323" s="18">
        <f>WEEKDAY(Tableau22[[#This Row],[Date de début]])</f>
        <v>4</v>
      </c>
      <c r="AD323" s="18" t="str">
        <f>LEFT(Tableau22[[#This Row],[PN Pièce]],9)</f>
        <v/>
      </c>
      <c r="AE323" s="18"/>
    </row>
    <row r="324" spans="2:31" x14ac:dyDescent="0.25">
      <c r="B324" s="18">
        <v>450027</v>
      </c>
      <c r="C324" s="18" t="str">
        <f>IFERROR(VLOOKUP(B324,#REF!,2,FALSE),"")</f>
        <v/>
      </c>
      <c r="D324" s="62">
        <v>42927</v>
      </c>
      <c r="E324" s="63">
        <v>0.42092592592592593</v>
      </c>
      <c r="F324" s="62">
        <v>42927</v>
      </c>
      <c r="G324" s="63">
        <v>0.4650347222222222</v>
      </c>
      <c r="H324"/>
      <c r="I324" s="65">
        <v>1.9270833333333334E-2</v>
      </c>
      <c r="J324" s="65">
        <v>3.1481481481481482E-3</v>
      </c>
      <c r="K324" s="65">
        <v>2.1689814814814815E-2</v>
      </c>
      <c r="L324" s="65">
        <v>0</v>
      </c>
      <c r="M324" s="65">
        <v>4.4108796296296299E-2</v>
      </c>
      <c r="N324"/>
      <c r="O324" s="18">
        <v>2.7865500000000001</v>
      </c>
      <c r="P324" s="18">
        <v>0</v>
      </c>
      <c r="Q324" s="18">
        <v>3.1555179</v>
      </c>
      <c r="S324"/>
      <c r="T324" s="61">
        <v>46.439779585410598</v>
      </c>
      <c r="U324" s="65">
        <v>1.0729166666666666E-2</v>
      </c>
      <c r="V324" s="65">
        <v>0</v>
      </c>
      <c r="W324" s="65">
        <v>0</v>
      </c>
      <c r="X324" s="65">
        <v>9.5023148148148159E-3</v>
      </c>
      <c r="Y324" s="65">
        <v>1.4004629629629629E-3</v>
      </c>
      <c r="Z324" s="65">
        <v>5.7870370370370366E-5</v>
      </c>
      <c r="AA324" s="18">
        <f>WEEKNUM(Tableau22[[#This Row],[Date de début]],2)</f>
        <v>29</v>
      </c>
      <c r="AB324" s="18">
        <f>YEAR(Tableau22[[#This Row],[Date de début]])</f>
        <v>2017</v>
      </c>
      <c r="AC324" s="18">
        <f>WEEKDAY(Tableau22[[#This Row],[Date de début]])</f>
        <v>3</v>
      </c>
      <c r="AD324" s="18" t="str">
        <f>LEFT(Tableau22[[#This Row],[PN Pièce]],9)</f>
        <v/>
      </c>
      <c r="AE324" s="18"/>
    </row>
    <row r="325" spans="2:31" x14ac:dyDescent="0.25">
      <c r="B325" s="18">
        <v>450027</v>
      </c>
      <c r="C325" s="18" t="str">
        <f>IFERROR(VLOOKUP(B325,#REF!,2,FALSE),"")</f>
        <v/>
      </c>
      <c r="D325" s="62">
        <v>42935</v>
      </c>
      <c r="E325" s="63">
        <v>0.46184027777777775</v>
      </c>
      <c r="F325" s="62">
        <v>42935</v>
      </c>
      <c r="G325" s="63">
        <v>0.54879629629629634</v>
      </c>
      <c r="H325"/>
      <c r="I325" s="65">
        <v>4.0092592592592589E-2</v>
      </c>
      <c r="J325" s="65">
        <v>2.6006944444444447E-2</v>
      </c>
      <c r="K325" s="65">
        <v>2.0856481481481479E-2</v>
      </c>
      <c r="L325" s="65">
        <v>0</v>
      </c>
      <c r="M325" s="65">
        <v>8.6956018518518516E-2</v>
      </c>
      <c r="N325"/>
      <c r="O325" s="18">
        <v>2.7865500000000001</v>
      </c>
      <c r="P325" s="18">
        <v>0</v>
      </c>
      <c r="Q325" s="18">
        <v>2.9510523000000002</v>
      </c>
      <c r="S325"/>
      <c r="T325" s="61">
        <v>23.721150006655101</v>
      </c>
      <c r="U325" s="65">
        <v>9.0509259259259258E-3</v>
      </c>
      <c r="V325" s="65">
        <v>0</v>
      </c>
      <c r="W325" s="65">
        <v>0</v>
      </c>
      <c r="X325" s="65">
        <v>1.0358796296296295E-2</v>
      </c>
      <c r="Y325" s="65">
        <v>1.4467592592592594E-3</v>
      </c>
      <c r="Z325" s="65">
        <v>0</v>
      </c>
      <c r="AA325" s="18">
        <f>WEEKNUM(Tableau22[[#This Row],[Date de début]],2)</f>
        <v>30</v>
      </c>
      <c r="AB325" s="18">
        <f>YEAR(Tableau22[[#This Row],[Date de début]])</f>
        <v>2017</v>
      </c>
      <c r="AC325" s="18">
        <f>WEEKDAY(Tableau22[[#This Row],[Date de début]])</f>
        <v>4</v>
      </c>
      <c r="AD325" s="18" t="str">
        <f>LEFT(Tableau22[[#This Row],[PN Pièce]],9)</f>
        <v/>
      </c>
      <c r="AE325" s="18"/>
    </row>
    <row r="326" spans="2:31" x14ac:dyDescent="0.25">
      <c r="B326" s="18">
        <v>450027</v>
      </c>
      <c r="C326" s="18" t="str">
        <f>IFERROR(VLOOKUP(B326,#REF!,2,FALSE),"")</f>
        <v/>
      </c>
      <c r="D326" s="62">
        <v>42996</v>
      </c>
      <c r="E326" s="63">
        <v>0.53332175925925929</v>
      </c>
      <c r="F326" s="62">
        <v>43003</v>
      </c>
      <c r="G326" s="63">
        <v>0.34122685185185181</v>
      </c>
      <c r="H326"/>
      <c r="I326" s="65">
        <v>8.7962962962962965E-2</v>
      </c>
      <c r="J326" s="65">
        <v>4.9537037037037041E-3</v>
      </c>
      <c r="K326" s="65">
        <v>2.327546296296296E-2</v>
      </c>
      <c r="L326" s="65" t="s">
        <v>181</v>
      </c>
      <c r="M326" s="65" t="s">
        <v>182</v>
      </c>
      <c r="N326"/>
      <c r="O326" s="18">
        <v>2.7865500000000001</v>
      </c>
      <c r="P326" s="18">
        <v>0</v>
      </c>
      <c r="Q326" s="18">
        <v>3.26105910000001</v>
      </c>
      <c r="S326"/>
      <c r="T326" s="61">
        <v>98.064425036934495</v>
      </c>
      <c r="U326" s="65">
        <v>1.1238425925925928E-2</v>
      </c>
      <c r="V326" s="65">
        <v>0</v>
      </c>
      <c r="W326" s="65">
        <v>0</v>
      </c>
      <c r="X326" s="65">
        <v>1.0347222222222223E-2</v>
      </c>
      <c r="Y326" s="65">
        <v>1.6666666666666668E-3</v>
      </c>
      <c r="Z326" s="65">
        <v>2.3148148148148147E-5</v>
      </c>
      <c r="AA326" s="18">
        <f>WEEKNUM(Tableau22[[#This Row],[Date de début]],2)</f>
        <v>39</v>
      </c>
      <c r="AB326" s="18">
        <f>YEAR(Tableau22[[#This Row],[Date de début]])</f>
        <v>2017</v>
      </c>
      <c r="AC326" s="18">
        <f>WEEKDAY(Tableau22[[#This Row],[Date de début]])</f>
        <v>2</v>
      </c>
      <c r="AD326" s="18" t="str">
        <f>LEFT(Tableau22[[#This Row],[PN Pièce]],9)</f>
        <v/>
      </c>
      <c r="AE326" s="18"/>
    </row>
    <row r="327" spans="2:31" x14ac:dyDescent="0.25">
      <c r="B327" s="18">
        <v>450028</v>
      </c>
      <c r="C327" s="18" t="str">
        <f>IFERROR(VLOOKUP(B327,#REF!,2,FALSE),"")</f>
        <v/>
      </c>
      <c r="D327" s="62">
        <v>42935</v>
      </c>
      <c r="E327" s="63">
        <v>0.3273726851851852</v>
      </c>
      <c r="F327" s="62">
        <v>42935</v>
      </c>
      <c r="G327" s="63">
        <v>0.46181712962962962</v>
      </c>
      <c r="H327"/>
      <c r="I327" s="65">
        <v>6.5034722222222216E-2</v>
      </c>
      <c r="J327" s="65">
        <v>4.0219907407407406E-2</v>
      </c>
      <c r="K327" s="65">
        <v>2.7199074074074073E-2</v>
      </c>
      <c r="L327" s="65">
        <v>1.9907407407407408E-3</v>
      </c>
      <c r="M327" s="65">
        <v>0.13444444444444445</v>
      </c>
      <c r="N327"/>
      <c r="O327" s="18">
        <v>5.7968999999999999</v>
      </c>
      <c r="P327" s="18">
        <v>0</v>
      </c>
      <c r="Q327" s="18">
        <v>6.9999779999999996</v>
      </c>
      <c r="S327"/>
      <c r="T327" s="61">
        <v>31.2481921487603</v>
      </c>
      <c r="U327" s="65">
        <v>1.8263888888888889E-2</v>
      </c>
      <c r="V327" s="65">
        <v>0</v>
      </c>
      <c r="W327" s="65">
        <v>0</v>
      </c>
      <c r="X327" s="65">
        <v>7.6273148148148151E-3</v>
      </c>
      <c r="Y327" s="65">
        <v>1.2962962962962963E-3</v>
      </c>
      <c r="Z327" s="65">
        <v>1.1574074074074073E-5</v>
      </c>
      <c r="AA327" s="18">
        <f>WEEKNUM(Tableau22[[#This Row],[Date de début]],2)</f>
        <v>30</v>
      </c>
      <c r="AB327" s="18">
        <f>YEAR(Tableau22[[#This Row],[Date de début]])</f>
        <v>2017</v>
      </c>
      <c r="AC327" s="18">
        <f>WEEKDAY(Tableau22[[#This Row],[Date de début]])</f>
        <v>4</v>
      </c>
      <c r="AD327" s="18" t="str">
        <f>LEFT(Tableau22[[#This Row],[PN Pièce]],9)</f>
        <v/>
      </c>
      <c r="AE327" s="18"/>
    </row>
    <row r="328" spans="2:31" x14ac:dyDescent="0.25">
      <c r="B328" s="18">
        <v>450028</v>
      </c>
      <c r="C328" s="18" t="str">
        <f>IFERROR(VLOOKUP(B328,#REF!,2,FALSE),"")</f>
        <v/>
      </c>
      <c r="D328" s="62">
        <v>42935</v>
      </c>
      <c r="E328" s="63">
        <v>0.54881944444444442</v>
      </c>
      <c r="F328" s="62">
        <v>42935</v>
      </c>
      <c r="G328" s="63">
        <v>0.61109953703703701</v>
      </c>
      <c r="H328"/>
      <c r="I328" s="65">
        <v>3.4490740740740738E-2</v>
      </c>
      <c r="J328" s="65">
        <v>1.6446759259259262E-2</v>
      </c>
      <c r="K328" s="65">
        <v>1.1342592592592592E-2</v>
      </c>
      <c r="L328" s="65">
        <v>0</v>
      </c>
      <c r="M328" s="65">
        <v>6.2280092592592595E-2</v>
      </c>
      <c r="N328"/>
      <c r="O328" s="18">
        <v>5.8064999999999998</v>
      </c>
      <c r="P328" s="18">
        <v>0</v>
      </c>
      <c r="Q328" s="18">
        <v>2.4901771500000001</v>
      </c>
      <c r="S328"/>
      <c r="T328" s="61">
        <v>22.434120052034899</v>
      </c>
      <c r="U328" s="65">
        <v>8.1365740740740738E-3</v>
      </c>
      <c r="V328" s="65">
        <v>0</v>
      </c>
      <c r="W328" s="65">
        <v>0</v>
      </c>
      <c r="X328" s="65">
        <v>2.8356481481481479E-3</v>
      </c>
      <c r="Y328" s="65">
        <v>3.3564814814814812E-4</v>
      </c>
      <c r="Z328" s="65">
        <v>3.4722222222222222E-5</v>
      </c>
      <c r="AA328" s="18">
        <f>WEEKNUM(Tableau22[[#This Row],[Date de début]],2)</f>
        <v>30</v>
      </c>
      <c r="AB328" s="18">
        <f>YEAR(Tableau22[[#This Row],[Date de début]])</f>
        <v>2017</v>
      </c>
      <c r="AC328" s="18">
        <f>WEEKDAY(Tableau22[[#This Row],[Date de début]])</f>
        <v>4</v>
      </c>
      <c r="AD328" s="18" t="str">
        <f>LEFT(Tableau22[[#This Row],[PN Pièce]],9)</f>
        <v/>
      </c>
      <c r="AE328" s="18"/>
    </row>
    <row r="329" spans="2:31" x14ac:dyDescent="0.25">
      <c r="B329" s="18">
        <v>450029</v>
      </c>
      <c r="C329" s="18" t="str">
        <f>IFERROR(VLOOKUP(B329,#REF!,2,FALSE),"")</f>
        <v/>
      </c>
      <c r="D329" s="62">
        <v>42950</v>
      </c>
      <c r="E329" s="63">
        <v>0.40886574074074072</v>
      </c>
      <c r="F329" s="62">
        <v>42950</v>
      </c>
      <c r="G329" s="63">
        <v>0.4475810185185185</v>
      </c>
      <c r="H329"/>
      <c r="I329" s="65">
        <v>8.2754629629629619E-3</v>
      </c>
      <c r="J329" s="65">
        <v>1.6400462962962964E-2</v>
      </c>
      <c r="K329" s="65">
        <v>1.4039351851851851E-2</v>
      </c>
      <c r="L329" s="65">
        <v>0</v>
      </c>
      <c r="M329" s="65">
        <v>3.8715277777777779E-2</v>
      </c>
      <c r="N329"/>
      <c r="O329" s="18">
        <v>1.67055</v>
      </c>
      <c r="P329" s="18">
        <v>0</v>
      </c>
      <c r="Q329" s="18">
        <v>2.7133975499999998</v>
      </c>
      <c r="S329"/>
      <c r="T329" s="61">
        <v>36.016442451419998</v>
      </c>
      <c r="U329" s="65">
        <v>9.432870370370371E-3</v>
      </c>
      <c r="V329" s="65">
        <v>4.4444444444444444E-3</v>
      </c>
      <c r="W329" s="65">
        <v>0</v>
      </c>
      <c r="X329" s="65">
        <v>0</v>
      </c>
      <c r="Y329" s="65">
        <v>1.5046296296296297E-4</v>
      </c>
      <c r="Z329" s="65">
        <v>1.1574074074074073E-5</v>
      </c>
      <c r="AA329" s="18">
        <f>WEEKNUM(Tableau22[[#This Row],[Date de début]],2)</f>
        <v>32</v>
      </c>
      <c r="AB329" s="18">
        <f>YEAR(Tableau22[[#This Row],[Date de début]])</f>
        <v>2017</v>
      </c>
      <c r="AC329" s="18">
        <f>WEEKDAY(Tableau22[[#This Row],[Date de début]])</f>
        <v>5</v>
      </c>
      <c r="AD329" s="18" t="str">
        <f>LEFT(Tableau22[[#This Row],[PN Pièce]],9)</f>
        <v/>
      </c>
      <c r="AE329" s="18"/>
    </row>
    <row r="330" spans="2:31" x14ac:dyDescent="0.25">
      <c r="B330" s="18">
        <v>450029</v>
      </c>
      <c r="C330" s="18" t="str">
        <f>IFERROR(VLOOKUP(B330,#REF!,2,FALSE),"")</f>
        <v/>
      </c>
      <c r="D330" s="62">
        <v>42950</v>
      </c>
      <c r="E330" s="63">
        <v>0.59320601851851851</v>
      </c>
      <c r="F330" s="62">
        <v>42950</v>
      </c>
      <c r="G330" s="63">
        <v>0.60653935185185182</v>
      </c>
      <c r="H330"/>
      <c r="I330" s="65">
        <v>1.1608796296296296E-2</v>
      </c>
      <c r="J330" s="65">
        <v>1.0416666666666667E-4</v>
      </c>
      <c r="K330" s="65">
        <v>1.6203703703703703E-3</v>
      </c>
      <c r="L330" s="65">
        <v>0</v>
      </c>
      <c r="M330" s="65">
        <v>1.3333333333333334E-2</v>
      </c>
      <c r="N330"/>
      <c r="O330" s="18">
        <v>1.67055</v>
      </c>
      <c r="P330" s="18">
        <v>0</v>
      </c>
      <c r="Q330" s="18">
        <v>0</v>
      </c>
      <c r="S330"/>
      <c r="T330" s="61">
        <v>95.8333333333333</v>
      </c>
      <c r="U330" s="65">
        <v>0</v>
      </c>
      <c r="V330" s="65">
        <v>0</v>
      </c>
      <c r="W330" s="65">
        <v>0</v>
      </c>
      <c r="X330" s="65">
        <v>8.2175925925925917E-4</v>
      </c>
      <c r="Y330" s="65">
        <v>7.5231481481481471E-4</v>
      </c>
      <c r="Z330" s="65">
        <v>4.6296296296296294E-5</v>
      </c>
      <c r="AA330" s="18">
        <f>WEEKNUM(Tableau22[[#This Row],[Date de début]],2)</f>
        <v>32</v>
      </c>
      <c r="AB330" s="18">
        <f>YEAR(Tableau22[[#This Row],[Date de début]])</f>
        <v>2017</v>
      </c>
      <c r="AC330" s="18">
        <f>WEEKDAY(Tableau22[[#This Row],[Date de début]])</f>
        <v>5</v>
      </c>
      <c r="AD330" s="18" t="str">
        <f>LEFT(Tableau22[[#This Row],[PN Pièce]],9)</f>
        <v/>
      </c>
      <c r="AE330" s="18"/>
    </row>
    <row r="331" spans="2:31" x14ac:dyDescent="0.25">
      <c r="B331" s="18">
        <v>450029</v>
      </c>
      <c r="C331" s="18" t="str">
        <f>IFERROR(VLOOKUP(B331,#REF!,2,FALSE),"")</f>
        <v/>
      </c>
      <c r="D331" s="62">
        <v>42950</v>
      </c>
      <c r="E331" s="63">
        <v>0.68541666666666667</v>
      </c>
      <c r="F331" s="62">
        <v>42950</v>
      </c>
      <c r="G331" s="63">
        <v>0.69649305555555552</v>
      </c>
      <c r="H331"/>
      <c r="I331" s="65">
        <v>7.743055555555556E-3</v>
      </c>
      <c r="J331" s="65">
        <v>1.1458333333333333E-3</v>
      </c>
      <c r="K331" s="65">
        <v>2.1759259259259258E-3</v>
      </c>
      <c r="L331" s="65">
        <v>1.1574074074074073E-5</v>
      </c>
      <c r="M331" s="65">
        <v>1.1076388888888887E-2</v>
      </c>
      <c r="N331"/>
      <c r="O331" s="18">
        <v>1.67055</v>
      </c>
      <c r="P331" s="18">
        <v>0</v>
      </c>
      <c r="Q331" s="69">
        <v>0.61157879999999898</v>
      </c>
      <c r="S331"/>
      <c r="T331" s="61">
        <v>13.3719958202717</v>
      </c>
      <c r="U331" s="65">
        <v>2.1759259259259258E-3</v>
      </c>
      <c r="V331" s="65">
        <v>0</v>
      </c>
      <c r="W331" s="65">
        <v>0</v>
      </c>
      <c r="X331" s="65">
        <v>0</v>
      </c>
      <c r="Y331" s="65">
        <v>0</v>
      </c>
      <c r="Z331" s="65">
        <v>0</v>
      </c>
      <c r="AA331" s="18">
        <f>WEEKNUM(Tableau22[[#This Row],[Date de début]],2)</f>
        <v>32</v>
      </c>
      <c r="AB331" s="18">
        <f>YEAR(Tableau22[[#This Row],[Date de début]])</f>
        <v>2017</v>
      </c>
      <c r="AC331" s="18">
        <f>WEEKDAY(Tableau22[[#This Row],[Date de début]])</f>
        <v>5</v>
      </c>
      <c r="AD331" s="18" t="str">
        <f>LEFT(Tableau22[[#This Row],[PN Pièce]],9)</f>
        <v/>
      </c>
      <c r="AE331" s="18"/>
    </row>
    <row r="332" spans="2:31" x14ac:dyDescent="0.25">
      <c r="B332" s="18">
        <v>450029</v>
      </c>
      <c r="C332" s="18" t="str">
        <f>IFERROR(VLOOKUP(B332,#REF!,2,FALSE),"")</f>
        <v/>
      </c>
      <c r="D332" s="62">
        <v>42950</v>
      </c>
      <c r="E332" s="63">
        <v>0.75981481481481483</v>
      </c>
      <c r="F332" s="62">
        <v>42950</v>
      </c>
      <c r="G332" s="63">
        <v>0.78563657407407417</v>
      </c>
      <c r="H332"/>
      <c r="I332" s="65">
        <v>1.0115740740740741E-2</v>
      </c>
      <c r="J332" s="65">
        <v>6.5972222222222213E-4</v>
      </c>
      <c r="K332" s="65">
        <v>2.8587962962962963E-3</v>
      </c>
      <c r="L332" s="65">
        <v>1.2187500000000002E-2</v>
      </c>
      <c r="M332" s="65">
        <v>2.5821759259259256E-2</v>
      </c>
      <c r="N332"/>
      <c r="O332" s="18">
        <v>1.67055</v>
      </c>
      <c r="P332" s="18">
        <v>0</v>
      </c>
      <c r="Q332" s="69">
        <v>0.73293390000000302</v>
      </c>
      <c r="S332"/>
      <c r="T332" s="61">
        <v>80.871806364858799</v>
      </c>
      <c r="U332" s="65">
        <v>2.8240740740740739E-3</v>
      </c>
      <c r="V332" s="65">
        <v>0</v>
      </c>
      <c r="W332" s="65">
        <v>0</v>
      </c>
      <c r="X332" s="65">
        <v>0</v>
      </c>
      <c r="Y332" s="65">
        <v>0</v>
      </c>
      <c r="Z332" s="65">
        <v>3.4722222222222222E-5</v>
      </c>
      <c r="AA332" s="18">
        <f>WEEKNUM(Tableau22[[#This Row],[Date de début]],2)</f>
        <v>32</v>
      </c>
      <c r="AB332" s="18">
        <f>YEAR(Tableau22[[#This Row],[Date de début]])</f>
        <v>2017</v>
      </c>
      <c r="AC332" s="18">
        <f>WEEKDAY(Tableau22[[#This Row],[Date de début]])</f>
        <v>5</v>
      </c>
      <c r="AD332" s="18" t="str">
        <f>LEFT(Tableau22[[#This Row],[PN Pièce]],9)</f>
        <v/>
      </c>
      <c r="AE332" s="18"/>
    </row>
    <row r="333" spans="2:31" x14ac:dyDescent="0.25">
      <c r="B333" s="18">
        <v>450029</v>
      </c>
      <c r="C333" s="18" t="str">
        <f>IFERROR(VLOOKUP(B333,#REF!,2,FALSE),"")</f>
        <v/>
      </c>
      <c r="D333" s="62">
        <v>42951</v>
      </c>
      <c r="E333" s="63">
        <v>0.35296296296296298</v>
      </c>
      <c r="F333" s="62">
        <v>42951</v>
      </c>
      <c r="G333" s="63">
        <v>0.39841435185185187</v>
      </c>
      <c r="H333"/>
      <c r="I333" s="65">
        <v>6.9212962962962969E-3</v>
      </c>
      <c r="J333" s="65">
        <v>2.1874999999999998E-3</v>
      </c>
      <c r="K333" s="65">
        <v>1.5150462962962963E-2</v>
      </c>
      <c r="L333" s="65">
        <v>2.119212962962963E-2</v>
      </c>
      <c r="M333" s="65">
        <v>4.5451388888888888E-2</v>
      </c>
      <c r="N333"/>
      <c r="O333" s="18">
        <v>1.67055</v>
      </c>
      <c r="P333" s="18">
        <v>0</v>
      </c>
      <c r="Q333" s="69">
        <v>1.1100000006081201E-5</v>
      </c>
      <c r="S333"/>
      <c r="T333" s="61">
        <v>41.413801884390097</v>
      </c>
      <c r="U333" s="65">
        <v>0</v>
      </c>
      <c r="V333" s="65">
        <v>0</v>
      </c>
      <c r="W333" s="65">
        <v>0</v>
      </c>
      <c r="X333" s="65">
        <v>1.5069444444444443E-2</v>
      </c>
      <c r="Y333" s="65">
        <v>0</v>
      </c>
      <c r="Z333" s="65">
        <v>8.1018518518518516E-5</v>
      </c>
      <c r="AA333" s="18">
        <f>WEEKNUM(Tableau22[[#This Row],[Date de début]],2)</f>
        <v>32</v>
      </c>
      <c r="AB333" s="18">
        <f>YEAR(Tableau22[[#This Row],[Date de début]])</f>
        <v>2017</v>
      </c>
      <c r="AC333" s="18">
        <f>WEEKDAY(Tableau22[[#This Row],[Date de début]])</f>
        <v>6</v>
      </c>
      <c r="AD333" s="18" t="str">
        <f>LEFT(Tableau22[[#This Row],[PN Pièce]],9)</f>
        <v/>
      </c>
      <c r="AE333" s="18"/>
    </row>
    <row r="334" spans="2:31" x14ac:dyDescent="0.25">
      <c r="B334" s="18">
        <v>450029</v>
      </c>
      <c r="C334" s="18" t="str">
        <f>IFERROR(VLOOKUP(B334,#REF!,2,FALSE),"")</f>
        <v/>
      </c>
      <c r="D334" s="62">
        <v>42951</v>
      </c>
      <c r="E334" s="63">
        <v>0.4045023148148148</v>
      </c>
      <c r="F334" s="62">
        <v>42951</v>
      </c>
      <c r="G334" s="63">
        <v>0.46666666666666662</v>
      </c>
      <c r="H334"/>
      <c r="I334" s="65">
        <v>5.7777777777777782E-2</v>
      </c>
      <c r="J334" s="65">
        <v>1.5046296296296294E-3</v>
      </c>
      <c r="K334" s="65">
        <v>2.8819444444444444E-3</v>
      </c>
      <c r="L334" s="65">
        <v>0</v>
      </c>
      <c r="M334" s="65">
        <v>6.2164351851851853E-2</v>
      </c>
      <c r="N334"/>
      <c r="O334" s="18">
        <v>1.67055</v>
      </c>
      <c r="P334" s="18">
        <v>0</v>
      </c>
      <c r="Q334" s="18">
        <v>0</v>
      </c>
      <c r="S334"/>
      <c r="T334" s="61">
        <v>3.51871159932973</v>
      </c>
      <c r="U334" s="65">
        <v>0</v>
      </c>
      <c r="V334" s="65">
        <v>0</v>
      </c>
      <c r="W334" s="65">
        <v>0</v>
      </c>
      <c r="X334" s="65">
        <v>2.7662037037037034E-3</v>
      </c>
      <c r="Y334" s="65">
        <v>0</v>
      </c>
      <c r="Z334" s="65">
        <v>1.1574074074074073E-4</v>
      </c>
      <c r="AA334" s="18">
        <f>WEEKNUM(Tableau22[[#This Row],[Date de début]],2)</f>
        <v>32</v>
      </c>
      <c r="AB334" s="18">
        <f>YEAR(Tableau22[[#This Row],[Date de début]])</f>
        <v>2017</v>
      </c>
      <c r="AC334" s="18">
        <f>WEEKDAY(Tableau22[[#This Row],[Date de début]])</f>
        <v>6</v>
      </c>
      <c r="AD334" s="18" t="str">
        <f>LEFT(Tableau22[[#This Row],[PN Pièce]],9)</f>
        <v/>
      </c>
      <c r="AE334" s="18"/>
    </row>
    <row r="335" spans="2:31" x14ac:dyDescent="0.25">
      <c r="B335" s="18">
        <v>450029</v>
      </c>
      <c r="C335" s="18" t="str">
        <f>IFERROR(VLOOKUP(B335,#REF!,2,FALSE),"")</f>
        <v/>
      </c>
      <c r="D335" s="62">
        <v>42951</v>
      </c>
      <c r="E335" s="63">
        <v>0.50696759259259261</v>
      </c>
      <c r="F335" s="62">
        <v>42951</v>
      </c>
      <c r="G335" s="63">
        <v>0.50906249999999997</v>
      </c>
      <c r="H335"/>
      <c r="I335" s="65">
        <v>1.4004629629629629E-3</v>
      </c>
      <c r="J335" s="65">
        <v>4.8611111111111104E-4</v>
      </c>
      <c r="K335" s="65">
        <v>2.0833333333333335E-4</v>
      </c>
      <c r="L335" s="65">
        <v>0</v>
      </c>
      <c r="M335" s="65">
        <v>2.0949074074074073E-3</v>
      </c>
      <c r="N335"/>
      <c r="O335" s="18">
        <v>1.67055</v>
      </c>
      <c r="P335" s="18">
        <v>0</v>
      </c>
      <c r="Q335" s="18">
        <v>0.78902145000000401</v>
      </c>
      <c r="S335"/>
      <c r="T335" s="61">
        <v>32.099447513812102</v>
      </c>
      <c r="U335" s="65">
        <v>1.3888888888888889E-4</v>
      </c>
      <c r="V335" s="65">
        <v>2.3148148148148147E-5</v>
      </c>
      <c r="W335" s="65">
        <v>0</v>
      </c>
      <c r="X335" s="65">
        <v>0</v>
      </c>
      <c r="Y335" s="65">
        <v>0</v>
      </c>
      <c r="Z335" s="65">
        <v>4.6296296296296294E-5</v>
      </c>
      <c r="AA335" s="18">
        <f>WEEKNUM(Tableau22[[#This Row],[Date de début]],2)</f>
        <v>32</v>
      </c>
      <c r="AB335" s="18">
        <f>YEAR(Tableau22[[#This Row],[Date de début]])</f>
        <v>2017</v>
      </c>
      <c r="AC335" s="18">
        <f>WEEKDAY(Tableau22[[#This Row],[Date de début]])</f>
        <v>6</v>
      </c>
      <c r="AD335" s="18" t="str">
        <f>LEFT(Tableau22[[#This Row],[PN Pièce]],9)</f>
        <v/>
      </c>
      <c r="AE335" s="18"/>
    </row>
    <row r="336" spans="2:31" x14ac:dyDescent="0.25">
      <c r="B336" s="18">
        <v>450029</v>
      </c>
      <c r="C336" s="18" t="str">
        <f>IFERROR(VLOOKUP(B336,#REF!,2,FALSE),"")</f>
        <v/>
      </c>
      <c r="D336" s="62">
        <v>42951</v>
      </c>
      <c r="E336" s="63">
        <v>0.53071759259259255</v>
      </c>
      <c r="F336" s="62">
        <v>42951</v>
      </c>
      <c r="G336" s="63">
        <v>0.61944444444444446</v>
      </c>
      <c r="H336"/>
      <c r="I336" s="65">
        <v>1.6863425925925928E-2</v>
      </c>
      <c r="J336" s="65">
        <v>5.6249999999999989E-3</v>
      </c>
      <c r="K336" s="65">
        <v>3.0543981481481481E-2</v>
      </c>
      <c r="L336" s="65">
        <v>3.5694444444444445E-2</v>
      </c>
      <c r="M336" s="65">
        <v>8.8726851851851848E-2</v>
      </c>
      <c r="N336"/>
      <c r="O336" s="18">
        <v>1.67055</v>
      </c>
      <c r="P336" s="18">
        <v>0</v>
      </c>
      <c r="Q336" s="18">
        <v>2.6576987999999999</v>
      </c>
      <c r="S336"/>
      <c r="T336" s="61">
        <v>36.329637359770402</v>
      </c>
      <c r="U336" s="65">
        <v>1.2106481481481482E-2</v>
      </c>
      <c r="V336" s="65">
        <v>3.4375E-3</v>
      </c>
      <c r="W336" s="65">
        <v>0</v>
      </c>
      <c r="X336" s="65">
        <v>1.4467592592592593E-2</v>
      </c>
      <c r="Y336" s="65">
        <v>5.3240740740740744E-4</v>
      </c>
      <c r="Z336" s="65">
        <v>0</v>
      </c>
      <c r="AA336" s="18">
        <f>WEEKNUM(Tableau22[[#This Row],[Date de début]],2)</f>
        <v>32</v>
      </c>
      <c r="AB336" s="18">
        <f>YEAR(Tableau22[[#This Row],[Date de début]])</f>
        <v>2017</v>
      </c>
      <c r="AC336" s="18">
        <f>WEEKDAY(Tableau22[[#This Row],[Date de début]])</f>
        <v>6</v>
      </c>
      <c r="AD336" s="18" t="str">
        <f>LEFT(Tableau22[[#This Row],[PN Pièce]],9)</f>
        <v/>
      </c>
      <c r="AE336" s="18"/>
    </row>
    <row r="337" spans="2:31" x14ac:dyDescent="0.25">
      <c r="B337" s="18">
        <v>450029</v>
      </c>
      <c r="C337" s="18" t="str">
        <f>IFERROR(VLOOKUP(B337,#REF!,2,FALSE),"")</f>
        <v/>
      </c>
      <c r="D337" s="62">
        <v>43028</v>
      </c>
      <c r="E337" s="63">
        <v>0.45291666666666663</v>
      </c>
      <c r="F337" s="62">
        <v>43032</v>
      </c>
      <c r="G337" s="63">
        <v>0.31283564814814818</v>
      </c>
      <c r="H337"/>
      <c r="I337" s="65">
        <v>1.3877314814814815E-2</v>
      </c>
      <c r="J337" s="65">
        <v>7.0023148148148154E-3</v>
      </c>
      <c r="K337" s="65">
        <v>2.478009259259259E-2</v>
      </c>
      <c r="L337" s="65" t="s">
        <v>183</v>
      </c>
      <c r="M337" s="65" t="s">
        <v>184</v>
      </c>
      <c r="N337"/>
      <c r="O337" s="18">
        <v>1.6947000000000001</v>
      </c>
      <c r="P337" s="18">
        <v>0</v>
      </c>
      <c r="Q337" s="18">
        <v>3.1532559</v>
      </c>
      <c r="S337"/>
      <c r="T337" s="61">
        <v>69.854181596836</v>
      </c>
      <c r="U337" s="65">
        <v>1.1886574074074075E-2</v>
      </c>
      <c r="V337" s="65">
        <v>6.030092592592593E-3</v>
      </c>
      <c r="W337" s="65">
        <v>0</v>
      </c>
      <c r="X337" s="65">
        <v>6.2847222222222228E-3</v>
      </c>
      <c r="Y337" s="65">
        <v>5.7870370370370378E-4</v>
      </c>
      <c r="Z337" s="65">
        <v>0</v>
      </c>
      <c r="AA337" s="18">
        <f>WEEKNUM(Tableau22[[#This Row],[Date de début]],2)</f>
        <v>43</v>
      </c>
      <c r="AB337" s="18">
        <f>YEAR(Tableau22[[#This Row],[Date de début]])</f>
        <v>2017</v>
      </c>
      <c r="AC337" s="18">
        <f>WEEKDAY(Tableau22[[#This Row],[Date de début]])</f>
        <v>6</v>
      </c>
      <c r="AD337" s="18" t="str">
        <f>LEFT(Tableau22[[#This Row],[PN Pièce]],9)</f>
        <v/>
      </c>
      <c r="AE337" s="18"/>
    </row>
    <row r="338" spans="2:31" x14ac:dyDescent="0.25">
      <c r="B338" s="18">
        <v>450029</v>
      </c>
      <c r="C338" s="18" t="str">
        <f>IFERROR(VLOOKUP(B338,#REF!,2,FALSE),"")</f>
        <v/>
      </c>
      <c r="D338" s="62">
        <v>43032</v>
      </c>
      <c r="E338" s="63">
        <v>0.68774305555555559</v>
      </c>
      <c r="F338" s="62">
        <v>43032</v>
      </c>
      <c r="G338" s="63">
        <v>0.73405092592592591</v>
      </c>
      <c r="H338"/>
      <c r="I338" s="65">
        <v>1.8877314814814816E-2</v>
      </c>
      <c r="J338" s="65">
        <v>3.3217592592592591E-3</v>
      </c>
      <c r="K338" s="65">
        <v>2.4108796296296298E-2</v>
      </c>
      <c r="L338" s="65">
        <v>0</v>
      </c>
      <c r="M338" s="65">
        <v>4.6307870370370374E-2</v>
      </c>
      <c r="N338"/>
      <c r="O338" s="18">
        <v>1.6947000000000001</v>
      </c>
      <c r="P338" s="18">
        <v>0</v>
      </c>
      <c r="Q338" s="18">
        <v>3.1020542999999998</v>
      </c>
      <c r="S338"/>
      <c r="T338" s="61">
        <v>46.226443389152699</v>
      </c>
      <c r="U338" s="65">
        <v>1.2256944444444444E-2</v>
      </c>
      <c r="V338" s="65">
        <v>5.8796296296296296E-3</v>
      </c>
      <c r="W338" s="65">
        <v>0</v>
      </c>
      <c r="X338" s="65">
        <v>4.8379629629629632E-3</v>
      </c>
      <c r="Y338" s="65">
        <v>1.0879629629629629E-3</v>
      </c>
      <c r="Z338" s="65">
        <v>4.6296296296296294E-5</v>
      </c>
      <c r="AA338" s="18">
        <f>WEEKNUM(Tableau22[[#This Row],[Date de début]],2)</f>
        <v>44</v>
      </c>
      <c r="AB338" s="18">
        <f>YEAR(Tableau22[[#This Row],[Date de début]])</f>
        <v>2017</v>
      </c>
      <c r="AC338" s="18">
        <f>WEEKDAY(Tableau22[[#This Row],[Date de début]])</f>
        <v>3</v>
      </c>
      <c r="AD338" s="18" t="str">
        <f>LEFT(Tableau22[[#This Row],[PN Pièce]],9)</f>
        <v/>
      </c>
      <c r="AE338" s="18"/>
    </row>
    <row r="339" spans="2:31" x14ac:dyDescent="0.25">
      <c r="B339" s="18">
        <v>450029</v>
      </c>
      <c r="C339" s="18" t="str">
        <f>IFERROR(VLOOKUP(B339,#REF!,2,FALSE),"")</f>
        <v/>
      </c>
      <c r="D339" s="62">
        <v>43080</v>
      </c>
      <c r="E339" s="63">
        <v>0.3512615740740741</v>
      </c>
      <c r="F339" s="62">
        <v>43080</v>
      </c>
      <c r="G339" s="63">
        <v>0.44284722222222223</v>
      </c>
      <c r="H339"/>
      <c r="I339" s="65">
        <v>5.0497685185185187E-2</v>
      </c>
      <c r="J339" s="65">
        <v>1.7083333333333336E-2</v>
      </c>
      <c r="K339" s="65">
        <v>2.3541666666666666E-2</v>
      </c>
      <c r="L339" s="65">
        <v>4.6296296296296293E-4</v>
      </c>
      <c r="M339" s="65">
        <v>9.1585648148148138E-2</v>
      </c>
      <c r="N339"/>
      <c r="O339" s="18">
        <v>1.6947000000000001</v>
      </c>
      <c r="P339" s="18">
        <v>0</v>
      </c>
      <c r="Q339" s="18">
        <v>3.6745410000000001</v>
      </c>
      <c r="S339"/>
      <c r="T339" s="61">
        <v>27.2265891570832</v>
      </c>
      <c r="U339" s="65">
        <v>1.8067129629629631E-2</v>
      </c>
      <c r="V339" s="65">
        <v>5.2777777777777771E-3</v>
      </c>
      <c r="W339" s="65">
        <v>0</v>
      </c>
      <c r="X339" s="65">
        <v>0</v>
      </c>
      <c r="Y339" s="65">
        <v>1.9675925925925926E-4</v>
      </c>
      <c r="Z339" s="65">
        <v>0</v>
      </c>
      <c r="AA339" s="18">
        <f>WEEKNUM(Tableau22[[#This Row],[Date de début]],2)</f>
        <v>51</v>
      </c>
      <c r="AB339" s="18">
        <f>YEAR(Tableau22[[#This Row],[Date de début]])</f>
        <v>2017</v>
      </c>
      <c r="AC339" s="18">
        <f>WEEKDAY(Tableau22[[#This Row],[Date de début]])</f>
        <v>2</v>
      </c>
      <c r="AD339" s="18" t="str">
        <f>LEFT(Tableau22[[#This Row],[PN Pièce]],9)</f>
        <v/>
      </c>
      <c r="AE339" s="18"/>
    </row>
    <row r="340" spans="2:31" x14ac:dyDescent="0.25">
      <c r="B340" s="18">
        <v>450029</v>
      </c>
      <c r="C340" s="18" t="str">
        <f>IFERROR(VLOOKUP(B340,#REF!,2,FALSE),"")</f>
        <v/>
      </c>
      <c r="D340" s="62">
        <v>43080</v>
      </c>
      <c r="E340" s="63">
        <v>0.6156018518518519</v>
      </c>
      <c r="F340" s="62">
        <v>43080</v>
      </c>
      <c r="G340" s="63">
        <v>0.65340277777777778</v>
      </c>
      <c r="H340"/>
      <c r="I340" s="65">
        <v>3.5532407407407405E-3</v>
      </c>
      <c r="J340" s="65">
        <v>2.8935185185185189E-4</v>
      </c>
      <c r="K340" s="65">
        <v>4.9421296296296288E-3</v>
      </c>
      <c r="L340" s="65">
        <v>2.90162037037037E-2</v>
      </c>
      <c r="M340" s="65">
        <v>3.7800925925925925E-2</v>
      </c>
      <c r="N340"/>
      <c r="O340" s="18">
        <v>1.6947000000000001</v>
      </c>
      <c r="P340" s="18">
        <v>0</v>
      </c>
      <c r="Q340" s="18">
        <v>0</v>
      </c>
      <c r="S340"/>
      <c r="T340" s="61">
        <v>14.087875076546201</v>
      </c>
      <c r="U340" s="65">
        <v>0</v>
      </c>
      <c r="V340" s="65">
        <v>0</v>
      </c>
      <c r="W340" s="65">
        <v>0</v>
      </c>
      <c r="X340" s="65">
        <v>4.7916666666666672E-3</v>
      </c>
      <c r="Y340" s="65">
        <v>0</v>
      </c>
      <c r="Z340" s="65">
        <v>1.5046296296296297E-4</v>
      </c>
      <c r="AA340" s="18">
        <f>WEEKNUM(Tableau22[[#This Row],[Date de début]],2)</f>
        <v>51</v>
      </c>
      <c r="AB340" s="18">
        <f>YEAR(Tableau22[[#This Row],[Date de début]])</f>
        <v>2017</v>
      </c>
      <c r="AC340" s="18">
        <f>WEEKDAY(Tableau22[[#This Row],[Date de début]])</f>
        <v>2</v>
      </c>
      <c r="AD340" s="18" t="str">
        <f>LEFT(Tableau22[[#This Row],[PN Pièce]],9)</f>
        <v/>
      </c>
      <c r="AE340" s="18"/>
    </row>
    <row r="341" spans="2:31" x14ac:dyDescent="0.25">
      <c r="B341" s="18">
        <v>450029</v>
      </c>
      <c r="C341" s="18" t="str">
        <f>IFERROR(VLOOKUP(B341,#REF!,2,FALSE),"")</f>
        <v/>
      </c>
      <c r="D341" s="62">
        <v>43138</v>
      </c>
      <c r="E341" s="63">
        <v>0.47851851851851851</v>
      </c>
      <c r="F341" s="62">
        <v>43138</v>
      </c>
      <c r="G341" s="63">
        <v>0.53863425925925923</v>
      </c>
      <c r="H341"/>
      <c r="I341" s="65">
        <v>5.7407407407407416E-3</v>
      </c>
      <c r="J341" s="65">
        <v>3.7025462962962961E-2</v>
      </c>
      <c r="K341" s="65">
        <v>1.7349537037037038E-2</v>
      </c>
      <c r="L341" s="65">
        <v>0</v>
      </c>
      <c r="M341" s="65">
        <v>6.011574074074074E-2</v>
      </c>
      <c r="N341"/>
      <c r="O341" s="18">
        <v>1.6947000000000001</v>
      </c>
      <c r="P341" s="18">
        <v>0</v>
      </c>
      <c r="Q341" s="18">
        <v>2.37889755</v>
      </c>
      <c r="S341"/>
      <c r="T341" s="61">
        <v>19.440508278783199</v>
      </c>
      <c r="U341" s="65">
        <v>1.2025462962962962E-2</v>
      </c>
      <c r="V341" s="65">
        <v>5.0115740740740737E-3</v>
      </c>
      <c r="W341" s="65">
        <v>0</v>
      </c>
      <c r="X341" s="65">
        <v>0</v>
      </c>
      <c r="Y341" s="65">
        <v>2.0833333333333335E-4</v>
      </c>
      <c r="Z341" s="65">
        <v>1.0416666666666667E-4</v>
      </c>
      <c r="AA341" s="18">
        <f>WEEKNUM(Tableau22[[#This Row],[Date de début]],2)</f>
        <v>6</v>
      </c>
      <c r="AB341" s="18">
        <f>YEAR(Tableau22[[#This Row],[Date de début]])</f>
        <v>2018</v>
      </c>
      <c r="AC341" s="18">
        <f>WEEKDAY(Tableau22[[#This Row],[Date de début]])</f>
        <v>4</v>
      </c>
      <c r="AD341" s="18" t="str">
        <f>LEFT(Tableau22[[#This Row],[PN Pièce]],9)</f>
        <v/>
      </c>
      <c r="AE341" s="18"/>
    </row>
    <row r="342" spans="2:31" x14ac:dyDescent="0.25">
      <c r="B342" s="18">
        <v>450029</v>
      </c>
      <c r="C342" s="18" t="str">
        <f>IFERROR(VLOOKUP(B342,#REF!,2,FALSE),"")</f>
        <v/>
      </c>
      <c r="D342" s="62">
        <v>43138</v>
      </c>
      <c r="E342" s="63">
        <v>0.60055555555555562</v>
      </c>
      <c r="F342" s="62">
        <v>43138</v>
      </c>
      <c r="G342" s="63">
        <v>0.62663194444444448</v>
      </c>
      <c r="H342"/>
      <c r="I342" s="65">
        <v>1.9895833333333331E-2</v>
      </c>
      <c r="J342" s="65">
        <v>9.8379629629629642E-4</v>
      </c>
      <c r="K342" s="65">
        <v>5.138888888888889E-3</v>
      </c>
      <c r="L342" s="65">
        <v>5.7870370370370366E-5</v>
      </c>
      <c r="M342" s="65">
        <v>2.6076388888888885E-2</v>
      </c>
      <c r="N342"/>
      <c r="O342" s="18">
        <v>1.6947000000000001</v>
      </c>
      <c r="P342" s="18">
        <v>0</v>
      </c>
      <c r="Q342" s="18">
        <v>7.0474199999996795E-2</v>
      </c>
      <c r="S342"/>
      <c r="T342" s="61">
        <v>82.543275632489994</v>
      </c>
      <c r="U342" s="65">
        <v>0</v>
      </c>
      <c r="V342" s="65">
        <v>0</v>
      </c>
      <c r="W342" s="65">
        <v>0</v>
      </c>
      <c r="X342" s="65">
        <v>5.0000000000000001E-3</v>
      </c>
      <c r="Y342" s="65">
        <v>0</v>
      </c>
      <c r="Z342" s="65">
        <v>1.3888888888888889E-4</v>
      </c>
      <c r="AA342" s="18">
        <f>WEEKNUM(Tableau22[[#This Row],[Date de début]],2)</f>
        <v>6</v>
      </c>
      <c r="AB342" s="18">
        <f>YEAR(Tableau22[[#This Row],[Date de début]])</f>
        <v>2018</v>
      </c>
      <c r="AC342" s="18">
        <f>WEEKDAY(Tableau22[[#This Row],[Date de début]])</f>
        <v>4</v>
      </c>
      <c r="AD342" s="18" t="str">
        <f>LEFT(Tableau22[[#This Row],[PN Pièce]],9)</f>
        <v/>
      </c>
      <c r="AE342" s="18"/>
    </row>
    <row r="343" spans="2:31" x14ac:dyDescent="0.25">
      <c r="B343" s="18">
        <v>450030</v>
      </c>
      <c r="C343" s="18" t="str">
        <f>IFERROR(VLOOKUP(B343,#REF!,2,FALSE),"")</f>
        <v/>
      </c>
      <c r="D343" s="62">
        <v>42950</v>
      </c>
      <c r="E343" s="63">
        <v>0.4475925925925926</v>
      </c>
      <c r="F343" s="62">
        <v>42950</v>
      </c>
      <c r="G343" s="63">
        <v>0.59319444444444447</v>
      </c>
      <c r="H343"/>
      <c r="I343" s="65">
        <v>4.1006944444444443E-2</v>
      </c>
      <c r="J343" s="65">
        <v>2.0034722222222221E-2</v>
      </c>
      <c r="K343" s="65">
        <v>2.2476851851851855E-2</v>
      </c>
      <c r="L343" s="65">
        <v>6.2083333333333331E-2</v>
      </c>
      <c r="M343" s="65">
        <v>0.14560185185185184</v>
      </c>
      <c r="N343"/>
      <c r="O343" s="18">
        <v>2.76105</v>
      </c>
      <c r="P343" s="18">
        <v>0</v>
      </c>
      <c r="Q343" s="18">
        <v>7.9074473999999997</v>
      </c>
      <c r="S343"/>
      <c r="T343" s="61">
        <v>24.118521462639102</v>
      </c>
      <c r="U343" s="65">
        <v>1.7928240740740741E-2</v>
      </c>
      <c r="V343" s="65">
        <v>0</v>
      </c>
      <c r="W343" s="65">
        <v>0</v>
      </c>
      <c r="X343" s="65">
        <v>3.5185185185185185E-3</v>
      </c>
      <c r="Y343" s="65">
        <v>9.4907407407407408E-4</v>
      </c>
      <c r="Z343" s="65">
        <v>8.1018518518518516E-5</v>
      </c>
      <c r="AA343" s="18">
        <f>WEEKNUM(Tableau22[[#This Row],[Date de début]],2)</f>
        <v>32</v>
      </c>
      <c r="AB343" s="18">
        <f>YEAR(Tableau22[[#This Row],[Date de début]])</f>
        <v>2017</v>
      </c>
      <c r="AC343" s="18">
        <f>WEEKDAY(Tableau22[[#This Row],[Date de début]])</f>
        <v>5</v>
      </c>
      <c r="AD343" s="18" t="str">
        <f>LEFT(Tableau22[[#This Row],[PN Pièce]],9)</f>
        <v/>
      </c>
      <c r="AE343" s="18"/>
    </row>
    <row r="344" spans="2:31" x14ac:dyDescent="0.25">
      <c r="B344" s="18">
        <v>450030</v>
      </c>
      <c r="C344" s="18" t="str">
        <f>IFERROR(VLOOKUP(B344,#REF!,2,FALSE),"")</f>
        <v/>
      </c>
      <c r="D344" s="62">
        <v>42950</v>
      </c>
      <c r="E344" s="63">
        <v>0.60655092592592597</v>
      </c>
      <c r="F344" s="62">
        <v>42950</v>
      </c>
      <c r="G344" s="63">
        <v>0.63899305555555552</v>
      </c>
      <c r="H344"/>
      <c r="I344" s="65">
        <v>2.6539351851851852E-2</v>
      </c>
      <c r="J344" s="65">
        <v>4.0624999999999993E-3</v>
      </c>
      <c r="K344" s="65">
        <v>1.8402777777777777E-3</v>
      </c>
      <c r="L344" s="65">
        <v>0</v>
      </c>
      <c r="M344" s="65">
        <v>3.2442129629629633E-2</v>
      </c>
      <c r="N344"/>
      <c r="O344" s="18">
        <v>2.76105</v>
      </c>
      <c r="P344" s="18">
        <v>0</v>
      </c>
      <c r="Q344" s="18">
        <v>0</v>
      </c>
      <c r="S344"/>
      <c r="T344" s="61">
        <v>1.14377452729219</v>
      </c>
      <c r="U344" s="65">
        <v>0</v>
      </c>
      <c r="V344" s="65">
        <v>0</v>
      </c>
      <c r="W344" s="65">
        <v>0</v>
      </c>
      <c r="X344" s="65">
        <v>1.7592592592592592E-3</v>
      </c>
      <c r="Y344" s="65">
        <v>0</v>
      </c>
      <c r="Z344" s="65">
        <v>8.1018518518518516E-5</v>
      </c>
      <c r="AA344" s="18">
        <f>WEEKNUM(Tableau22[[#This Row],[Date de début]],2)</f>
        <v>32</v>
      </c>
      <c r="AB344" s="18">
        <f>YEAR(Tableau22[[#This Row],[Date de début]])</f>
        <v>2017</v>
      </c>
      <c r="AC344" s="18">
        <f>WEEKDAY(Tableau22[[#This Row],[Date de début]])</f>
        <v>5</v>
      </c>
      <c r="AD344" s="18" t="str">
        <f>LEFT(Tableau22[[#This Row],[PN Pièce]],9)</f>
        <v/>
      </c>
      <c r="AE344" s="18"/>
    </row>
    <row r="345" spans="2:31" x14ac:dyDescent="0.25">
      <c r="B345" s="18">
        <v>450030</v>
      </c>
      <c r="C345" s="18" t="str">
        <f>IFERROR(VLOOKUP(B345,#REF!,2,FALSE),"")</f>
        <v/>
      </c>
      <c r="D345" s="62">
        <v>42950</v>
      </c>
      <c r="E345" s="63">
        <v>0.63900462962962956</v>
      </c>
      <c r="F345" s="62">
        <v>42950</v>
      </c>
      <c r="G345" s="63">
        <v>0.64450231481481479</v>
      </c>
      <c r="H345"/>
      <c r="I345" s="65">
        <v>3.7847222222222223E-3</v>
      </c>
      <c r="J345" s="65">
        <v>2.199074074074074E-4</v>
      </c>
      <c r="K345" s="65">
        <v>1.4930555555555556E-3</v>
      </c>
      <c r="L345" s="65">
        <v>0</v>
      </c>
      <c r="M345" s="65">
        <v>5.4976851851851853E-3</v>
      </c>
      <c r="N345"/>
      <c r="O345" s="18">
        <v>2.76105</v>
      </c>
      <c r="P345" s="18">
        <v>0</v>
      </c>
      <c r="Q345" s="18">
        <v>0</v>
      </c>
      <c r="S345"/>
      <c r="T345" s="61">
        <v>38.212631578947402</v>
      </c>
      <c r="U345" s="65">
        <v>0</v>
      </c>
      <c r="V345" s="65">
        <v>0</v>
      </c>
      <c r="W345" s="65">
        <v>0</v>
      </c>
      <c r="X345" s="65">
        <v>1.4583333333333334E-3</v>
      </c>
      <c r="Y345" s="65">
        <v>0</v>
      </c>
      <c r="Z345" s="65">
        <v>3.4722222222222222E-5</v>
      </c>
      <c r="AA345" s="18">
        <f>WEEKNUM(Tableau22[[#This Row],[Date de début]],2)</f>
        <v>32</v>
      </c>
      <c r="AB345" s="18">
        <f>YEAR(Tableau22[[#This Row],[Date de début]])</f>
        <v>2017</v>
      </c>
      <c r="AC345" s="18">
        <f>WEEKDAY(Tableau22[[#This Row],[Date de début]])</f>
        <v>5</v>
      </c>
      <c r="AD345" s="18" t="str">
        <f>LEFT(Tableau22[[#This Row],[PN Pièce]],9)</f>
        <v/>
      </c>
      <c r="AE345" s="18"/>
    </row>
    <row r="346" spans="2:31" x14ac:dyDescent="0.25">
      <c r="B346" s="18">
        <v>450030</v>
      </c>
      <c r="C346" s="18" t="str">
        <f>IFERROR(VLOOKUP(B346,#REF!,2,FALSE),"")</f>
        <v/>
      </c>
      <c r="D346" s="62">
        <v>42950</v>
      </c>
      <c r="E346" s="63">
        <v>0.64450231481481479</v>
      </c>
      <c r="F346" s="62">
        <v>42950</v>
      </c>
      <c r="G346" s="63">
        <v>0.64872685185185186</v>
      </c>
      <c r="H346"/>
      <c r="I346" s="65">
        <v>3.645833333333333E-3</v>
      </c>
      <c r="J346" s="65">
        <v>1.6203703703703703E-4</v>
      </c>
      <c r="K346" s="65">
        <v>4.1666666666666669E-4</v>
      </c>
      <c r="L346" s="65">
        <v>0</v>
      </c>
      <c r="M346" s="65">
        <v>4.2245370370370371E-3</v>
      </c>
      <c r="N346"/>
      <c r="O346" s="18">
        <v>2.76105</v>
      </c>
      <c r="P346" s="18">
        <v>0</v>
      </c>
      <c r="Q346" s="18">
        <v>0</v>
      </c>
      <c r="S346"/>
      <c r="T346" s="61">
        <v>84.849315068493198</v>
      </c>
      <c r="U346" s="65">
        <v>0</v>
      </c>
      <c r="V346" s="65">
        <v>0</v>
      </c>
      <c r="W346" s="65">
        <v>0</v>
      </c>
      <c r="X346" s="65">
        <v>3.8194444444444446E-4</v>
      </c>
      <c r="Y346" s="65">
        <v>0</v>
      </c>
      <c r="Z346" s="65">
        <v>3.4722222222222222E-5</v>
      </c>
      <c r="AA346" s="18">
        <f>WEEKNUM(Tableau22[[#This Row],[Date de début]],2)</f>
        <v>32</v>
      </c>
      <c r="AB346" s="18">
        <f>YEAR(Tableau22[[#This Row],[Date de début]])</f>
        <v>2017</v>
      </c>
      <c r="AC346" s="18">
        <f>WEEKDAY(Tableau22[[#This Row],[Date de début]])</f>
        <v>5</v>
      </c>
      <c r="AD346" s="18" t="str">
        <f>LEFT(Tableau22[[#This Row],[PN Pièce]],9)</f>
        <v/>
      </c>
      <c r="AE346" s="18"/>
    </row>
    <row r="347" spans="2:31" x14ac:dyDescent="0.25">
      <c r="B347" s="18">
        <v>450030</v>
      </c>
      <c r="C347" s="18" t="str">
        <f>IFERROR(VLOOKUP(B347,#REF!,2,FALSE),"")</f>
        <v/>
      </c>
      <c r="D347" s="62">
        <v>42950</v>
      </c>
      <c r="E347" s="63">
        <v>0.6487384259259259</v>
      </c>
      <c r="F347" s="62">
        <v>42950</v>
      </c>
      <c r="G347" s="63">
        <v>0.65424768518518517</v>
      </c>
      <c r="H347"/>
      <c r="I347" s="65">
        <v>3.8425925925925923E-3</v>
      </c>
      <c r="J347" s="65">
        <v>3.2407407407407406E-4</v>
      </c>
      <c r="K347" s="65">
        <v>1.3425925925925925E-3</v>
      </c>
      <c r="L347" s="65">
        <v>0</v>
      </c>
      <c r="M347" s="65">
        <v>5.5092592592592589E-3</v>
      </c>
      <c r="N347"/>
      <c r="O347" s="18">
        <v>2.76105</v>
      </c>
      <c r="P347" s="18">
        <v>0</v>
      </c>
      <c r="Q347" s="69">
        <v>0</v>
      </c>
      <c r="S347"/>
      <c r="T347" s="61">
        <v>98.655462184873997</v>
      </c>
      <c r="U347" s="65">
        <v>0</v>
      </c>
      <c r="V347" s="65">
        <v>0</v>
      </c>
      <c r="W347" s="65">
        <v>0</v>
      </c>
      <c r="X347" s="65">
        <v>1.261574074074074E-3</v>
      </c>
      <c r="Y347" s="65">
        <v>0</v>
      </c>
      <c r="Z347" s="65">
        <v>8.1018518518518516E-5</v>
      </c>
      <c r="AA347" s="18">
        <f>WEEKNUM(Tableau22[[#This Row],[Date de début]],2)</f>
        <v>32</v>
      </c>
      <c r="AB347" s="18">
        <f>YEAR(Tableau22[[#This Row],[Date de début]])</f>
        <v>2017</v>
      </c>
      <c r="AC347" s="18">
        <f>WEEKDAY(Tableau22[[#This Row],[Date de début]])</f>
        <v>5</v>
      </c>
      <c r="AD347" s="18" t="str">
        <f>LEFT(Tableau22[[#This Row],[PN Pièce]],9)</f>
        <v/>
      </c>
      <c r="AE347" s="18"/>
    </row>
    <row r="348" spans="2:31" x14ac:dyDescent="0.25">
      <c r="B348" s="18">
        <v>450030</v>
      </c>
      <c r="C348" s="18" t="str">
        <f>IFERROR(VLOOKUP(B348,#REF!,2,FALSE),"")</f>
        <v/>
      </c>
      <c r="D348" s="62">
        <v>42950</v>
      </c>
      <c r="E348" s="63">
        <v>0.69856481481481481</v>
      </c>
      <c r="F348" s="62">
        <v>42950</v>
      </c>
      <c r="G348" s="63">
        <v>0.75980324074074079</v>
      </c>
      <c r="H348"/>
      <c r="I348" s="65">
        <v>1.423611111111111E-3</v>
      </c>
      <c r="J348" s="65">
        <v>4.1666666666666669E-4</v>
      </c>
      <c r="K348" s="65">
        <v>1.0648148148148147E-3</v>
      </c>
      <c r="L348" s="65">
        <v>5.8333333333333327E-2</v>
      </c>
      <c r="M348" s="65">
        <v>6.1238425925925925E-2</v>
      </c>
      <c r="N348"/>
      <c r="O348" s="18">
        <v>2.76105</v>
      </c>
      <c r="P348" s="18">
        <v>0</v>
      </c>
      <c r="Q348" s="69">
        <v>0</v>
      </c>
      <c r="S348"/>
      <c r="T348" s="61">
        <v>98.060858060858095</v>
      </c>
      <c r="U348" s="65">
        <v>0</v>
      </c>
      <c r="V348" s="65">
        <v>0</v>
      </c>
      <c r="W348" s="65">
        <v>0</v>
      </c>
      <c r="X348" s="65">
        <v>1.0185185185185186E-3</v>
      </c>
      <c r="Y348" s="65">
        <v>0</v>
      </c>
      <c r="Z348" s="65">
        <v>4.6296296296296294E-5</v>
      </c>
      <c r="AA348" s="18">
        <f>WEEKNUM(Tableau22[[#This Row],[Date de début]],2)</f>
        <v>32</v>
      </c>
      <c r="AB348" s="18">
        <f>YEAR(Tableau22[[#This Row],[Date de début]])</f>
        <v>2017</v>
      </c>
      <c r="AC348" s="18">
        <f>WEEKDAY(Tableau22[[#This Row],[Date de début]])</f>
        <v>5</v>
      </c>
      <c r="AD348" s="18" t="str">
        <f>LEFT(Tableau22[[#This Row],[PN Pièce]],9)</f>
        <v/>
      </c>
      <c r="AE348" s="18"/>
    </row>
    <row r="349" spans="2:31" x14ac:dyDescent="0.25">
      <c r="B349" s="18">
        <v>450030</v>
      </c>
      <c r="C349" s="18" t="str">
        <f>IFERROR(VLOOKUP(B349,#REF!,2,FALSE),"")</f>
        <v/>
      </c>
      <c r="D349" s="62">
        <v>42951</v>
      </c>
      <c r="E349" s="63">
        <v>0.33334490740740735</v>
      </c>
      <c r="F349" s="62">
        <v>42951</v>
      </c>
      <c r="G349" s="63">
        <v>0.35295138888888888</v>
      </c>
      <c r="H349"/>
      <c r="I349" s="65">
        <v>1.3657407407407409E-3</v>
      </c>
      <c r="J349" s="65">
        <v>8.9467592592592585E-3</v>
      </c>
      <c r="K349" s="65">
        <v>9.2939814814814812E-3</v>
      </c>
      <c r="L349" s="65">
        <v>0</v>
      </c>
      <c r="M349" s="65">
        <v>1.9606481481481482E-2</v>
      </c>
      <c r="N349"/>
      <c r="O349" s="18">
        <v>2.76105</v>
      </c>
      <c r="P349" s="18">
        <v>0</v>
      </c>
      <c r="Q349" s="69">
        <v>5.54999999451411E-6</v>
      </c>
      <c r="S349"/>
      <c r="T349" s="61">
        <v>48.654663518299799</v>
      </c>
      <c r="U349" s="65">
        <v>0</v>
      </c>
      <c r="V349" s="65">
        <v>0</v>
      </c>
      <c r="W349" s="65">
        <v>0</v>
      </c>
      <c r="X349" s="65">
        <v>9.1550925925925931E-3</v>
      </c>
      <c r="Y349" s="65">
        <v>0</v>
      </c>
      <c r="Z349" s="65">
        <v>1.3888888888888889E-4</v>
      </c>
      <c r="AA349" s="18">
        <f>WEEKNUM(Tableau22[[#This Row],[Date de début]],2)</f>
        <v>32</v>
      </c>
      <c r="AB349" s="18">
        <f>YEAR(Tableau22[[#This Row],[Date de début]])</f>
        <v>2017</v>
      </c>
      <c r="AC349" s="18">
        <f>WEEKDAY(Tableau22[[#This Row],[Date de début]])</f>
        <v>6</v>
      </c>
      <c r="AD349" s="18" t="str">
        <f>LEFT(Tableau22[[#This Row],[PN Pièce]],9)</f>
        <v/>
      </c>
      <c r="AE349" s="18"/>
    </row>
    <row r="350" spans="2:31" x14ac:dyDescent="0.25">
      <c r="B350" s="18">
        <v>450030</v>
      </c>
      <c r="C350" s="18" t="str">
        <f>IFERROR(VLOOKUP(B350,#REF!,2,FALSE),"")</f>
        <v/>
      </c>
      <c r="D350" s="62">
        <v>42951</v>
      </c>
      <c r="E350" s="63">
        <v>0.50906249999999997</v>
      </c>
      <c r="F350" s="62">
        <v>42951</v>
      </c>
      <c r="G350" s="63">
        <v>0.53071759259259255</v>
      </c>
      <c r="H350"/>
      <c r="I350" s="65">
        <v>9.1666666666666667E-3</v>
      </c>
      <c r="J350" s="65">
        <v>2.0370370370370373E-3</v>
      </c>
      <c r="K350" s="65">
        <v>1.042824074074074E-2</v>
      </c>
      <c r="L350" s="65">
        <v>2.3148148148148147E-5</v>
      </c>
      <c r="M350" s="65">
        <v>2.165509259259259E-2</v>
      </c>
      <c r="N350"/>
      <c r="O350" s="18">
        <v>2.76105</v>
      </c>
      <c r="P350" s="18">
        <v>0</v>
      </c>
      <c r="Q350" s="18">
        <v>3.1935794999999998</v>
      </c>
      <c r="S350"/>
      <c r="T350" s="61">
        <v>48.660609299839699</v>
      </c>
      <c r="U350" s="65">
        <v>1.0393518518518519E-2</v>
      </c>
      <c r="V350" s="65">
        <v>0</v>
      </c>
      <c r="W350" s="65">
        <v>0</v>
      </c>
      <c r="X350" s="65">
        <v>0</v>
      </c>
      <c r="Y350" s="65">
        <v>3.4722222222222222E-5</v>
      </c>
      <c r="Z350" s="65">
        <v>0</v>
      </c>
      <c r="AA350" s="18">
        <f>WEEKNUM(Tableau22[[#This Row],[Date de début]],2)</f>
        <v>32</v>
      </c>
      <c r="AB350" s="18">
        <f>YEAR(Tableau22[[#This Row],[Date de début]])</f>
        <v>2017</v>
      </c>
      <c r="AC350" s="18">
        <f>WEEKDAY(Tableau22[[#This Row],[Date de début]])</f>
        <v>6</v>
      </c>
      <c r="AD350" s="18" t="str">
        <f>LEFT(Tableau22[[#This Row],[PN Pièce]],9)</f>
        <v/>
      </c>
      <c r="AE350" s="18"/>
    </row>
    <row r="351" spans="2:31" x14ac:dyDescent="0.25">
      <c r="B351" s="18">
        <v>450030</v>
      </c>
      <c r="C351" s="18" t="str">
        <f>IFERROR(VLOOKUP(B351,#REF!,2,FALSE),"")</f>
        <v/>
      </c>
      <c r="D351" s="62">
        <v>42951</v>
      </c>
      <c r="E351" s="63">
        <v>0.61998842592592596</v>
      </c>
      <c r="F351" s="62">
        <v>42951</v>
      </c>
      <c r="G351" s="63">
        <v>0.63318287037037035</v>
      </c>
      <c r="H351"/>
      <c r="I351" s="65">
        <v>6.4467592592592597E-3</v>
      </c>
      <c r="J351" s="65">
        <v>1.9675925925925926E-4</v>
      </c>
      <c r="K351" s="65">
        <v>5.4976851851851853E-3</v>
      </c>
      <c r="L351" s="65">
        <v>1.0532407407407407E-3</v>
      </c>
      <c r="M351" s="65">
        <v>1.3194444444444444E-2</v>
      </c>
      <c r="N351"/>
      <c r="O351" s="18">
        <v>2.76105</v>
      </c>
      <c r="P351" s="18">
        <v>0</v>
      </c>
      <c r="Q351" s="18">
        <v>0</v>
      </c>
      <c r="S351"/>
      <c r="T351" s="61">
        <v>77.271052631578996</v>
      </c>
      <c r="U351" s="65">
        <v>0</v>
      </c>
      <c r="V351" s="65">
        <v>0</v>
      </c>
      <c r="W351" s="65">
        <v>0</v>
      </c>
      <c r="X351" s="65">
        <v>4.6527777777777774E-3</v>
      </c>
      <c r="Y351" s="65">
        <v>7.9861111111111105E-4</v>
      </c>
      <c r="Z351" s="65">
        <v>4.6296296296296294E-5</v>
      </c>
      <c r="AA351" s="18">
        <f>WEEKNUM(Tableau22[[#This Row],[Date de début]],2)</f>
        <v>32</v>
      </c>
      <c r="AB351" s="18">
        <f>YEAR(Tableau22[[#This Row],[Date de début]])</f>
        <v>2017</v>
      </c>
      <c r="AC351" s="18">
        <f>WEEKDAY(Tableau22[[#This Row],[Date de début]])</f>
        <v>6</v>
      </c>
      <c r="AD351" s="18" t="str">
        <f>LEFT(Tableau22[[#This Row],[PN Pièce]],9)</f>
        <v/>
      </c>
      <c r="AE351" s="18"/>
    </row>
    <row r="352" spans="2:31" x14ac:dyDescent="0.25">
      <c r="B352" s="18">
        <v>450030</v>
      </c>
      <c r="C352" s="18" t="str">
        <f>IFERROR(VLOOKUP(B352,#REF!,2,FALSE),"")</f>
        <v/>
      </c>
      <c r="D352" s="62">
        <v>43032</v>
      </c>
      <c r="E352" s="63">
        <v>0.31284722222222222</v>
      </c>
      <c r="F352" s="62">
        <v>43032</v>
      </c>
      <c r="G352" s="63">
        <v>0.33781250000000002</v>
      </c>
      <c r="H352"/>
      <c r="I352" s="65">
        <v>2.2349537037037032E-2</v>
      </c>
      <c r="J352" s="65">
        <v>9.8379629629629642E-4</v>
      </c>
      <c r="K352" s="65">
        <v>1.6319444444444445E-3</v>
      </c>
      <c r="L352" s="65">
        <v>0</v>
      </c>
      <c r="M352" s="65">
        <v>2.4965277777777781E-2</v>
      </c>
      <c r="N352"/>
      <c r="O352" s="18">
        <v>2.86605</v>
      </c>
      <c r="P352" s="18">
        <v>0</v>
      </c>
      <c r="Q352" s="18">
        <v>1.1630797500000001</v>
      </c>
      <c r="S352"/>
      <c r="T352" s="61">
        <v>12.6369958275382</v>
      </c>
      <c r="U352" s="65">
        <v>1.6203703703703703E-3</v>
      </c>
      <c r="V352" s="65">
        <v>0</v>
      </c>
      <c r="W352" s="65">
        <v>0</v>
      </c>
      <c r="X352" s="65">
        <v>0</v>
      </c>
      <c r="Y352" s="65">
        <v>0</v>
      </c>
      <c r="Z352" s="65">
        <v>1.1574074074074073E-5</v>
      </c>
      <c r="AA352" s="18">
        <f>WEEKNUM(Tableau22[[#This Row],[Date de début]],2)</f>
        <v>44</v>
      </c>
      <c r="AB352" s="18">
        <f>YEAR(Tableau22[[#This Row],[Date de début]])</f>
        <v>2017</v>
      </c>
      <c r="AC352" s="18">
        <f>WEEKDAY(Tableau22[[#This Row],[Date de début]])</f>
        <v>3</v>
      </c>
      <c r="AD352" s="18" t="str">
        <f>LEFT(Tableau22[[#This Row],[PN Pièce]],9)</f>
        <v/>
      </c>
      <c r="AE352" s="18"/>
    </row>
    <row r="353" spans="2:31" x14ac:dyDescent="0.25">
      <c r="B353" s="18">
        <v>450030</v>
      </c>
      <c r="C353" s="18" t="str">
        <f>IFERROR(VLOOKUP(B353,#REF!,2,FALSE),"")</f>
        <v/>
      </c>
      <c r="D353" s="62">
        <v>43032</v>
      </c>
      <c r="E353" s="63">
        <v>0.40656249999999999</v>
      </c>
      <c r="F353" s="62">
        <v>43032</v>
      </c>
      <c r="G353" s="63">
        <v>0.43376157407407406</v>
      </c>
      <c r="H353"/>
      <c r="I353" s="65">
        <v>2.1608796296296296E-2</v>
      </c>
      <c r="J353" s="65">
        <v>9.7222222222222209E-4</v>
      </c>
      <c r="K353" s="65">
        <v>1.9444444444444442E-3</v>
      </c>
      <c r="L353" s="65">
        <v>2.673611111111111E-3</v>
      </c>
      <c r="M353" s="65">
        <v>2.7199074074074073E-2</v>
      </c>
      <c r="N353"/>
      <c r="O353" s="18">
        <v>2.86605</v>
      </c>
      <c r="P353" s="18">
        <v>0</v>
      </c>
      <c r="Q353" s="18">
        <v>0.96038444999999795</v>
      </c>
      <c r="S353"/>
      <c r="T353" s="61">
        <v>12.121702127659599</v>
      </c>
      <c r="U353" s="65">
        <v>1.9212962962962962E-3</v>
      </c>
      <c r="V353" s="65">
        <v>0</v>
      </c>
      <c r="W353" s="65">
        <v>0</v>
      </c>
      <c r="X353" s="65">
        <v>0</v>
      </c>
      <c r="Y353" s="65">
        <v>0</v>
      </c>
      <c r="Z353" s="65">
        <v>2.3148148148148147E-5</v>
      </c>
      <c r="AA353" s="18">
        <f>WEEKNUM(Tableau22[[#This Row],[Date de début]],2)</f>
        <v>44</v>
      </c>
      <c r="AB353" s="18">
        <f>YEAR(Tableau22[[#This Row],[Date de début]])</f>
        <v>2017</v>
      </c>
      <c r="AC353" s="18">
        <f>WEEKDAY(Tableau22[[#This Row],[Date de début]])</f>
        <v>3</v>
      </c>
      <c r="AD353" s="18" t="str">
        <f>LEFT(Tableau22[[#This Row],[PN Pièce]],9)</f>
        <v/>
      </c>
      <c r="AE353" s="18"/>
    </row>
    <row r="354" spans="2:31" x14ac:dyDescent="0.25">
      <c r="B354" s="18">
        <v>450030</v>
      </c>
      <c r="C354" s="18" t="str">
        <f>IFERROR(VLOOKUP(B354,#REF!,2,FALSE),"")</f>
        <v/>
      </c>
      <c r="D354" s="62">
        <v>43032</v>
      </c>
      <c r="E354" s="63">
        <v>0.48238425925925926</v>
      </c>
      <c r="F354" s="62">
        <v>43032</v>
      </c>
      <c r="G354" s="63">
        <v>0.59515046296296303</v>
      </c>
      <c r="H354"/>
      <c r="I354" s="65">
        <v>8.5717592592592595E-2</v>
      </c>
      <c r="J354" s="65">
        <v>1.0567129629629629E-2</v>
      </c>
      <c r="K354" s="65">
        <v>1.6481481481481482E-2</v>
      </c>
      <c r="L354" s="65">
        <v>0</v>
      </c>
      <c r="M354" s="65">
        <v>0.1127662037037037</v>
      </c>
      <c r="N354"/>
      <c r="O354" s="18">
        <v>2.86605</v>
      </c>
      <c r="P354" s="18">
        <v>0</v>
      </c>
      <c r="Q354" s="18">
        <v>4.3270689000000004</v>
      </c>
      <c r="S354"/>
      <c r="T354" s="61">
        <v>19.842143077081001</v>
      </c>
      <c r="U354" s="65">
        <v>8.564814814814815E-3</v>
      </c>
      <c r="V354" s="65">
        <v>0</v>
      </c>
      <c r="W354" s="65">
        <v>0</v>
      </c>
      <c r="X354" s="65">
        <v>5.8101851851851856E-3</v>
      </c>
      <c r="Y354" s="65">
        <v>2.0949074074074073E-3</v>
      </c>
      <c r="Z354" s="65">
        <v>1.1574074074074073E-5</v>
      </c>
      <c r="AA354" s="18">
        <f>WEEKNUM(Tableau22[[#This Row],[Date de début]],2)</f>
        <v>44</v>
      </c>
      <c r="AB354" s="18">
        <f>YEAR(Tableau22[[#This Row],[Date de début]])</f>
        <v>2017</v>
      </c>
      <c r="AC354" s="18">
        <f>WEEKDAY(Tableau22[[#This Row],[Date de début]])</f>
        <v>3</v>
      </c>
      <c r="AD354" s="18" t="str">
        <f>LEFT(Tableau22[[#This Row],[PN Pièce]],9)</f>
        <v/>
      </c>
      <c r="AE354" s="18"/>
    </row>
    <row r="355" spans="2:31" x14ac:dyDescent="0.25">
      <c r="B355" s="18">
        <v>450030</v>
      </c>
      <c r="C355" s="18" t="str">
        <f>IFERROR(VLOOKUP(B355,#REF!,2,FALSE),"")</f>
        <v/>
      </c>
      <c r="D355" s="62">
        <v>43032</v>
      </c>
      <c r="E355" s="63">
        <v>0.73406249999999995</v>
      </c>
      <c r="F355" s="62">
        <v>43033</v>
      </c>
      <c r="G355" s="63">
        <v>0.31578703703703703</v>
      </c>
      <c r="H355"/>
      <c r="I355" s="65">
        <v>2.165509259259259E-2</v>
      </c>
      <c r="J355" s="65">
        <v>3.8541666666666668E-3</v>
      </c>
      <c r="K355" s="65">
        <v>2.1423611111111112E-2</v>
      </c>
      <c r="L355" s="65">
        <v>0.53479166666666667</v>
      </c>
      <c r="M355" s="65">
        <v>0.58172453703703708</v>
      </c>
      <c r="N355"/>
      <c r="O355" s="18">
        <v>2.86605</v>
      </c>
      <c r="P355" s="18">
        <v>0</v>
      </c>
      <c r="Q355" s="18">
        <v>4.1167963500000004</v>
      </c>
      <c r="S355"/>
      <c r="T355" s="61">
        <v>3.4529953641988902</v>
      </c>
      <c r="U355" s="65">
        <v>1.4930555555555556E-2</v>
      </c>
      <c r="V355" s="65">
        <v>0</v>
      </c>
      <c r="W355" s="65">
        <v>0</v>
      </c>
      <c r="X355" s="65">
        <v>4.8148148148148152E-3</v>
      </c>
      <c r="Y355" s="65">
        <v>1.6203703703703703E-3</v>
      </c>
      <c r="Z355" s="65">
        <v>5.7870370370370366E-5</v>
      </c>
      <c r="AA355" s="18">
        <f>WEEKNUM(Tableau22[[#This Row],[Date de début]],2)</f>
        <v>44</v>
      </c>
      <c r="AB355" s="18">
        <f>YEAR(Tableau22[[#This Row],[Date de début]])</f>
        <v>2017</v>
      </c>
      <c r="AC355" s="18">
        <f>WEEKDAY(Tableau22[[#This Row],[Date de début]])</f>
        <v>3</v>
      </c>
      <c r="AD355" s="18" t="str">
        <f>LEFT(Tableau22[[#This Row],[PN Pièce]],9)</f>
        <v/>
      </c>
      <c r="AE355" s="18"/>
    </row>
    <row r="356" spans="2:31" x14ac:dyDescent="0.25">
      <c r="B356" s="18">
        <v>450030</v>
      </c>
      <c r="C356" s="18" t="str">
        <f>IFERROR(VLOOKUP(B356,#REF!,2,FALSE),"")</f>
        <v/>
      </c>
      <c r="D356" s="62">
        <v>43033</v>
      </c>
      <c r="E356" s="63">
        <v>0.62271990740740735</v>
      </c>
      <c r="F356" s="62">
        <v>43034</v>
      </c>
      <c r="G356" s="63">
        <v>0.30466435185185187</v>
      </c>
      <c r="H356"/>
      <c r="I356" s="65">
        <v>2.9641203703703701E-2</v>
      </c>
      <c r="J356" s="65">
        <v>1.2731481481481483E-3</v>
      </c>
      <c r="K356" s="65">
        <v>5.2546296296296299E-3</v>
      </c>
      <c r="L356" s="65">
        <v>0.64577546296296295</v>
      </c>
      <c r="M356" s="65">
        <v>0.68194444444444446</v>
      </c>
      <c r="N356"/>
      <c r="O356" s="18">
        <v>2.86605</v>
      </c>
      <c r="P356" s="18">
        <v>0</v>
      </c>
      <c r="Q356" s="18">
        <v>4.4336008500000004</v>
      </c>
      <c r="S356"/>
      <c r="T356" s="61">
        <v>1.1347420230821501</v>
      </c>
      <c r="U356" s="65">
        <v>4.2939814814814811E-3</v>
      </c>
      <c r="V356" s="65">
        <v>0</v>
      </c>
      <c r="W356" s="65">
        <v>0</v>
      </c>
      <c r="X356" s="65">
        <v>0</v>
      </c>
      <c r="Y356" s="65">
        <v>9.4907407407407408E-4</v>
      </c>
      <c r="Z356" s="65">
        <v>1.1574074074074073E-5</v>
      </c>
      <c r="AA356" s="18">
        <f>WEEKNUM(Tableau22[[#This Row],[Date de début]],2)</f>
        <v>44</v>
      </c>
      <c r="AB356" s="18">
        <f>YEAR(Tableau22[[#This Row],[Date de début]])</f>
        <v>2017</v>
      </c>
      <c r="AC356" s="18">
        <f>WEEKDAY(Tableau22[[#This Row],[Date de début]])</f>
        <v>4</v>
      </c>
      <c r="AD356" s="18" t="str">
        <f>LEFT(Tableau22[[#This Row],[PN Pièce]],9)</f>
        <v/>
      </c>
      <c r="AE356" s="18"/>
    </row>
    <row r="357" spans="2:31" x14ac:dyDescent="0.25">
      <c r="B357" s="18">
        <v>450030</v>
      </c>
      <c r="C357" s="18" t="str">
        <f>IFERROR(VLOOKUP(B357,#REF!,2,FALSE),"")</f>
        <v/>
      </c>
      <c r="D357" s="62">
        <v>43080</v>
      </c>
      <c r="E357" s="63">
        <v>0.44285879629629626</v>
      </c>
      <c r="F357" s="62">
        <v>43080</v>
      </c>
      <c r="G357" s="63">
        <v>0.53278935185185183</v>
      </c>
      <c r="H357"/>
      <c r="I357" s="65">
        <v>6.5879629629629635E-2</v>
      </c>
      <c r="J357" s="65">
        <v>8.4606481481481494E-3</v>
      </c>
      <c r="K357" s="65">
        <v>1.5335648148148147E-2</v>
      </c>
      <c r="L357" s="65">
        <v>2.5462962962962961E-4</v>
      </c>
      <c r="M357" s="65">
        <v>8.9930555555555555E-2</v>
      </c>
      <c r="N357"/>
      <c r="O357" s="18">
        <v>2.86605</v>
      </c>
      <c r="P357" s="18">
        <v>0</v>
      </c>
      <c r="Q357" s="18">
        <v>3.8262778499999999</v>
      </c>
      <c r="S357"/>
      <c r="T357" s="61">
        <v>19.1163449163449</v>
      </c>
      <c r="U357" s="65">
        <v>1.5300925925925926E-2</v>
      </c>
      <c r="V357" s="65">
        <v>0</v>
      </c>
      <c r="W357" s="65">
        <v>0</v>
      </c>
      <c r="X357" s="65">
        <v>0</v>
      </c>
      <c r="Y357" s="65">
        <v>3.4722222222222222E-5</v>
      </c>
      <c r="Z357" s="65">
        <v>0</v>
      </c>
      <c r="AA357" s="18">
        <f>WEEKNUM(Tableau22[[#This Row],[Date de début]],2)</f>
        <v>51</v>
      </c>
      <c r="AB357" s="18">
        <f>YEAR(Tableau22[[#This Row],[Date de début]])</f>
        <v>2017</v>
      </c>
      <c r="AC357" s="18">
        <f>WEEKDAY(Tableau22[[#This Row],[Date de début]])</f>
        <v>2</v>
      </c>
      <c r="AD357" s="18" t="str">
        <f>LEFT(Tableau22[[#This Row],[PN Pièce]],9)</f>
        <v/>
      </c>
      <c r="AE357" s="18"/>
    </row>
    <row r="358" spans="2:31" x14ac:dyDescent="0.25">
      <c r="B358" s="18">
        <v>450030</v>
      </c>
      <c r="C358" s="18" t="str">
        <f>IFERROR(VLOOKUP(B358,#REF!,2,FALSE),"")</f>
        <v/>
      </c>
      <c r="D358" s="62">
        <v>43080</v>
      </c>
      <c r="E358" s="63">
        <v>0.5335185185185185</v>
      </c>
      <c r="F358" s="62">
        <v>43080</v>
      </c>
      <c r="G358" s="63">
        <v>0.53651620370370368</v>
      </c>
      <c r="H358"/>
      <c r="I358" s="65">
        <v>2.1759259259259258E-3</v>
      </c>
      <c r="J358" s="65">
        <v>8.1018518518518516E-5</v>
      </c>
      <c r="K358" s="65">
        <v>7.407407407407407E-4</v>
      </c>
      <c r="L358" s="65">
        <v>0</v>
      </c>
      <c r="M358" s="65">
        <v>2.9976851851851848E-3</v>
      </c>
      <c r="N358"/>
      <c r="O358" s="18">
        <v>2.86605</v>
      </c>
      <c r="P358" s="18">
        <v>0</v>
      </c>
      <c r="Q358" s="18">
        <v>0.70631069999999696</v>
      </c>
      <c r="S358"/>
      <c r="T358" s="61">
        <v>18.965250965250998</v>
      </c>
      <c r="U358" s="65">
        <v>7.407407407407407E-4</v>
      </c>
      <c r="V358" s="65">
        <v>0</v>
      </c>
      <c r="W358" s="65">
        <v>0</v>
      </c>
      <c r="X358" s="65">
        <v>0</v>
      </c>
      <c r="Y358" s="65">
        <v>0</v>
      </c>
      <c r="Z358" s="65">
        <v>0</v>
      </c>
      <c r="AA358" s="18">
        <f>WEEKNUM(Tableau22[[#This Row],[Date de début]],2)</f>
        <v>51</v>
      </c>
      <c r="AB358" s="18">
        <f>YEAR(Tableau22[[#This Row],[Date de début]])</f>
        <v>2017</v>
      </c>
      <c r="AC358" s="18">
        <f>WEEKDAY(Tableau22[[#This Row],[Date de début]])</f>
        <v>2</v>
      </c>
      <c r="AD358" s="18" t="str">
        <f>LEFT(Tableau22[[#This Row],[PN Pièce]],9)</f>
        <v/>
      </c>
      <c r="AE358" s="18"/>
    </row>
    <row r="359" spans="2:31" x14ac:dyDescent="0.25">
      <c r="B359" s="18">
        <v>450030</v>
      </c>
      <c r="C359" s="18" t="str">
        <f>IFERROR(VLOOKUP(B359,#REF!,2,FALSE),"")</f>
        <v/>
      </c>
      <c r="D359" s="62">
        <v>43080</v>
      </c>
      <c r="E359" s="63">
        <v>0.53671296296296289</v>
      </c>
      <c r="F359" s="62">
        <v>43080</v>
      </c>
      <c r="G359" s="63">
        <v>0.6156018518518519</v>
      </c>
      <c r="H359"/>
      <c r="I359" s="65">
        <v>4.3518518518518519E-2</v>
      </c>
      <c r="J359" s="65">
        <v>1.2291666666666666E-2</v>
      </c>
      <c r="K359" s="65">
        <v>2.2870370370370371E-2</v>
      </c>
      <c r="L359" s="65">
        <v>2.0833333333333335E-4</v>
      </c>
      <c r="M359" s="65">
        <v>7.8888888888888883E-2</v>
      </c>
      <c r="N359"/>
      <c r="O359" s="18">
        <v>2.86605</v>
      </c>
      <c r="P359" s="18">
        <v>0</v>
      </c>
      <c r="Q359" s="18">
        <v>4.6887136500000004</v>
      </c>
      <c r="S359"/>
      <c r="T359" s="61">
        <v>33.628227699530399</v>
      </c>
      <c r="U359" s="65">
        <v>1.7731481481481483E-2</v>
      </c>
      <c r="V359" s="65">
        <v>0</v>
      </c>
      <c r="W359" s="65">
        <v>0</v>
      </c>
      <c r="X359" s="65">
        <v>4.9537037037037041E-3</v>
      </c>
      <c r="Y359" s="65">
        <v>1.8518518518518518E-4</v>
      </c>
      <c r="Z359" s="65">
        <v>0</v>
      </c>
      <c r="AA359" s="18">
        <f>WEEKNUM(Tableau22[[#This Row],[Date de début]],2)</f>
        <v>51</v>
      </c>
      <c r="AB359" s="18">
        <f>YEAR(Tableau22[[#This Row],[Date de début]])</f>
        <v>2017</v>
      </c>
      <c r="AC359" s="18">
        <f>WEEKDAY(Tableau22[[#This Row],[Date de début]])</f>
        <v>2</v>
      </c>
      <c r="AD359" s="18" t="str">
        <f>LEFT(Tableau22[[#This Row],[PN Pièce]],9)</f>
        <v/>
      </c>
      <c r="AE359" s="18"/>
    </row>
    <row r="360" spans="2:31" x14ac:dyDescent="0.25">
      <c r="B360" s="18">
        <v>450030</v>
      </c>
      <c r="C360" s="18" t="str">
        <f>IFERROR(VLOOKUP(B360,#REF!,2,FALSE),"")</f>
        <v/>
      </c>
      <c r="D360" s="62">
        <v>43080</v>
      </c>
      <c r="E360" s="63">
        <v>0.65362268518518518</v>
      </c>
      <c r="F360" s="62">
        <v>43080</v>
      </c>
      <c r="G360" s="63">
        <v>0.67365740740740743</v>
      </c>
      <c r="H360"/>
      <c r="I360" s="65">
        <v>7.9861111111111122E-3</v>
      </c>
      <c r="J360" s="65">
        <v>3.5532407407407405E-3</v>
      </c>
      <c r="K360" s="65">
        <v>8.3796296296296292E-3</v>
      </c>
      <c r="L360" s="65">
        <v>1.1574074074074073E-4</v>
      </c>
      <c r="M360" s="65">
        <v>2.0034722222222221E-2</v>
      </c>
      <c r="N360"/>
      <c r="O360" s="18">
        <v>2.86605</v>
      </c>
      <c r="P360" s="18">
        <v>0</v>
      </c>
      <c r="Q360" s="18">
        <v>1.5125214</v>
      </c>
      <c r="S360"/>
      <c r="T360" s="61">
        <v>23.002888503755099</v>
      </c>
      <c r="U360" s="65">
        <v>7.9166666666666673E-3</v>
      </c>
      <c r="V360" s="65">
        <v>0</v>
      </c>
      <c r="W360" s="65">
        <v>0</v>
      </c>
      <c r="X360" s="65">
        <v>0</v>
      </c>
      <c r="Y360" s="65">
        <v>4.2824074074074075E-4</v>
      </c>
      <c r="Z360" s="65">
        <v>3.4722222222222222E-5</v>
      </c>
      <c r="AA360" s="18">
        <f>WEEKNUM(Tableau22[[#This Row],[Date de début]],2)</f>
        <v>51</v>
      </c>
      <c r="AB360" s="18">
        <f>YEAR(Tableau22[[#This Row],[Date de début]])</f>
        <v>2017</v>
      </c>
      <c r="AC360" s="18">
        <f>WEEKDAY(Tableau22[[#This Row],[Date de début]])</f>
        <v>2</v>
      </c>
      <c r="AD360" s="18" t="str">
        <f>LEFT(Tableau22[[#This Row],[PN Pièce]],9)</f>
        <v/>
      </c>
      <c r="AE360" s="18"/>
    </row>
    <row r="361" spans="2:31" x14ac:dyDescent="0.25">
      <c r="B361" s="18">
        <v>450030</v>
      </c>
      <c r="C361" s="18" t="str">
        <f>IFERROR(VLOOKUP(B361,#REF!,2,FALSE),"")</f>
        <v/>
      </c>
      <c r="D361" s="62">
        <v>43080</v>
      </c>
      <c r="E361" s="63">
        <v>0.67386574074074079</v>
      </c>
      <c r="F361" s="62">
        <v>43080</v>
      </c>
      <c r="G361" s="63">
        <v>0.68969907407407405</v>
      </c>
      <c r="H361"/>
      <c r="I361" s="65">
        <v>5.2777777777777771E-3</v>
      </c>
      <c r="J361" s="65">
        <v>2.8587962962962963E-3</v>
      </c>
      <c r="K361" s="65">
        <v>7.2337962962962963E-3</v>
      </c>
      <c r="L361" s="65">
        <v>4.6296296296296293E-4</v>
      </c>
      <c r="M361" s="65">
        <v>1.5833333333333335E-2</v>
      </c>
      <c r="N361"/>
      <c r="O361" s="18">
        <v>2.86605</v>
      </c>
      <c r="P361" s="18">
        <v>0</v>
      </c>
      <c r="Q361" s="18">
        <v>1.66337339999999</v>
      </c>
      <c r="S361"/>
      <c r="T361" s="61">
        <v>39.484649122807099</v>
      </c>
      <c r="U361" s="65">
        <v>7.1990740740740739E-3</v>
      </c>
      <c r="V361" s="65">
        <v>0</v>
      </c>
      <c r="W361" s="65">
        <v>0</v>
      </c>
      <c r="X361" s="65">
        <v>0</v>
      </c>
      <c r="Y361" s="65">
        <v>0</v>
      </c>
      <c r="Z361" s="65">
        <v>3.4722222222222222E-5</v>
      </c>
      <c r="AA361" s="18">
        <f>WEEKNUM(Tableau22[[#This Row],[Date de début]],2)</f>
        <v>51</v>
      </c>
      <c r="AB361" s="18">
        <f>YEAR(Tableau22[[#This Row],[Date de début]])</f>
        <v>2017</v>
      </c>
      <c r="AC361" s="18">
        <f>WEEKDAY(Tableau22[[#This Row],[Date de début]])</f>
        <v>2</v>
      </c>
      <c r="AD361" s="18" t="str">
        <f>LEFT(Tableau22[[#This Row],[PN Pièce]],9)</f>
        <v/>
      </c>
      <c r="AE361" s="18"/>
    </row>
    <row r="362" spans="2:31" x14ac:dyDescent="0.25">
      <c r="B362" s="18">
        <v>450030</v>
      </c>
      <c r="C362" s="18" t="str">
        <f>IFERROR(VLOOKUP(B362,#REF!,2,FALSE),"")</f>
        <v/>
      </c>
      <c r="D362" s="62">
        <v>43080</v>
      </c>
      <c r="E362" s="63">
        <v>0.68984953703703711</v>
      </c>
      <c r="F362" s="62">
        <v>43082</v>
      </c>
      <c r="G362" s="63">
        <v>0.32328703703703704</v>
      </c>
      <c r="H362"/>
      <c r="I362" s="65">
        <v>2.5335648148148149E-2</v>
      </c>
      <c r="J362" s="65">
        <v>4.3518518518518515E-3</v>
      </c>
      <c r="K362" s="65">
        <v>7.9282407407407409E-3</v>
      </c>
      <c r="L362" s="65" t="s">
        <v>185</v>
      </c>
      <c r="M362" s="65" t="s">
        <v>186</v>
      </c>
      <c r="N362"/>
      <c r="O362" s="18">
        <v>2.86605</v>
      </c>
      <c r="P362" s="18">
        <v>0</v>
      </c>
      <c r="Q362" s="69">
        <v>2.1388899000000001</v>
      </c>
      <c r="S362"/>
      <c r="T362" s="61">
        <v>49.071523216348197</v>
      </c>
      <c r="U362" s="65">
        <v>2.8935185185185188E-3</v>
      </c>
      <c r="V362" s="65">
        <v>0</v>
      </c>
      <c r="W362" s="65">
        <v>0</v>
      </c>
      <c r="X362" s="65">
        <v>5.0347222222222225E-3</v>
      </c>
      <c r="Y362" s="65">
        <v>0</v>
      </c>
      <c r="Z362" s="65">
        <v>0</v>
      </c>
      <c r="AA362" s="18">
        <f>WEEKNUM(Tableau22[[#This Row],[Date de début]],2)</f>
        <v>51</v>
      </c>
      <c r="AB362" s="18">
        <f>YEAR(Tableau22[[#This Row],[Date de début]])</f>
        <v>2017</v>
      </c>
      <c r="AC362" s="18">
        <f>WEEKDAY(Tableau22[[#This Row],[Date de début]])</f>
        <v>2</v>
      </c>
      <c r="AD362" s="18" t="str">
        <f>LEFT(Tableau22[[#This Row],[PN Pièce]],9)</f>
        <v/>
      </c>
      <c r="AE362" s="18"/>
    </row>
    <row r="363" spans="2:31" x14ac:dyDescent="0.25">
      <c r="B363" s="18">
        <v>450030</v>
      </c>
      <c r="C363" s="18" t="str">
        <f>IFERROR(VLOOKUP(B363,#REF!,2,FALSE),"")</f>
        <v/>
      </c>
      <c r="D363" s="62">
        <v>43138</v>
      </c>
      <c r="E363" s="63">
        <v>0.53864583333333338</v>
      </c>
      <c r="F363" s="62">
        <v>43138</v>
      </c>
      <c r="G363" s="63">
        <v>0.60054398148148147</v>
      </c>
      <c r="H363"/>
      <c r="I363" s="65">
        <v>2.8865740740740744E-2</v>
      </c>
      <c r="J363" s="65">
        <v>7.9166666666666673E-3</v>
      </c>
      <c r="K363" s="65">
        <v>2.4594907407407409E-2</v>
      </c>
      <c r="L363" s="65">
        <v>5.2083333333333333E-4</v>
      </c>
      <c r="M363" s="65">
        <v>6.1898148148148147E-2</v>
      </c>
      <c r="N363"/>
      <c r="O363" s="18">
        <v>2.86605</v>
      </c>
      <c r="P363" s="18">
        <v>0</v>
      </c>
      <c r="Q363" s="69">
        <v>4.7028293999999997</v>
      </c>
      <c r="S363"/>
      <c r="T363" s="61">
        <v>31.565071054599802</v>
      </c>
      <c r="U363" s="65">
        <v>1.8136574074074072E-2</v>
      </c>
      <c r="V363" s="65">
        <v>0</v>
      </c>
      <c r="W363" s="65">
        <v>0</v>
      </c>
      <c r="X363" s="65">
        <v>4.8032407407407407E-3</v>
      </c>
      <c r="Y363" s="65">
        <v>1.4699074074074074E-3</v>
      </c>
      <c r="Z363" s="65">
        <v>1.8518518518518518E-4</v>
      </c>
      <c r="AA363" s="18">
        <f>WEEKNUM(Tableau22[[#This Row],[Date de début]],2)</f>
        <v>6</v>
      </c>
      <c r="AB363" s="18">
        <f>YEAR(Tableau22[[#This Row],[Date de début]])</f>
        <v>2018</v>
      </c>
      <c r="AC363" s="18">
        <f>WEEKDAY(Tableau22[[#This Row],[Date de début]])</f>
        <v>4</v>
      </c>
      <c r="AD363" s="18" t="str">
        <f>LEFT(Tableau22[[#This Row],[PN Pièce]],9)</f>
        <v/>
      </c>
      <c r="AE363" s="18"/>
    </row>
    <row r="364" spans="2:31" x14ac:dyDescent="0.25">
      <c r="B364" s="18">
        <v>450031</v>
      </c>
      <c r="C364" s="18" t="str">
        <f>IFERROR(VLOOKUP(B364,#REF!,2,FALSE),"")</f>
        <v/>
      </c>
      <c r="D364" s="62">
        <v>42950</v>
      </c>
      <c r="E364" s="63">
        <v>0.66842592592592587</v>
      </c>
      <c r="F364" s="62">
        <v>42950</v>
      </c>
      <c r="G364" s="63">
        <v>0.68540509259259252</v>
      </c>
      <c r="H364"/>
      <c r="I364" s="65">
        <v>1.2407407407407409E-2</v>
      </c>
      <c r="J364" s="65">
        <v>4.9768518518518521E-4</v>
      </c>
      <c r="K364" s="65">
        <v>3.4722222222222224E-4</v>
      </c>
      <c r="L364" s="65">
        <v>3.7268518518518514E-3</v>
      </c>
      <c r="M364" s="65">
        <v>1.6979166666666667E-2</v>
      </c>
      <c r="N364"/>
      <c r="O364" s="18">
        <v>0.55379999999999996</v>
      </c>
      <c r="P364" s="18">
        <v>0</v>
      </c>
      <c r="Q364" s="69">
        <v>2.7599999998528799E-5</v>
      </c>
      <c r="S364"/>
      <c r="T364" s="61">
        <v>14.046353101567799</v>
      </c>
      <c r="U364" s="65">
        <v>0</v>
      </c>
      <c r="V364" s="65">
        <v>0</v>
      </c>
      <c r="W364" s="65">
        <v>0</v>
      </c>
      <c r="X364" s="65">
        <v>1.6203703703703703E-4</v>
      </c>
      <c r="Y364" s="65">
        <v>0</v>
      </c>
      <c r="Z364" s="65">
        <v>1.8518518518518518E-4</v>
      </c>
      <c r="AA364" s="18">
        <f>WEEKNUM(Tableau22[[#This Row],[Date de début]],2)</f>
        <v>32</v>
      </c>
      <c r="AB364" s="18">
        <f>YEAR(Tableau22[[#This Row],[Date de début]])</f>
        <v>2017</v>
      </c>
      <c r="AC364" s="18">
        <f>WEEKDAY(Tableau22[[#This Row],[Date de début]])</f>
        <v>5</v>
      </c>
      <c r="AD364" s="18" t="str">
        <f>LEFT(Tableau22[[#This Row],[PN Pièce]],9)</f>
        <v/>
      </c>
      <c r="AE364" s="18"/>
    </row>
    <row r="365" spans="2:31" x14ac:dyDescent="0.25">
      <c r="B365" s="18">
        <v>450031</v>
      </c>
      <c r="C365" s="18" t="str">
        <f>IFERROR(VLOOKUP(B365,#REF!,2,FALSE),"")</f>
        <v/>
      </c>
      <c r="D365" s="62">
        <v>42950</v>
      </c>
      <c r="E365" s="63">
        <v>0.69649305555555552</v>
      </c>
      <c r="F365" s="62">
        <v>42950</v>
      </c>
      <c r="G365" s="63">
        <v>0.69856481481481481</v>
      </c>
      <c r="H365"/>
      <c r="I365" s="65">
        <v>7.6388888888888893E-4</v>
      </c>
      <c r="J365" s="65">
        <v>9.0277777777777784E-4</v>
      </c>
      <c r="K365" s="65">
        <v>4.0509259259259258E-4</v>
      </c>
      <c r="L365" s="65">
        <v>0</v>
      </c>
      <c r="M365" s="65">
        <v>2.0717592592592593E-3</v>
      </c>
      <c r="N365"/>
      <c r="O365" s="18">
        <v>0.55379999999999996</v>
      </c>
      <c r="P365" s="18">
        <v>0</v>
      </c>
      <c r="Q365" s="69">
        <v>0</v>
      </c>
      <c r="S365"/>
      <c r="T365" s="61">
        <v>15.083798882681601</v>
      </c>
      <c r="U365" s="65">
        <v>0</v>
      </c>
      <c r="V365" s="65">
        <v>0</v>
      </c>
      <c r="W365" s="65">
        <v>0</v>
      </c>
      <c r="X365" s="65">
        <v>2.5462962962962961E-4</v>
      </c>
      <c r="Y365" s="65">
        <v>0</v>
      </c>
      <c r="Z365" s="65">
        <v>1.5046296296296297E-4</v>
      </c>
      <c r="AA365" s="18">
        <f>WEEKNUM(Tableau22[[#This Row],[Date de début]],2)</f>
        <v>32</v>
      </c>
      <c r="AB365" s="18">
        <f>YEAR(Tableau22[[#This Row],[Date de début]])</f>
        <v>2017</v>
      </c>
      <c r="AC365" s="18">
        <f>WEEKDAY(Tableau22[[#This Row],[Date de début]])</f>
        <v>5</v>
      </c>
      <c r="AD365" s="18" t="str">
        <f>LEFT(Tableau22[[#This Row],[PN Pièce]],9)</f>
        <v/>
      </c>
      <c r="AE365" s="18"/>
    </row>
    <row r="366" spans="2:31" x14ac:dyDescent="0.25">
      <c r="B366" s="18">
        <v>450031</v>
      </c>
      <c r="C366" s="18" t="str">
        <f>IFERROR(VLOOKUP(B366,#REF!,2,FALSE),"")</f>
        <v/>
      </c>
      <c r="D366" s="62">
        <v>42951</v>
      </c>
      <c r="E366" s="63">
        <v>0.39881944444444445</v>
      </c>
      <c r="F366" s="62">
        <v>42951</v>
      </c>
      <c r="G366" s="63">
        <v>0.4042013888888889</v>
      </c>
      <c r="H366"/>
      <c r="I366" s="65">
        <v>3.6921296296296298E-3</v>
      </c>
      <c r="J366" s="65">
        <v>1.1226851851851851E-3</v>
      </c>
      <c r="K366" s="65">
        <v>5.6712962962962956E-4</v>
      </c>
      <c r="L366" s="65">
        <v>0</v>
      </c>
      <c r="M366" s="65">
        <v>5.3819444444444453E-3</v>
      </c>
      <c r="N366"/>
      <c r="O366" s="18">
        <v>0.55379999999999996</v>
      </c>
      <c r="P366" s="18">
        <v>0</v>
      </c>
      <c r="Q366" s="69">
        <v>0</v>
      </c>
      <c r="S366"/>
      <c r="T366" s="61">
        <v>3.5268817204301102</v>
      </c>
      <c r="U366" s="65">
        <v>0</v>
      </c>
      <c r="V366" s="65">
        <v>0</v>
      </c>
      <c r="W366" s="65">
        <v>0</v>
      </c>
      <c r="X366" s="65">
        <v>3.5879629629629635E-4</v>
      </c>
      <c r="Y366" s="65">
        <v>0</v>
      </c>
      <c r="Z366" s="65">
        <v>2.0833333333333335E-4</v>
      </c>
      <c r="AA366" s="18">
        <f>WEEKNUM(Tableau22[[#This Row],[Date de début]],2)</f>
        <v>32</v>
      </c>
      <c r="AB366" s="18">
        <f>YEAR(Tableau22[[#This Row],[Date de début]])</f>
        <v>2017</v>
      </c>
      <c r="AC366" s="18">
        <f>WEEKDAY(Tableau22[[#This Row],[Date de début]])</f>
        <v>6</v>
      </c>
      <c r="AD366" s="18" t="str">
        <f>LEFT(Tableau22[[#This Row],[PN Pièce]],9)</f>
        <v/>
      </c>
      <c r="AE366" s="18"/>
    </row>
    <row r="367" spans="2:31" x14ac:dyDescent="0.25">
      <c r="B367" s="18">
        <v>450031</v>
      </c>
      <c r="C367" s="18" t="str">
        <f>IFERROR(VLOOKUP(B367,#REF!,2,FALSE),"")</f>
        <v/>
      </c>
      <c r="D367" s="62">
        <v>42951</v>
      </c>
      <c r="E367" s="63">
        <v>0.46666666666666662</v>
      </c>
      <c r="F367" s="62">
        <v>42951</v>
      </c>
      <c r="G367" s="63">
        <v>0.50696759259259261</v>
      </c>
      <c r="H367"/>
      <c r="I367" s="65">
        <v>1.7384259259259262E-2</v>
      </c>
      <c r="J367" s="65">
        <v>1.0625000000000001E-2</v>
      </c>
      <c r="K367" s="65">
        <v>1.2291666666666666E-2</v>
      </c>
      <c r="L367" s="65">
        <v>0</v>
      </c>
      <c r="M367" s="65">
        <v>4.0300925925925928E-2</v>
      </c>
      <c r="N367"/>
      <c r="O367" s="18">
        <v>2.76105</v>
      </c>
      <c r="P367" s="18">
        <v>0</v>
      </c>
      <c r="Q367" s="69">
        <v>5.3999999948928199E-6</v>
      </c>
      <c r="S367"/>
      <c r="T367" s="61">
        <v>21.670017231476201</v>
      </c>
      <c r="U367" s="65">
        <v>0</v>
      </c>
      <c r="V367" s="65">
        <v>0</v>
      </c>
      <c r="W367" s="65">
        <v>0</v>
      </c>
      <c r="X367" s="65">
        <v>1.2222222222222223E-2</v>
      </c>
      <c r="Y367" s="65">
        <v>0</v>
      </c>
      <c r="Z367" s="65">
        <v>6.9444444444444444E-5</v>
      </c>
      <c r="AA367" s="18">
        <f>WEEKNUM(Tableau22[[#This Row],[Date de début]],2)</f>
        <v>32</v>
      </c>
      <c r="AB367" s="18">
        <f>YEAR(Tableau22[[#This Row],[Date de début]])</f>
        <v>2017</v>
      </c>
      <c r="AC367" s="18">
        <f>WEEKDAY(Tableau22[[#This Row],[Date de début]])</f>
        <v>6</v>
      </c>
      <c r="AD367" s="18" t="str">
        <f>LEFT(Tableau22[[#This Row],[PN Pièce]],9)</f>
        <v/>
      </c>
      <c r="AE367" s="18"/>
    </row>
    <row r="368" spans="2:31" x14ac:dyDescent="0.25">
      <c r="B368" s="18">
        <v>450031</v>
      </c>
      <c r="C368" s="18" t="str">
        <f>IFERROR(VLOOKUP(B368,#REF!,2,FALSE),"")</f>
        <v/>
      </c>
      <c r="D368" s="62">
        <v>42954</v>
      </c>
      <c r="E368" s="63">
        <v>0.42351851851851857</v>
      </c>
      <c r="F368" s="62">
        <v>42954</v>
      </c>
      <c r="G368" s="63">
        <v>0.46531250000000002</v>
      </c>
      <c r="H368"/>
      <c r="I368" s="65">
        <v>2.9027777777777777E-2</v>
      </c>
      <c r="J368" s="65">
        <v>1.5046296296296294E-3</v>
      </c>
      <c r="K368" s="65">
        <v>1.1111111111111111E-3</v>
      </c>
      <c r="L368" s="65">
        <v>1.0150462962962964E-2</v>
      </c>
      <c r="M368" s="65">
        <v>4.1793981481481481E-2</v>
      </c>
      <c r="N368"/>
      <c r="O368" s="18">
        <v>2.76105</v>
      </c>
      <c r="P368" s="18">
        <v>0</v>
      </c>
      <c r="Q368" s="18">
        <v>0</v>
      </c>
      <c r="S368"/>
      <c r="T368" s="61">
        <v>4.8673497646081403</v>
      </c>
      <c r="U368" s="65">
        <v>0</v>
      </c>
      <c r="V368" s="65">
        <v>0</v>
      </c>
      <c r="W368" s="65">
        <v>0</v>
      </c>
      <c r="X368" s="65">
        <v>9.1435185185185185E-4</v>
      </c>
      <c r="Y368" s="65">
        <v>0</v>
      </c>
      <c r="Z368" s="65">
        <v>1.9675925925925926E-4</v>
      </c>
      <c r="AA368" s="18">
        <f>WEEKNUM(Tableau22[[#This Row],[Date de début]],2)</f>
        <v>33</v>
      </c>
      <c r="AB368" s="18">
        <f>YEAR(Tableau22[[#This Row],[Date de début]])</f>
        <v>2017</v>
      </c>
      <c r="AC368" s="18">
        <f>WEEKDAY(Tableau22[[#This Row],[Date de début]])</f>
        <v>2</v>
      </c>
      <c r="AD368" s="18" t="str">
        <f>LEFT(Tableau22[[#This Row],[PN Pièce]],9)</f>
        <v/>
      </c>
      <c r="AE368" s="18"/>
    </row>
    <row r="369" spans="2:31" x14ac:dyDescent="0.25">
      <c r="B369" s="18">
        <v>450031</v>
      </c>
      <c r="C369" s="18" t="str">
        <f>IFERROR(VLOOKUP(B369,#REF!,2,FALSE),"")</f>
        <v/>
      </c>
      <c r="D369" s="62">
        <v>42954</v>
      </c>
      <c r="E369" s="63">
        <v>0.46533564814814815</v>
      </c>
      <c r="F369" s="62">
        <v>42955</v>
      </c>
      <c r="G369" s="63">
        <v>0.41010416666666666</v>
      </c>
      <c r="H369"/>
      <c r="I369" s="65">
        <v>1.0254629629629629E-2</v>
      </c>
      <c r="J369" s="65">
        <v>5.8912037037037032E-3</v>
      </c>
      <c r="K369" s="65">
        <v>8.2060185185185187E-3</v>
      </c>
      <c r="L369" s="65">
        <v>0.91905092592592597</v>
      </c>
      <c r="M369" s="65">
        <v>0.9434027777777777</v>
      </c>
      <c r="N369"/>
      <c r="O369" s="18">
        <v>2.76105</v>
      </c>
      <c r="P369" s="18">
        <v>0</v>
      </c>
      <c r="Q369" s="18">
        <v>0.54643830000000004</v>
      </c>
      <c r="S369"/>
      <c r="T369" s="61">
        <v>2.5928112902435401</v>
      </c>
      <c r="U369" s="65">
        <v>0</v>
      </c>
      <c r="V369" s="65">
        <v>0</v>
      </c>
      <c r="W369" s="65">
        <v>0</v>
      </c>
      <c r="X369" s="65">
        <v>7.9166666666666673E-3</v>
      </c>
      <c r="Y369" s="65">
        <v>0</v>
      </c>
      <c r="Z369" s="65">
        <v>2.8935185185185189E-4</v>
      </c>
      <c r="AA369" s="18">
        <f>WEEKNUM(Tableau22[[#This Row],[Date de début]],2)</f>
        <v>33</v>
      </c>
      <c r="AB369" s="18">
        <f>YEAR(Tableau22[[#This Row],[Date de début]])</f>
        <v>2017</v>
      </c>
      <c r="AC369" s="18">
        <f>WEEKDAY(Tableau22[[#This Row],[Date de début]])</f>
        <v>2</v>
      </c>
      <c r="AD369" s="18" t="str">
        <f>LEFT(Tableau22[[#This Row],[PN Pièce]],9)</f>
        <v/>
      </c>
      <c r="AE369" s="18"/>
    </row>
    <row r="370" spans="2:31" x14ac:dyDescent="0.25">
      <c r="B370" s="18">
        <v>450032</v>
      </c>
      <c r="C370" s="18" t="str">
        <f>IFERROR(VLOOKUP(B370,#REF!,2,FALSE),"")</f>
        <v/>
      </c>
      <c r="D370" s="62">
        <v>42951</v>
      </c>
      <c r="E370" s="63">
        <v>0.63318287037037035</v>
      </c>
      <c r="F370" s="62">
        <v>42951</v>
      </c>
      <c r="G370" s="63">
        <v>0.63611111111111118</v>
      </c>
      <c r="H370"/>
      <c r="I370" s="65">
        <v>9.3750000000000007E-4</v>
      </c>
      <c r="J370" s="65">
        <v>5.7870370370370378E-4</v>
      </c>
      <c r="K370" s="65">
        <v>1.4120370370370369E-3</v>
      </c>
      <c r="L370" s="65">
        <v>0</v>
      </c>
      <c r="M370" s="65">
        <v>2.9282407407407412E-3</v>
      </c>
      <c r="N370"/>
      <c r="O370" s="18">
        <v>2.76105</v>
      </c>
      <c r="P370" s="18">
        <v>0</v>
      </c>
      <c r="Q370" s="18">
        <v>0</v>
      </c>
      <c r="S370"/>
      <c r="T370" s="61">
        <v>67.142292490118606</v>
      </c>
      <c r="U370" s="65">
        <v>0</v>
      </c>
      <c r="V370" s="65">
        <v>0</v>
      </c>
      <c r="W370" s="65">
        <v>0</v>
      </c>
      <c r="X370" s="65">
        <v>0</v>
      </c>
      <c r="Y370" s="65">
        <v>0</v>
      </c>
      <c r="Z370" s="65">
        <v>1.4120370370370369E-3</v>
      </c>
      <c r="AA370" s="18">
        <f>WEEKNUM(Tableau22[[#This Row],[Date de début]],2)</f>
        <v>32</v>
      </c>
      <c r="AB370" s="18">
        <f>YEAR(Tableau22[[#This Row],[Date de début]])</f>
        <v>2017</v>
      </c>
      <c r="AC370" s="18">
        <f>WEEKDAY(Tableau22[[#This Row],[Date de début]])</f>
        <v>6</v>
      </c>
      <c r="AD370" s="18" t="str">
        <f>LEFT(Tableau22[[#This Row],[PN Pièce]],9)</f>
        <v/>
      </c>
      <c r="AE370" s="18"/>
    </row>
    <row r="371" spans="2:31" x14ac:dyDescent="0.25">
      <c r="B371" s="18">
        <v>450032</v>
      </c>
      <c r="C371" s="18" t="str">
        <f>IFERROR(VLOOKUP(B371,#REF!,2,FALSE),"")</f>
        <v/>
      </c>
      <c r="D371" s="62">
        <v>42951</v>
      </c>
      <c r="E371" s="63">
        <v>0.63611111111111118</v>
      </c>
      <c r="F371" s="62">
        <v>42954</v>
      </c>
      <c r="G371" s="63">
        <v>0.42351851851851857</v>
      </c>
      <c r="H371"/>
      <c r="I371" s="65">
        <v>3.3564814814814811E-3</v>
      </c>
      <c r="J371" s="65">
        <v>0.11829861111111112</v>
      </c>
      <c r="K371" s="65">
        <v>2.0717592592592593E-3</v>
      </c>
      <c r="L371" s="65" t="s">
        <v>187</v>
      </c>
      <c r="M371" s="65" t="s">
        <v>188</v>
      </c>
      <c r="N371"/>
      <c r="O371" s="18">
        <v>2.76105</v>
      </c>
      <c r="P371" s="18">
        <v>0</v>
      </c>
      <c r="Q371" s="18">
        <v>0</v>
      </c>
      <c r="S371"/>
      <c r="T371" s="61">
        <v>7.8747840818495896E-2</v>
      </c>
      <c r="U371" s="65">
        <v>0</v>
      </c>
      <c r="V371" s="65">
        <v>0</v>
      </c>
      <c r="W371" s="65">
        <v>0</v>
      </c>
      <c r="X371" s="65">
        <v>1.8750000000000001E-3</v>
      </c>
      <c r="Y371" s="65">
        <v>0</v>
      </c>
      <c r="Z371" s="65">
        <v>1.9675925925925926E-4</v>
      </c>
      <c r="AA371" s="18">
        <f>WEEKNUM(Tableau22[[#This Row],[Date de début]],2)</f>
        <v>32</v>
      </c>
      <c r="AB371" s="18">
        <f>YEAR(Tableau22[[#This Row],[Date de début]])</f>
        <v>2017</v>
      </c>
      <c r="AC371" s="18">
        <f>WEEKDAY(Tableau22[[#This Row],[Date de début]])</f>
        <v>6</v>
      </c>
      <c r="AD371" s="18" t="str">
        <f>LEFT(Tableau22[[#This Row],[PN Pièce]],9)</f>
        <v/>
      </c>
      <c r="AE371" s="18"/>
    </row>
    <row r="372" spans="2:31" x14ac:dyDescent="0.25">
      <c r="B372" s="18">
        <v>450032</v>
      </c>
      <c r="C372" s="18" t="str">
        <f>IFERROR(VLOOKUP(B372,#REF!,2,FALSE),"")</f>
        <v/>
      </c>
      <c r="D372" s="62">
        <v>42955</v>
      </c>
      <c r="E372" s="63">
        <v>0.41012731481481479</v>
      </c>
      <c r="F372" s="62">
        <v>42969</v>
      </c>
      <c r="G372" s="63">
        <v>0.55103009259259261</v>
      </c>
      <c r="H372"/>
      <c r="I372" s="65">
        <v>1.7789351851851851E-2</v>
      </c>
      <c r="J372" s="65">
        <v>1.9097222222222222E-3</v>
      </c>
      <c r="K372" s="65">
        <v>4.5023148148148149E-3</v>
      </c>
      <c r="L372" s="65" t="s">
        <v>189</v>
      </c>
      <c r="M372" s="65" t="s">
        <v>190</v>
      </c>
      <c r="N372"/>
      <c r="O372" s="18">
        <v>2.76105</v>
      </c>
      <c r="P372" s="18">
        <v>0</v>
      </c>
      <c r="Q372" s="18">
        <v>0.319324949999999</v>
      </c>
      <c r="S372"/>
      <c r="T372" s="61">
        <v>0.10773105336993601</v>
      </c>
      <c r="U372" s="65">
        <v>0</v>
      </c>
      <c r="V372" s="65">
        <v>0</v>
      </c>
      <c r="W372" s="65">
        <v>0</v>
      </c>
      <c r="X372" s="65">
        <v>4.363425925925926E-3</v>
      </c>
      <c r="Y372" s="65">
        <v>0</v>
      </c>
      <c r="Z372" s="65">
        <v>1.3888888888888889E-4</v>
      </c>
      <c r="AA372" s="18">
        <f>WEEKNUM(Tableau22[[#This Row],[Date de début]],2)</f>
        <v>33</v>
      </c>
      <c r="AB372" s="18">
        <f>YEAR(Tableau22[[#This Row],[Date de début]])</f>
        <v>2017</v>
      </c>
      <c r="AC372" s="18">
        <f>WEEKDAY(Tableau22[[#This Row],[Date de début]])</f>
        <v>3</v>
      </c>
      <c r="AD372" s="18" t="str">
        <f>LEFT(Tableau22[[#This Row],[PN Pièce]],9)</f>
        <v/>
      </c>
      <c r="AE372" s="18"/>
    </row>
    <row r="373" spans="2:31" x14ac:dyDescent="0.25">
      <c r="B373" s="18">
        <v>450033</v>
      </c>
      <c r="C373" s="18" t="str">
        <f>IFERROR(VLOOKUP(B373,#REF!,2,FALSE),"")</f>
        <v/>
      </c>
      <c r="D373" s="62">
        <v>42983</v>
      </c>
      <c r="E373" s="63">
        <v>0.32412037037037039</v>
      </c>
      <c r="F373" s="62">
        <v>42983</v>
      </c>
      <c r="G373" s="63">
        <v>0.47446759259259258</v>
      </c>
      <c r="H373"/>
      <c r="I373" s="65">
        <v>4.6018518518518514E-2</v>
      </c>
      <c r="J373" s="65">
        <v>3.9467592592592596E-2</v>
      </c>
      <c r="K373" s="65">
        <v>6.4814814814814811E-2</v>
      </c>
      <c r="L373" s="65">
        <v>4.6296296296296294E-5</v>
      </c>
      <c r="M373" s="65">
        <v>0.15034722222222222</v>
      </c>
      <c r="N373"/>
      <c r="O373" s="18">
        <v>11.347200000000001</v>
      </c>
      <c r="P373" s="18">
        <v>0</v>
      </c>
      <c r="Q373" s="18">
        <v>23.63822205</v>
      </c>
      <c r="S373"/>
      <c r="T373" s="61">
        <v>46.157428791378102</v>
      </c>
      <c r="U373" s="65">
        <v>6.0474537037037035E-2</v>
      </c>
      <c r="V373" s="65">
        <v>0</v>
      </c>
      <c r="W373" s="65">
        <v>0</v>
      </c>
      <c r="X373" s="65">
        <v>4.2708333333333339E-3</v>
      </c>
      <c r="Y373" s="65">
        <v>0</v>
      </c>
      <c r="Z373" s="65">
        <v>6.9444444444444444E-5</v>
      </c>
      <c r="AA373" s="18">
        <f>WEEKNUM(Tableau22[[#This Row],[Date de début]],2)</f>
        <v>37</v>
      </c>
      <c r="AB373" s="18">
        <f>YEAR(Tableau22[[#This Row],[Date de début]])</f>
        <v>2017</v>
      </c>
      <c r="AC373" s="18">
        <f>WEEKDAY(Tableau22[[#This Row],[Date de début]])</f>
        <v>3</v>
      </c>
      <c r="AD373" s="18" t="str">
        <f>LEFT(Tableau22[[#This Row],[PN Pièce]],9)</f>
        <v/>
      </c>
      <c r="AE373" s="18"/>
    </row>
    <row r="374" spans="2:31" x14ac:dyDescent="0.25">
      <c r="B374" s="18">
        <v>450034</v>
      </c>
      <c r="C374" s="18" t="str">
        <f>IFERROR(VLOOKUP(B374,#REF!,2,FALSE),"")</f>
        <v/>
      </c>
      <c r="D374" s="62">
        <v>43059</v>
      </c>
      <c r="E374" s="63">
        <v>0.42443287037037036</v>
      </c>
      <c r="F374" s="62">
        <v>43060</v>
      </c>
      <c r="G374" s="63">
        <v>0.32039351851851855</v>
      </c>
      <c r="H374"/>
      <c r="I374" s="65">
        <v>0.18747685185185184</v>
      </c>
      <c r="J374" s="65">
        <v>2.4189814814814816E-3</v>
      </c>
      <c r="K374" s="65">
        <v>1.5428240740740741E-2</v>
      </c>
      <c r="L374" s="65">
        <v>0.69063657407407408</v>
      </c>
      <c r="M374" s="65">
        <v>0.89596064814814813</v>
      </c>
      <c r="N374"/>
      <c r="O374" s="18">
        <v>3.0659999999999998</v>
      </c>
      <c r="P374" s="18">
        <v>0</v>
      </c>
      <c r="Q374" s="18">
        <v>3.0943387499999999</v>
      </c>
      <c r="S374"/>
      <c r="T374" s="61">
        <v>1.62195295242278</v>
      </c>
      <c r="U374" s="65">
        <v>2.9050925925925928E-3</v>
      </c>
      <c r="V374" s="65">
        <v>0</v>
      </c>
      <c r="W374" s="65">
        <v>0</v>
      </c>
      <c r="X374" s="65">
        <v>1.2511574074074073E-2</v>
      </c>
      <c r="Y374" s="65">
        <v>0</v>
      </c>
      <c r="Z374" s="65">
        <v>1.1574074074074073E-5</v>
      </c>
      <c r="AA374" s="18">
        <f>WEEKNUM(Tableau22[[#This Row],[Date de début]],2)</f>
        <v>48</v>
      </c>
      <c r="AB374" s="18">
        <f>YEAR(Tableau22[[#This Row],[Date de début]])</f>
        <v>2017</v>
      </c>
      <c r="AC374" s="18">
        <f>WEEKDAY(Tableau22[[#This Row],[Date de début]])</f>
        <v>2</v>
      </c>
      <c r="AD374" s="18" t="str">
        <f>LEFT(Tableau22[[#This Row],[PN Pièce]],9)</f>
        <v/>
      </c>
      <c r="AE374" s="18"/>
    </row>
    <row r="375" spans="2:31" x14ac:dyDescent="0.25">
      <c r="B375" s="18">
        <v>450034</v>
      </c>
      <c r="C375" s="18" t="str">
        <f>IFERROR(VLOOKUP(B375,#REF!,2,FALSE),"")</f>
        <v/>
      </c>
      <c r="D375" s="62">
        <v>43209</v>
      </c>
      <c r="E375" s="63">
        <v>0.3430555555555555</v>
      </c>
      <c r="F375" s="62">
        <v>43213</v>
      </c>
      <c r="G375" s="63">
        <v>0.33840277777777777</v>
      </c>
      <c r="H375"/>
      <c r="I375" s="65">
        <v>0.20232638888888888</v>
      </c>
      <c r="J375" s="65">
        <v>3.3564814814814812E-4</v>
      </c>
      <c r="K375" s="65">
        <v>1.3101851851851852E-2</v>
      </c>
      <c r="L375" s="65" t="s">
        <v>191</v>
      </c>
      <c r="M375" s="65" t="s">
        <v>192</v>
      </c>
      <c r="N375"/>
      <c r="O375" s="18">
        <v>3.0659999999999998</v>
      </c>
      <c r="P375" s="18">
        <v>0</v>
      </c>
      <c r="Q375" s="18">
        <v>3.0666155999999898</v>
      </c>
      <c r="S375"/>
      <c r="T375" s="61">
        <v>64.804607790311593</v>
      </c>
      <c r="U375" s="65">
        <v>2.9629629629629628E-3</v>
      </c>
      <c r="V375" s="65">
        <v>0</v>
      </c>
      <c r="W375" s="65">
        <v>0</v>
      </c>
      <c r="X375" s="65">
        <v>1.0138888888888888E-2</v>
      </c>
      <c r="Y375" s="65">
        <v>0</v>
      </c>
      <c r="Z375" s="65">
        <v>0</v>
      </c>
      <c r="AA375" s="18">
        <f>WEEKNUM(Tableau22[[#This Row],[Date de début]],2)</f>
        <v>16</v>
      </c>
      <c r="AB375" s="18">
        <f>YEAR(Tableau22[[#This Row],[Date de début]])</f>
        <v>2018</v>
      </c>
      <c r="AC375" s="18">
        <f>WEEKDAY(Tableau22[[#This Row],[Date de début]])</f>
        <v>5</v>
      </c>
      <c r="AD375" s="18" t="str">
        <f>LEFT(Tableau22[[#This Row],[PN Pièce]],9)</f>
        <v/>
      </c>
      <c r="AE375" s="18"/>
    </row>
    <row r="376" spans="2:31" x14ac:dyDescent="0.25">
      <c r="B376" s="18">
        <v>450034</v>
      </c>
      <c r="C376" s="18" t="str">
        <f>IFERROR(VLOOKUP(B376,#REF!,2,FALSE),"")</f>
        <v/>
      </c>
      <c r="D376" s="62">
        <v>43256</v>
      </c>
      <c r="E376" s="63">
        <v>0.59312500000000001</v>
      </c>
      <c r="F376" s="62">
        <v>43257</v>
      </c>
      <c r="G376" s="63">
        <v>0.30707175925925928</v>
      </c>
      <c r="H376"/>
      <c r="I376" s="65">
        <v>1.0659722222222221E-2</v>
      </c>
      <c r="J376" s="65">
        <v>4.2824074074074075E-4</v>
      </c>
      <c r="K376" s="65">
        <v>1.3981481481481482E-2</v>
      </c>
      <c r="L376" s="65">
        <v>0.68887731481481485</v>
      </c>
      <c r="M376" s="65">
        <v>0.71394675925925932</v>
      </c>
      <c r="N376"/>
      <c r="O376" s="18">
        <v>3.0659999999999998</v>
      </c>
      <c r="P376" s="18">
        <v>0</v>
      </c>
      <c r="Q376" s="18">
        <v>3.0679862999999998</v>
      </c>
      <c r="S376"/>
      <c r="T376" s="61">
        <v>1.6799870308827101</v>
      </c>
      <c r="U376" s="65">
        <v>3.7731481481481483E-3</v>
      </c>
      <c r="V376" s="65">
        <v>0</v>
      </c>
      <c r="W376" s="65">
        <v>0</v>
      </c>
      <c r="X376" s="65">
        <v>1.0208333333333333E-2</v>
      </c>
      <c r="Y376" s="65">
        <v>0</v>
      </c>
      <c r="Z376" s="65">
        <v>0</v>
      </c>
      <c r="AA376" s="18">
        <f>WEEKNUM(Tableau22[[#This Row],[Date de début]],2)</f>
        <v>23</v>
      </c>
      <c r="AB376" s="18">
        <f>YEAR(Tableau22[[#This Row],[Date de début]])</f>
        <v>2018</v>
      </c>
      <c r="AC376" s="18">
        <f>WEEKDAY(Tableau22[[#This Row],[Date de début]])</f>
        <v>3</v>
      </c>
      <c r="AD376" s="18" t="str">
        <f>LEFT(Tableau22[[#This Row],[PN Pièce]],9)</f>
        <v/>
      </c>
      <c r="AE376" s="18"/>
    </row>
    <row r="377" spans="2:31" x14ac:dyDescent="0.25">
      <c r="B377" s="18">
        <v>450034</v>
      </c>
      <c r="C377" s="18" t="str">
        <f>IFERROR(VLOOKUP(B377,#REF!,2,FALSE),"")</f>
        <v/>
      </c>
      <c r="D377" s="62">
        <v>43486</v>
      </c>
      <c r="E377" s="63">
        <v>0.33105324074074077</v>
      </c>
      <c r="F377" s="62">
        <v>43486</v>
      </c>
      <c r="G377" s="63">
        <v>0.44163194444444448</v>
      </c>
      <c r="H377"/>
      <c r="I377" s="65">
        <v>9.3402777777777779E-2</v>
      </c>
      <c r="J377" s="65">
        <v>1.5277777777777779E-3</v>
      </c>
      <c r="K377" s="65">
        <v>1.5648148148148151E-2</v>
      </c>
      <c r="L377" s="65">
        <v>0</v>
      </c>
      <c r="M377" s="65">
        <v>0.11057870370370371</v>
      </c>
      <c r="N377"/>
      <c r="O377" s="18">
        <v>3.0659999999999998</v>
      </c>
      <c r="P377" s="18">
        <v>0</v>
      </c>
      <c r="Q377" s="18">
        <v>3.07040895</v>
      </c>
      <c r="S377"/>
      <c r="T377" s="61">
        <v>12.339543646640101</v>
      </c>
      <c r="U377" s="65">
        <v>4.1782407407407402E-3</v>
      </c>
      <c r="V377" s="65">
        <v>0</v>
      </c>
      <c r="W377" s="65">
        <v>0</v>
      </c>
      <c r="X377" s="65">
        <v>1.1458333333333334E-2</v>
      </c>
      <c r="Y377" s="65">
        <v>0</v>
      </c>
      <c r="Z377" s="65">
        <v>1.1574074074074073E-5</v>
      </c>
      <c r="AA377" s="18">
        <f>WEEKNUM(Tableau22[[#This Row],[Date de début]],2)</f>
        <v>4</v>
      </c>
      <c r="AB377" s="18">
        <f>YEAR(Tableau22[[#This Row],[Date de début]])</f>
        <v>2019</v>
      </c>
      <c r="AC377" s="18">
        <f>WEEKDAY(Tableau22[[#This Row],[Date de début]])</f>
        <v>2</v>
      </c>
      <c r="AD377" s="18" t="str">
        <f>LEFT(Tableau22[[#This Row],[PN Pièce]],9)</f>
        <v/>
      </c>
      <c r="AE377" s="18"/>
    </row>
    <row r="378" spans="2:31" x14ac:dyDescent="0.25">
      <c r="B378" s="18">
        <v>450034</v>
      </c>
      <c r="C378" s="18" t="str">
        <f>IFERROR(VLOOKUP(B378,#REF!,2,FALSE),"")</f>
        <v/>
      </c>
      <c r="D378" s="62">
        <v>43550</v>
      </c>
      <c r="E378" s="63">
        <v>0.42002314814814817</v>
      </c>
      <c r="F378" s="62">
        <v>43550</v>
      </c>
      <c r="G378" s="63">
        <v>0.46083333333333337</v>
      </c>
      <c r="H378"/>
      <c r="I378" s="65">
        <v>2.3796296296296298E-2</v>
      </c>
      <c r="J378" s="65">
        <v>2.1064814814814813E-3</v>
      </c>
      <c r="K378" s="65">
        <v>1.4907407407407406E-2</v>
      </c>
      <c r="L378" s="65">
        <v>0</v>
      </c>
      <c r="M378" s="65">
        <v>4.0810185185185185E-2</v>
      </c>
      <c r="N378"/>
      <c r="O378" s="18">
        <v>3.0659999999999998</v>
      </c>
      <c r="P378" s="18">
        <v>0</v>
      </c>
      <c r="Q378" s="18">
        <v>3.5554001999999998</v>
      </c>
      <c r="S378"/>
      <c r="T378" s="61">
        <v>87.274815655133295</v>
      </c>
      <c r="U378" s="65">
        <v>4.6759259259259263E-3</v>
      </c>
      <c r="V378" s="65">
        <v>0</v>
      </c>
      <c r="W378" s="65">
        <v>0</v>
      </c>
      <c r="X378" s="65">
        <v>1.0208333333333333E-2</v>
      </c>
      <c r="Y378" s="65">
        <v>0</v>
      </c>
      <c r="Z378" s="65">
        <v>2.3148148148148147E-5</v>
      </c>
      <c r="AA378" s="18">
        <f>WEEKNUM(Tableau22[[#This Row],[Date de début]],2)</f>
        <v>13</v>
      </c>
      <c r="AB378" s="18">
        <f>YEAR(Tableau22[[#This Row],[Date de début]])</f>
        <v>2019</v>
      </c>
      <c r="AC378" s="18">
        <f>WEEKDAY(Tableau22[[#This Row],[Date de début]])</f>
        <v>3</v>
      </c>
      <c r="AD378" s="18" t="str">
        <f>LEFT(Tableau22[[#This Row],[PN Pièce]],9)</f>
        <v/>
      </c>
      <c r="AE378" s="18"/>
    </row>
    <row r="379" spans="2:31" x14ac:dyDescent="0.25">
      <c r="B379" s="18">
        <v>450035</v>
      </c>
      <c r="C379" s="18" t="str">
        <f>IFERROR(VLOOKUP(B379,#REF!,2,FALSE),"")</f>
        <v/>
      </c>
      <c r="D379" s="62">
        <v>43056</v>
      </c>
      <c r="E379" s="63">
        <v>0.35306712962962966</v>
      </c>
      <c r="F379" s="62">
        <v>43056</v>
      </c>
      <c r="G379" s="63">
        <v>0.58106481481481487</v>
      </c>
      <c r="H379"/>
      <c r="I379" s="65">
        <v>0.19439814814814815</v>
      </c>
      <c r="J379" s="65">
        <v>2.5231481481481481E-3</v>
      </c>
      <c r="K379" s="65">
        <v>3.107638888888889E-2</v>
      </c>
      <c r="L379" s="65">
        <v>0</v>
      </c>
      <c r="M379" s="65">
        <v>0.22799768518518518</v>
      </c>
      <c r="N379"/>
      <c r="O379" s="18">
        <v>2.9661</v>
      </c>
      <c r="P379" s="18">
        <v>0</v>
      </c>
      <c r="Q379" s="18">
        <v>2.97354735</v>
      </c>
      <c r="S379"/>
      <c r="T379" s="61">
        <v>48.087009492867701</v>
      </c>
      <c r="U379" s="65">
        <v>1.5243055555555557E-2</v>
      </c>
      <c r="V379" s="65">
        <v>0</v>
      </c>
      <c r="W379" s="65">
        <v>0</v>
      </c>
      <c r="X379" s="65">
        <v>1.5289351851851851E-2</v>
      </c>
      <c r="Y379" s="65">
        <v>5.4398148148148144E-4</v>
      </c>
      <c r="Z379" s="65">
        <v>0</v>
      </c>
      <c r="AA379" s="18">
        <f>WEEKNUM(Tableau22[[#This Row],[Date de début]],2)</f>
        <v>47</v>
      </c>
      <c r="AB379" s="18">
        <f>YEAR(Tableau22[[#This Row],[Date de début]])</f>
        <v>2017</v>
      </c>
      <c r="AC379" s="18">
        <f>WEEKDAY(Tableau22[[#This Row],[Date de début]])</f>
        <v>6</v>
      </c>
      <c r="AD379" s="18" t="str">
        <f>LEFT(Tableau22[[#This Row],[PN Pièce]],9)</f>
        <v/>
      </c>
      <c r="AE379" s="18"/>
    </row>
    <row r="380" spans="2:31" x14ac:dyDescent="0.25">
      <c r="B380" s="18">
        <v>450035</v>
      </c>
      <c r="C380" s="18" t="str">
        <f>IFERROR(VLOOKUP(B380,#REF!,2,FALSE),"")</f>
        <v/>
      </c>
      <c r="D380" s="62">
        <v>43056</v>
      </c>
      <c r="E380" s="63">
        <v>0.58106481481481487</v>
      </c>
      <c r="F380" s="62">
        <v>43059</v>
      </c>
      <c r="G380" s="63">
        <v>0.32768518518518519</v>
      </c>
      <c r="H380"/>
      <c r="I380" s="65">
        <v>2.6377314814814815E-2</v>
      </c>
      <c r="J380" s="65">
        <v>5.4398148148148144E-4</v>
      </c>
      <c r="K380" s="65">
        <v>7.6736111111111111E-3</v>
      </c>
      <c r="L380" s="65" t="s">
        <v>193</v>
      </c>
      <c r="M380" s="65" t="s">
        <v>194</v>
      </c>
      <c r="N380"/>
      <c r="O380" s="18">
        <v>2.9661</v>
      </c>
      <c r="P380" s="18">
        <v>0</v>
      </c>
      <c r="Q380" s="18">
        <v>0.49694430000000001</v>
      </c>
      <c r="S380"/>
      <c r="T380" s="61">
        <v>0.41711615284777598</v>
      </c>
      <c r="U380" s="65">
        <v>0</v>
      </c>
      <c r="V380" s="65">
        <v>0</v>
      </c>
      <c r="W380" s="65">
        <v>0</v>
      </c>
      <c r="X380" s="65">
        <v>6.3194444444444444E-3</v>
      </c>
      <c r="Y380" s="65">
        <v>0</v>
      </c>
      <c r="Z380" s="65">
        <v>1.3541666666666667E-3</v>
      </c>
      <c r="AA380" s="18">
        <f>WEEKNUM(Tableau22[[#This Row],[Date de début]],2)</f>
        <v>47</v>
      </c>
      <c r="AB380" s="18">
        <f>YEAR(Tableau22[[#This Row],[Date de début]])</f>
        <v>2017</v>
      </c>
      <c r="AC380" s="18">
        <f>WEEKDAY(Tableau22[[#This Row],[Date de début]])</f>
        <v>6</v>
      </c>
      <c r="AD380" s="18" t="str">
        <f>LEFT(Tableau22[[#This Row],[PN Pièce]],9)</f>
        <v/>
      </c>
      <c r="AE380" s="18"/>
    </row>
    <row r="381" spans="2:31" x14ac:dyDescent="0.25">
      <c r="B381" s="18">
        <v>450035</v>
      </c>
      <c r="C381" s="18" t="str">
        <f>IFERROR(VLOOKUP(B381,#REF!,2,FALSE),"")</f>
        <v/>
      </c>
      <c r="D381" s="62">
        <v>43207</v>
      </c>
      <c r="E381" s="63">
        <v>0.56103009259259262</v>
      </c>
      <c r="F381" s="62">
        <v>43207</v>
      </c>
      <c r="G381" s="63">
        <v>0.59459490740740739</v>
      </c>
      <c r="H381"/>
      <c r="I381" s="65">
        <v>1.9004629629629632E-2</v>
      </c>
      <c r="J381" s="65">
        <v>2.673611111111111E-3</v>
      </c>
      <c r="K381" s="65">
        <v>1.1701388888888891E-2</v>
      </c>
      <c r="L381" s="65">
        <v>1.8518518518518518E-4</v>
      </c>
      <c r="M381" s="65">
        <v>3.3564814814814818E-2</v>
      </c>
      <c r="N381"/>
      <c r="O381" s="18">
        <v>2.9661</v>
      </c>
      <c r="P381" s="18">
        <v>0</v>
      </c>
      <c r="Q381" s="18">
        <v>3.0308506500000001</v>
      </c>
      <c r="S381"/>
      <c r="T381" s="61">
        <v>32.913448275862102</v>
      </c>
      <c r="U381" s="65">
        <v>1.0810185185185185E-2</v>
      </c>
      <c r="V381" s="65">
        <v>0</v>
      </c>
      <c r="W381" s="65">
        <v>0</v>
      </c>
      <c r="X381" s="65">
        <v>0</v>
      </c>
      <c r="Y381" s="65">
        <v>8.9120370370370362E-4</v>
      </c>
      <c r="Z381" s="65">
        <v>0</v>
      </c>
      <c r="AA381" s="18">
        <f>WEEKNUM(Tableau22[[#This Row],[Date de début]],2)</f>
        <v>16</v>
      </c>
      <c r="AB381" s="18">
        <f>YEAR(Tableau22[[#This Row],[Date de début]])</f>
        <v>2018</v>
      </c>
      <c r="AC381" s="18">
        <f>WEEKDAY(Tableau22[[#This Row],[Date de début]])</f>
        <v>3</v>
      </c>
      <c r="AD381" s="18" t="str">
        <f>LEFT(Tableau22[[#This Row],[PN Pièce]],9)</f>
        <v/>
      </c>
      <c r="AE381" s="18"/>
    </row>
    <row r="382" spans="2:31" x14ac:dyDescent="0.25">
      <c r="B382" s="18">
        <v>450035</v>
      </c>
      <c r="C382" s="18" t="str">
        <f>IFERROR(VLOOKUP(B382,#REF!,2,FALSE),"")</f>
        <v/>
      </c>
      <c r="D382" s="62">
        <v>43207</v>
      </c>
      <c r="E382" s="63">
        <v>0.59495370370370371</v>
      </c>
      <c r="F382" s="62">
        <v>43208</v>
      </c>
      <c r="G382" s="63">
        <v>0.30346064814814816</v>
      </c>
      <c r="H382"/>
      <c r="I382" s="65">
        <v>8.7847222222222233E-3</v>
      </c>
      <c r="J382" s="65">
        <v>2.8935185185185189E-4</v>
      </c>
      <c r="K382" s="65">
        <v>1.0127314814814815E-2</v>
      </c>
      <c r="L382" s="65">
        <v>0.6893055555555555</v>
      </c>
      <c r="M382" s="65">
        <v>0.7085069444444444</v>
      </c>
      <c r="N382"/>
      <c r="O382" s="18">
        <v>2.9661</v>
      </c>
      <c r="P382" s="18">
        <v>0</v>
      </c>
      <c r="Q382" s="18">
        <v>0</v>
      </c>
      <c r="S382"/>
      <c r="T382" s="61">
        <v>99.535751041411402</v>
      </c>
      <c r="U382" s="65">
        <v>0</v>
      </c>
      <c r="V382" s="65">
        <v>0</v>
      </c>
      <c r="W382" s="65">
        <v>0</v>
      </c>
      <c r="X382" s="65">
        <v>0.01</v>
      </c>
      <c r="Y382" s="65">
        <v>0</v>
      </c>
      <c r="Z382" s="65">
        <v>1.273148148148148E-4</v>
      </c>
      <c r="AA382" s="18">
        <f>WEEKNUM(Tableau22[[#This Row],[Date de début]],2)</f>
        <v>16</v>
      </c>
      <c r="AB382" s="18">
        <f>YEAR(Tableau22[[#This Row],[Date de début]])</f>
        <v>2018</v>
      </c>
      <c r="AC382" s="18">
        <f>WEEKDAY(Tableau22[[#This Row],[Date de début]])</f>
        <v>3</v>
      </c>
      <c r="AD382" s="18" t="str">
        <f>LEFT(Tableau22[[#This Row],[PN Pièce]],9)</f>
        <v/>
      </c>
      <c r="AE382" s="18"/>
    </row>
    <row r="383" spans="2:31" x14ac:dyDescent="0.25">
      <c r="B383" s="18">
        <v>450035</v>
      </c>
      <c r="C383" s="18" t="str">
        <f>IFERROR(VLOOKUP(B383,#REF!,2,FALSE),"")</f>
        <v/>
      </c>
      <c r="D383" s="62">
        <v>43256</v>
      </c>
      <c r="E383" s="63">
        <v>0.53983796296296294</v>
      </c>
      <c r="F383" s="62">
        <v>43256</v>
      </c>
      <c r="G383" s="63">
        <v>0.56662037037037039</v>
      </c>
      <c r="H383"/>
      <c r="I383" s="65">
        <v>1.53125E-2</v>
      </c>
      <c r="J383" s="65">
        <v>7.0601851851851847E-4</v>
      </c>
      <c r="K383" s="65">
        <v>1.0763888888888891E-2</v>
      </c>
      <c r="L383" s="65">
        <v>0</v>
      </c>
      <c r="M383" s="65">
        <v>2.6782407407407408E-2</v>
      </c>
      <c r="N383"/>
      <c r="O383" s="18">
        <v>2.9661</v>
      </c>
      <c r="P383" s="18">
        <v>0</v>
      </c>
      <c r="Q383" s="18">
        <v>2.9715133499999999</v>
      </c>
      <c r="S383"/>
      <c r="T383" s="61">
        <v>24.452031114952501</v>
      </c>
      <c r="U383" s="65">
        <v>1.0219907407407408E-2</v>
      </c>
      <c r="V383" s="65">
        <v>0</v>
      </c>
      <c r="W383" s="65">
        <v>0</v>
      </c>
      <c r="X383" s="65">
        <v>0</v>
      </c>
      <c r="Y383" s="65">
        <v>5.4398148148148144E-4</v>
      </c>
      <c r="Z383" s="65">
        <v>0</v>
      </c>
      <c r="AA383" s="18">
        <f>WEEKNUM(Tableau22[[#This Row],[Date de début]],2)</f>
        <v>23</v>
      </c>
      <c r="AB383" s="18">
        <f>YEAR(Tableau22[[#This Row],[Date de début]])</f>
        <v>2018</v>
      </c>
      <c r="AC383" s="18">
        <f>WEEKDAY(Tableau22[[#This Row],[Date de début]])</f>
        <v>3</v>
      </c>
      <c r="AD383" s="18" t="str">
        <f>LEFT(Tableau22[[#This Row],[PN Pièce]],9)</f>
        <v/>
      </c>
      <c r="AE383" s="18"/>
    </row>
    <row r="384" spans="2:31" x14ac:dyDescent="0.25">
      <c r="B384" s="18">
        <v>450035</v>
      </c>
      <c r="C384" s="18" t="str">
        <f>IFERROR(VLOOKUP(B384,#REF!,2,FALSE),"")</f>
        <v/>
      </c>
      <c r="D384" s="62">
        <v>43257</v>
      </c>
      <c r="E384" s="63">
        <v>0.30707175925925928</v>
      </c>
      <c r="F384" s="62">
        <v>43257</v>
      </c>
      <c r="G384" s="63">
        <v>0.32777777777777778</v>
      </c>
      <c r="H384"/>
      <c r="I384" s="65">
        <v>9.0277777777777787E-3</v>
      </c>
      <c r="J384" s="65">
        <v>1.3425925925925925E-3</v>
      </c>
      <c r="K384" s="65">
        <v>1.0335648148148148E-2</v>
      </c>
      <c r="L384" s="65">
        <v>0</v>
      </c>
      <c r="M384" s="65">
        <v>2.0706018518518519E-2</v>
      </c>
      <c r="N384"/>
      <c r="O384" s="18">
        <v>2.9661</v>
      </c>
      <c r="P384" s="18">
        <v>0</v>
      </c>
      <c r="Q384" s="18">
        <v>0</v>
      </c>
      <c r="S384"/>
      <c r="T384" s="61">
        <v>57.613191727221903</v>
      </c>
      <c r="U384" s="65">
        <v>0</v>
      </c>
      <c r="V384" s="65">
        <v>0</v>
      </c>
      <c r="W384" s="65">
        <v>0</v>
      </c>
      <c r="X384" s="65">
        <v>1.019675925925926E-2</v>
      </c>
      <c r="Y384" s="65">
        <v>0</v>
      </c>
      <c r="Z384" s="65">
        <v>1.3888888888888889E-4</v>
      </c>
      <c r="AA384" s="18">
        <f>WEEKNUM(Tableau22[[#This Row],[Date de début]],2)</f>
        <v>23</v>
      </c>
      <c r="AB384" s="18">
        <f>YEAR(Tableau22[[#This Row],[Date de début]])</f>
        <v>2018</v>
      </c>
      <c r="AC384" s="18">
        <f>WEEKDAY(Tableau22[[#This Row],[Date de début]])</f>
        <v>4</v>
      </c>
      <c r="AD384" s="18" t="str">
        <f>LEFT(Tableau22[[#This Row],[PN Pièce]],9)</f>
        <v/>
      </c>
      <c r="AE384" s="18"/>
    </row>
    <row r="385" spans="2:31" x14ac:dyDescent="0.25">
      <c r="B385" s="18">
        <v>450035</v>
      </c>
      <c r="C385" s="18" t="str">
        <f>IFERROR(VLOOKUP(B385,#REF!,2,FALSE),"")</f>
        <v/>
      </c>
      <c r="D385" s="62">
        <v>43483</v>
      </c>
      <c r="E385" s="63">
        <v>0.3729513888888889</v>
      </c>
      <c r="F385" s="62">
        <v>43483</v>
      </c>
      <c r="G385" s="63">
        <v>0.45436342592592593</v>
      </c>
      <c r="H385"/>
      <c r="I385" s="65">
        <v>2.9618055555555554E-2</v>
      </c>
      <c r="J385" s="65">
        <v>2.3460648148148147E-2</v>
      </c>
      <c r="K385" s="65">
        <v>2.8333333333333332E-2</v>
      </c>
      <c r="L385" s="65">
        <v>0</v>
      </c>
      <c r="M385" s="65">
        <v>8.1412037037037033E-2</v>
      </c>
      <c r="N385"/>
      <c r="O385" s="18">
        <v>2.9661</v>
      </c>
      <c r="P385" s="18">
        <v>0</v>
      </c>
      <c r="Q385" s="69">
        <v>2.9747935499999998</v>
      </c>
      <c r="S385"/>
      <c r="T385" s="61">
        <v>25.7311629229457</v>
      </c>
      <c r="U385" s="65">
        <v>1.5532407407407406E-2</v>
      </c>
      <c r="V385" s="65">
        <v>0</v>
      </c>
      <c r="W385" s="65">
        <v>0</v>
      </c>
      <c r="X385" s="65">
        <v>1.1631944444444445E-2</v>
      </c>
      <c r="Y385" s="65">
        <v>1.1689814814814816E-3</v>
      </c>
      <c r="Z385" s="65">
        <v>0</v>
      </c>
      <c r="AA385" s="18">
        <f>WEEKNUM(Tableau22[[#This Row],[Date de début]],2)</f>
        <v>3</v>
      </c>
      <c r="AB385" s="18">
        <f>YEAR(Tableau22[[#This Row],[Date de début]])</f>
        <v>2019</v>
      </c>
      <c r="AC385" s="18">
        <f>WEEKDAY(Tableau22[[#This Row],[Date de début]])</f>
        <v>6</v>
      </c>
      <c r="AD385" s="18" t="str">
        <f>LEFT(Tableau22[[#This Row],[PN Pièce]],9)</f>
        <v/>
      </c>
      <c r="AE385" s="18"/>
    </row>
    <row r="386" spans="2:31" x14ac:dyDescent="0.25">
      <c r="B386" s="18">
        <v>450035</v>
      </c>
      <c r="C386" s="18" t="str">
        <f>IFERROR(VLOOKUP(B386,#REF!,2,FALSE),"")</f>
        <v/>
      </c>
      <c r="D386" s="62">
        <v>43549</v>
      </c>
      <c r="E386" s="63">
        <v>0.82548611111111114</v>
      </c>
      <c r="F386" s="62">
        <v>43549</v>
      </c>
      <c r="G386" s="63">
        <v>0.86811342592592589</v>
      </c>
      <c r="H386"/>
      <c r="I386" s="65">
        <v>1.6006944444444445E-2</v>
      </c>
      <c r="J386" s="65">
        <v>2.6388888888888885E-3</v>
      </c>
      <c r="K386" s="65">
        <v>2.3981481481481479E-2</v>
      </c>
      <c r="L386" s="65">
        <v>0</v>
      </c>
      <c r="M386" s="65">
        <v>4.2627314814814819E-2</v>
      </c>
      <c r="N386"/>
      <c r="O386" s="18">
        <v>2.9661</v>
      </c>
      <c r="P386" s="18">
        <v>0</v>
      </c>
      <c r="Q386" s="69">
        <v>2.9723674500000001</v>
      </c>
      <c r="S386"/>
      <c r="T386" s="61">
        <v>67.128427912028201</v>
      </c>
      <c r="U386" s="65">
        <v>1.2974537037037036E-2</v>
      </c>
      <c r="V386" s="65">
        <v>0</v>
      </c>
      <c r="W386" s="65">
        <v>0</v>
      </c>
      <c r="X386" s="65">
        <v>9.9884259259259266E-3</v>
      </c>
      <c r="Y386" s="65">
        <v>1.0069444444444444E-3</v>
      </c>
      <c r="Z386" s="65">
        <v>1.1574074074074073E-5</v>
      </c>
      <c r="AA386" s="18">
        <f>WEEKNUM(Tableau22[[#This Row],[Date de début]],2)</f>
        <v>13</v>
      </c>
      <c r="AB386" s="18">
        <f>YEAR(Tableau22[[#This Row],[Date de début]])</f>
        <v>2019</v>
      </c>
      <c r="AC386" s="18">
        <f>WEEKDAY(Tableau22[[#This Row],[Date de début]])</f>
        <v>2</v>
      </c>
      <c r="AD386" s="18" t="str">
        <f>LEFT(Tableau22[[#This Row],[PN Pièce]],9)</f>
        <v/>
      </c>
      <c r="AE386" s="18"/>
    </row>
    <row r="387" spans="2:31" x14ac:dyDescent="0.25">
      <c r="B387" s="18">
        <v>450035</v>
      </c>
      <c r="C387" s="18" t="str">
        <f>IFERROR(VLOOKUP(B387,#REF!,2,FALSE),"")</f>
        <v/>
      </c>
      <c r="D387" s="62">
        <v>43550</v>
      </c>
      <c r="E387" s="63">
        <v>0.39929398148148149</v>
      </c>
      <c r="F387" s="62">
        <v>43550</v>
      </c>
      <c r="G387" s="63">
        <v>0.42001157407407402</v>
      </c>
      <c r="H387"/>
      <c r="I387" s="65">
        <v>9.3055555555555548E-3</v>
      </c>
      <c r="J387" s="65">
        <v>1.0185185185185186E-3</v>
      </c>
      <c r="K387" s="65">
        <v>1.0393518518518519E-2</v>
      </c>
      <c r="L387" s="65">
        <v>0</v>
      </c>
      <c r="M387" s="65">
        <v>2.071759259259259E-2</v>
      </c>
      <c r="N387"/>
      <c r="O387" s="18">
        <v>2.9661</v>
      </c>
      <c r="P387" s="18">
        <v>0</v>
      </c>
      <c r="Q387" s="69">
        <v>2.7599999998528799E-5</v>
      </c>
      <c r="S387"/>
      <c r="T387" s="61">
        <v>54.9106145251397</v>
      </c>
      <c r="U387" s="65">
        <v>0</v>
      </c>
      <c r="V387" s="65">
        <v>0</v>
      </c>
      <c r="W387" s="65">
        <v>0</v>
      </c>
      <c r="X387" s="65">
        <v>1.019675925925926E-2</v>
      </c>
      <c r="Y387" s="65">
        <v>0</v>
      </c>
      <c r="Z387" s="65">
        <v>1.9675925925925926E-4</v>
      </c>
      <c r="AA387" s="18">
        <f>WEEKNUM(Tableau22[[#This Row],[Date de début]],2)</f>
        <v>13</v>
      </c>
      <c r="AB387" s="18">
        <f>YEAR(Tableau22[[#This Row],[Date de début]])</f>
        <v>2019</v>
      </c>
      <c r="AC387" s="18">
        <f>WEEKDAY(Tableau22[[#This Row],[Date de début]])</f>
        <v>3</v>
      </c>
      <c r="AD387" s="18" t="str">
        <f>LEFT(Tableau22[[#This Row],[PN Pièce]],9)</f>
        <v/>
      </c>
      <c r="AE387" s="18"/>
    </row>
    <row r="388" spans="2:31" x14ac:dyDescent="0.25">
      <c r="B388" s="18">
        <v>450036</v>
      </c>
      <c r="C388" s="18" t="str">
        <f>IFERROR(VLOOKUP(B388,#REF!,2,FALSE),"")</f>
        <v/>
      </c>
      <c r="D388" s="62">
        <v>43059</v>
      </c>
      <c r="E388" s="63">
        <v>0.32769675925925928</v>
      </c>
      <c r="F388" s="62">
        <v>43059</v>
      </c>
      <c r="G388" s="63">
        <v>0.42443287037037036</v>
      </c>
      <c r="H388"/>
      <c r="I388" s="65">
        <v>6.6249999999999989E-2</v>
      </c>
      <c r="J388" s="65">
        <v>1.1111111111111111E-3</v>
      </c>
      <c r="K388" s="65">
        <v>2.9374999999999998E-2</v>
      </c>
      <c r="L388" s="65">
        <v>0</v>
      </c>
      <c r="M388" s="65">
        <v>9.673611111111112E-2</v>
      </c>
      <c r="N388"/>
      <c r="O388" s="18">
        <v>2.9661</v>
      </c>
      <c r="P388" s="18">
        <v>0</v>
      </c>
      <c r="Q388" s="18">
        <v>2.9806716</v>
      </c>
      <c r="S388"/>
      <c r="T388" s="61">
        <v>28.138310600622201</v>
      </c>
      <c r="U388" s="65">
        <v>1.59375E-2</v>
      </c>
      <c r="V388" s="65">
        <v>0</v>
      </c>
      <c r="W388" s="65">
        <v>0</v>
      </c>
      <c r="X388" s="65">
        <v>1.2719907407407407E-2</v>
      </c>
      <c r="Y388" s="65">
        <v>7.0601851851851847E-4</v>
      </c>
      <c r="Z388" s="65">
        <v>1.1574074074074073E-5</v>
      </c>
      <c r="AA388" s="18">
        <f>WEEKNUM(Tableau22[[#This Row],[Date de début]],2)</f>
        <v>48</v>
      </c>
      <c r="AB388" s="18">
        <f>YEAR(Tableau22[[#This Row],[Date de début]])</f>
        <v>2017</v>
      </c>
      <c r="AC388" s="18">
        <f>WEEKDAY(Tableau22[[#This Row],[Date de début]])</f>
        <v>2</v>
      </c>
      <c r="AD388" s="18" t="str">
        <f>LEFT(Tableau22[[#This Row],[PN Pièce]],9)</f>
        <v/>
      </c>
      <c r="AE388" s="18"/>
    </row>
    <row r="389" spans="2:31" x14ac:dyDescent="0.25">
      <c r="B389" s="18">
        <v>450036</v>
      </c>
      <c r="C389" s="18" t="str">
        <f>IFERROR(VLOOKUP(B389,#REF!,2,FALSE),"")</f>
        <v/>
      </c>
      <c r="D389" s="62">
        <v>43208</v>
      </c>
      <c r="E389" s="63">
        <v>0.40482638888888894</v>
      </c>
      <c r="F389" s="62">
        <v>43208</v>
      </c>
      <c r="G389" s="63">
        <v>0.55747685185185192</v>
      </c>
      <c r="H389"/>
      <c r="I389" s="65">
        <v>0.12771990740740741</v>
      </c>
      <c r="J389" s="65">
        <v>1.6550925925925926E-3</v>
      </c>
      <c r="K389" s="65">
        <v>2.327546296296296E-2</v>
      </c>
      <c r="L389" s="65">
        <v>0</v>
      </c>
      <c r="M389" s="65">
        <v>0.15265046296296295</v>
      </c>
      <c r="N389"/>
      <c r="O389" s="18">
        <v>2.9661</v>
      </c>
      <c r="P389" s="18">
        <v>0</v>
      </c>
      <c r="Q389" s="69">
        <v>3.0098121</v>
      </c>
      <c r="S389"/>
      <c r="T389" s="61">
        <v>12.596861020547401</v>
      </c>
      <c r="U389" s="65">
        <v>1.1655092592592594E-2</v>
      </c>
      <c r="V389" s="65">
        <v>0</v>
      </c>
      <c r="W389" s="65">
        <v>0</v>
      </c>
      <c r="X389" s="65">
        <v>9.9652777777777778E-3</v>
      </c>
      <c r="Y389" s="65">
        <v>1.6435185185185183E-3</v>
      </c>
      <c r="Z389" s="65">
        <v>1.1574074074074073E-5</v>
      </c>
      <c r="AA389" s="18">
        <f>WEEKNUM(Tableau22[[#This Row],[Date de début]],2)</f>
        <v>16</v>
      </c>
      <c r="AB389" s="18">
        <f>YEAR(Tableau22[[#This Row],[Date de début]])</f>
        <v>2018</v>
      </c>
      <c r="AC389" s="18">
        <f>WEEKDAY(Tableau22[[#This Row],[Date de début]])</f>
        <v>4</v>
      </c>
      <c r="AD389" s="18" t="str">
        <f>LEFT(Tableau22[[#This Row],[PN Pièce]],9)</f>
        <v/>
      </c>
      <c r="AE389" s="18"/>
    </row>
    <row r="390" spans="2:31" x14ac:dyDescent="0.25">
      <c r="B390" s="18">
        <v>450036</v>
      </c>
      <c r="C390" s="18" t="str">
        <f>IFERROR(VLOOKUP(B390,#REF!,2,FALSE),"")</f>
        <v/>
      </c>
      <c r="D390" s="62">
        <v>43256</v>
      </c>
      <c r="E390" s="63">
        <v>0.56663194444444442</v>
      </c>
      <c r="F390" s="62">
        <v>43256</v>
      </c>
      <c r="G390" s="63">
        <v>0.59311342592592597</v>
      </c>
      <c r="H390"/>
      <c r="I390" s="65">
        <v>1.4571759259259258E-2</v>
      </c>
      <c r="J390" s="65">
        <v>4.8611111111111104E-4</v>
      </c>
      <c r="K390" s="65">
        <v>1.1423611111111112E-2</v>
      </c>
      <c r="L390" s="65">
        <v>0</v>
      </c>
      <c r="M390" s="65">
        <v>2.6481481481481481E-2</v>
      </c>
      <c r="N390"/>
      <c r="O390" s="18">
        <v>2.9661</v>
      </c>
      <c r="P390" s="18">
        <v>0</v>
      </c>
      <c r="Q390" s="69">
        <v>2.9714193</v>
      </c>
      <c r="S390"/>
      <c r="T390" s="61">
        <v>27.723776223776198</v>
      </c>
      <c r="U390" s="65">
        <v>1.0625000000000001E-2</v>
      </c>
      <c r="V390" s="65">
        <v>0</v>
      </c>
      <c r="W390" s="65">
        <v>0</v>
      </c>
      <c r="X390" s="65">
        <v>0</v>
      </c>
      <c r="Y390" s="65">
        <v>7.7546296296296304E-4</v>
      </c>
      <c r="Z390" s="65">
        <v>2.3148148148148147E-5</v>
      </c>
      <c r="AA390" s="18">
        <f>WEEKNUM(Tableau22[[#This Row],[Date de début]],2)</f>
        <v>23</v>
      </c>
      <c r="AB390" s="18">
        <f>YEAR(Tableau22[[#This Row],[Date de début]])</f>
        <v>2018</v>
      </c>
      <c r="AC390" s="18">
        <f>WEEKDAY(Tableau22[[#This Row],[Date de début]])</f>
        <v>3</v>
      </c>
      <c r="AD390" s="18" t="str">
        <f>LEFT(Tableau22[[#This Row],[PN Pièce]],9)</f>
        <v/>
      </c>
      <c r="AE390" s="18"/>
    </row>
    <row r="391" spans="2:31" x14ac:dyDescent="0.25">
      <c r="B391" s="18">
        <v>450036</v>
      </c>
      <c r="C391" s="18" t="str">
        <f>IFERROR(VLOOKUP(B391,#REF!,2,FALSE),"")</f>
        <v/>
      </c>
      <c r="D391" s="62">
        <v>43257</v>
      </c>
      <c r="E391" s="63">
        <v>0.32778935185185182</v>
      </c>
      <c r="F391" s="62">
        <v>43257</v>
      </c>
      <c r="G391" s="63">
        <v>0.40906250000000005</v>
      </c>
      <c r="H391"/>
      <c r="I391" s="65">
        <v>7.0740740740740743E-2</v>
      </c>
      <c r="J391" s="65">
        <v>6.9444444444444444E-5</v>
      </c>
      <c r="K391" s="65">
        <v>1.0462962962962964E-2</v>
      </c>
      <c r="L391" s="65">
        <v>0</v>
      </c>
      <c r="M391" s="65">
        <v>8.1273148148148136E-2</v>
      </c>
      <c r="N391"/>
      <c r="O391" s="18">
        <v>2.9661</v>
      </c>
      <c r="P391" s="18">
        <v>0</v>
      </c>
      <c r="Q391" s="69">
        <v>5.54999999877737E-6</v>
      </c>
      <c r="S391"/>
      <c r="T391" s="61">
        <v>13.8009114212475</v>
      </c>
      <c r="U391" s="65">
        <v>0</v>
      </c>
      <c r="V391" s="65">
        <v>0</v>
      </c>
      <c r="W391" s="65">
        <v>0</v>
      </c>
      <c r="X391" s="65">
        <v>1.0150462962962964E-2</v>
      </c>
      <c r="Y391" s="65">
        <v>0</v>
      </c>
      <c r="Z391" s="65">
        <v>3.1250000000000001E-4</v>
      </c>
      <c r="AA391" s="18">
        <f>WEEKNUM(Tableau22[[#This Row],[Date de début]],2)</f>
        <v>23</v>
      </c>
      <c r="AB391" s="18">
        <f>YEAR(Tableau22[[#This Row],[Date de début]])</f>
        <v>2018</v>
      </c>
      <c r="AC391" s="18">
        <f>WEEKDAY(Tableau22[[#This Row],[Date de début]])</f>
        <v>4</v>
      </c>
      <c r="AD391" s="18" t="str">
        <f>LEFT(Tableau22[[#This Row],[PN Pièce]],9)</f>
        <v/>
      </c>
      <c r="AE391" s="18"/>
    </row>
    <row r="392" spans="2:31" x14ac:dyDescent="0.25">
      <c r="B392" s="18">
        <v>450036</v>
      </c>
      <c r="C392" s="18" t="str">
        <f>IFERROR(VLOOKUP(B392,#REF!,2,FALSE),"")</f>
        <v/>
      </c>
      <c r="D392" s="62">
        <v>43483</v>
      </c>
      <c r="E392" s="63">
        <v>0.45437499999999997</v>
      </c>
      <c r="F392" s="62">
        <v>43486</v>
      </c>
      <c r="G392" s="63">
        <v>0.33104166666666668</v>
      </c>
      <c r="H392"/>
      <c r="I392" s="65">
        <v>1.9560185185185184E-2</v>
      </c>
      <c r="J392" s="65">
        <v>3.9814814814814817E-3</v>
      </c>
      <c r="K392" s="65">
        <v>2.7835648148148151E-2</v>
      </c>
      <c r="L392" s="65" t="s">
        <v>195</v>
      </c>
      <c r="M392" s="65" t="s">
        <v>196</v>
      </c>
      <c r="N392"/>
      <c r="O392" s="18">
        <v>2.9661</v>
      </c>
      <c r="P392" s="18">
        <v>0</v>
      </c>
      <c r="Q392" s="18">
        <v>3.0505398000000001</v>
      </c>
      <c r="S392"/>
      <c r="T392" s="61">
        <v>93.667052916184005</v>
      </c>
      <c r="U392" s="65">
        <v>1.6458333333333332E-2</v>
      </c>
      <c r="V392" s="65">
        <v>0</v>
      </c>
      <c r="W392" s="65">
        <v>0</v>
      </c>
      <c r="X392" s="65">
        <v>1.0046296296296296E-2</v>
      </c>
      <c r="Y392" s="65">
        <v>1.3194444444444443E-3</v>
      </c>
      <c r="Z392" s="65">
        <v>1.1574074074074073E-5</v>
      </c>
      <c r="AA392" s="18">
        <f>WEEKNUM(Tableau22[[#This Row],[Date de début]],2)</f>
        <v>3</v>
      </c>
      <c r="AB392" s="18">
        <f>YEAR(Tableau22[[#This Row],[Date de début]])</f>
        <v>2019</v>
      </c>
      <c r="AC392" s="18">
        <f>WEEKDAY(Tableau22[[#This Row],[Date de début]])</f>
        <v>6</v>
      </c>
      <c r="AD392" s="18" t="str">
        <f>LEFT(Tableau22[[#This Row],[PN Pièce]],9)</f>
        <v/>
      </c>
      <c r="AE392" s="18"/>
    </row>
    <row r="393" spans="2:31" x14ac:dyDescent="0.25">
      <c r="B393" s="18">
        <v>450036</v>
      </c>
      <c r="C393" s="18" t="str">
        <f>IFERROR(VLOOKUP(B393,#REF!,2,FALSE),"")</f>
        <v/>
      </c>
      <c r="D393" s="62">
        <v>43549</v>
      </c>
      <c r="E393" s="63">
        <v>0.86811342592592589</v>
      </c>
      <c r="F393" s="62">
        <v>43550</v>
      </c>
      <c r="G393" s="63">
        <v>0.39929398148148149</v>
      </c>
      <c r="H393"/>
      <c r="I393" s="65">
        <v>9.28587962962963E-2</v>
      </c>
      <c r="J393" s="65">
        <v>2.2615740740740742E-2</v>
      </c>
      <c r="K393" s="65">
        <v>2.4259259259259258E-2</v>
      </c>
      <c r="L393" s="65">
        <v>0.39144675925925926</v>
      </c>
      <c r="M393" s="65">
        <v>0.53118055555555554</v>
      </c>
      <c r="N393"/>
      <c r="O393" s="18">
        <v>2.9661</v>
      </c>
      <c r="P393" s="18">
        <v>0</v>
      </c>
      <c r="Q393" s="18">
        <v>2.9723247000000002</v>
      </c>
      <c r="S393"/>
      <c r="T393" s="61">
        <v>3.8167734344358801</v>
      </c>
      <c r="U393" s="65">
        <v>1.2893518518518519E-2</v>
      </c>
      <c r="V393" s="65">
        <v>0</v>
      </c>
      <c r="W393" s="65">
        <v>0</v>
      </c>
      <c r="X393" s="65">
        <v>1.0347222222222223E-2</v>
      </c>
      <c r="Y393" s="65">
        <v>1.0069444444444444E-3</v>
      </c>
      <c r="Z393" s="65">
        <v>1.1574074074074073E-5</v>
      </c>
      <c r="AA393" s="18">
        <f>WEEKNUM(Tableau22[[#This Row],[Date de début]],2)</f>
        <v>13</v>
      </c>
      <c r="AB393" s="18">
        <f>YEAR(Tableau22[[#This Row],[Date de début]])</f>
        <v>2019</v>
      </c>
      <c r="AC393" s="18">
        <f>WEEKDAY(Tableau22[[#This Row],[Date de début]])</f>
        <v>2</v>
      </c>
      <c r="AD393" s="18" t="str">
        <f>LEFT(Tableau22[[#This Row],[PN Pièce]],9)</f>
        <v/>
      </c>
      <c r="AE393" s="18"/>
    </row>
    <row r="394" spans="2:31" x14ac:dyDescent="0.25">
      <c r="B394" s="18">
        <v>450037</v>
      </c>
      <c r="C394" s="18" t="str">
        <f>IFERROR(VLOOKUP(B394,#REF!,2,FALSE),"")</f>
        <v/>
      </c>
      <c r="D394" s="62">
        <v>43003</v>
      </c>
      <c r="E394" s="63">
        <v>0.66322916666666665</v>
      </c>
      <c r="F394" s="62">
        <v>43003</v>
      </c>
      <c r="G394" s="63">
        <v>0.70606481481481476</v>
      </c>
      <c r="H394"/>
      <c r="I394" s="65">
        <v>3.290509259259259E-2</v>
      </c>
      <c r="J394" s="65">
        <v>3.9236111111111112E-3</v>
      </c>
      <c r="K394" s="65">
        <v>5.4861111111111117E-3</v>
      </c>
      <c r="L394" s="65">
        <v>0</v>
      </c>
      <c r="M394" s="65">
        <v>4.2314814814814812E-2</v>
      </c>
      <c r="N394"/>
      <c r="O394" s="18">
        <v>21.844950000000001</v>
      </c>
      <c r="P394" s="18">
        <v>0</v>
      </c>
      <c r="Q394" s="18">
        <v>1.0914512999999999</v>
      </c>
      <c r="S394"/>
      <c r="T394" s="61">
        <v>27.189408268035599</v>
      </c>
      <c r="U394" s="65">
        <v>4.5023148148148149E-3</v>
      </c>
      <c r="V394" s="65">
        <v>9.4907407407407408E-4</v>
      </c>
      <c r="W394" s="65">
        <v>0</v>
      </c>
      <c r="X394" s="65">
        <v>0</v>
      </c>
      <c r="Y394" s="65">
        <v>0</v>
      </c>
      <c r="Z394" s="65">
        <v>3.4722222222222222E-5</v>
      </c>
      <c r="AA394" s="18">
        <f>WEEKNUM(Tableau22[[#This Row],[Date de début]],2)</f>
        <v>40</v>
      </c>
      <c r="AB394" s="18">
        <f>YEAR(Tableau22[[#This Row],[Date de début]])</f>
        <v>2017</v>
      </c>
      <c r="AC394" s="18">
        <f>WEEKDAY(Tableau22[[#This Row],[Date de début]])</f>
        <v>2</v>
      </c>
      <c r="AD394" s="18" t="str">
        <f>LEFT(Tableau22[[#This Row],[PN Pièce]],9)</f>
        <v/>
      </c>
      <c r="AE394" s="18"/>
    </row>
    <row r="395" spans="2:31" x14ac:dyDescent="0.25">
      <c r="B395" s="18">
        <v>450037</v>
      </c>
      <c r="C395" s="18" t="str">
        <f>IFERROR(VLOOKUP(B395,#REF!,2,FALSE),"")</f>
        <v/>
      </c>
      <c r="D395" s="62">
        <v>43004</v>
      </c>
      <c r="E395" s="63">
        <v>0.48236111111111107</v>
      </c>
      <c r="F395" s="62">
        <v>43005</v>
      </c>
      <c r="G395" s="63">
        <v>0.68106481481481485</v>
      </c>
      <c r="H395"/>
      <c r="I395" s="65">
        <v>0.18502314814814813</v>
      </c>
      <c r="J395" s="65">
        <v>0.18768518518518518</v>
      </c>
      <c r="K395" s="65">
        <v>0.11212962962962963</v>
      </c>
      <c r="L395" s="65">
        <v>0.71386574074074083</v>
      </c>
      <c r="M395" s="65" t="s">
        <v>197</v>
      </c>
      <c r="N395"/>
      <c r="O395" s="18">
        <v>21.844950000000001</v>
      </c>
      <c r="P395" s="18">
        <v>0</v>
      </c>
      <c r="Q395" s="18">
        <v>25.99331385</v>
      </c>
      <c r="S395"/>
      <c r="T395" s="61">
        <v>73.279487872701907</v>
      </c>
      <c r="U395" s="65">
        <v>7.9780092592592597E-2</v>
      </c>
      <c r="V395" s="65">
        <v>1.4583333333333332E-2</v>
      </c>
      <c r="W395" s="65">
        <v>0</v>
      </c>
      <c r="X395" s="65">
        <v>6.2847222222222228E-3</v>
      </c>
      <c r="Y395" s="65">
        <v>1.1481481481481483E-2</v>
      </c>
      <c r="Z395" s="65">
        <v>0</v>
      </c>
      <c r="AA395" s="18">
        <f>WEEKNUM(Tableau22[[#This Row],[Date de début]],2)</f>
        <v>40</v>
      </c>
      <c r="AB395" s="18">
        <f>YEAR(Tableau22[[#This Row],[Date de début]])</f>
        <v>2017</v>
      </c>
      <c r="AC395" s="18">
        <f>WEEKDAY(Tableau22[[#This Row],[Date de début]])</f>
        <v>3</v>
      </c>
      <c r="AD395" s="18" t="str">
        <f>LEFT(Tableau22[[#This Row],[PN Pièce]],9)</f>
        <v/>
      </c>
      <c r="AE395" s="18"/>
    </row>
    <row r="396" spans="2:31" x14ac:dyDescent="0.25">
      <c r="B396" s="18">
        <v>450037</v>
      </c>
      <c r="C396" s="18" t="str">
        <f>IFERROR(VLOOKUP(B396,#REF!,2,FALSE),"")</f>
        <v/>
      </c>
      <c r="D396" s="62">
        <v>43207</v>
      </c>
      <c r="E396" s="63">
        <v>0.34700231481481486</v>
      </c>
      <c r="F396" s="62">
        <v>43207</v>
      </c>
      <c r="G396" s="63">
        <v>0.56101851851851847</v>
      </c>
      <c r="H396"/>
      <c r="I396" s="65">
        <v>0.12884259259259259</v>
      </c>
      <c r="J396" s="65">
        <v>2.0694444444444446E-2</v>
      </c>
      <c r="K396" s="65">
        <v>6.4409722222222229E-2</v>
      </c>
      <c r="L396" s="65">
        <v>6.9444444444444444E-5</v>
      </c>
      <c r="M396" s="65">
        <v>0.21401620370370369</v>
      </c>
      <c r="N396"/>
      <c r="O396" s="18">
        <v>21.119250000000001</v>
      </c>
      <c r="P396" s="18">
        <v>0</v>
      </c>
      <c r="Q396" s="18">
        <v>17.086070549999999</v>
      </c>
      <c r="S396"/>
      <c r="T396" s="61">
        <v>29.500351522362202</v>
      </c>
      <c r="U396" s="65">
        <v>4.6851851851851846E-2</v>
      </c>
      <c r="V396" s="65">
        <v>1.329861111111111E-2</v>
      </c>
      <c r="W396" s="65">
        <v>0</v>
      </c>
      <c r="X396" s="65">
        <v>0</v>
      </c>
      <c r="Y396" s="65">
        <v>4.1898148148148146E-3</v>
      </c>
      <c r="Z396" s="65">
        <v>6.9444444444444444E-5</v>
      </c>
      <c r="AA396" s="18">
        <f>WEEKNUM(Tableau22[[#This Row],[Date de début]],2)</f>
        <v>16</v>
      </c>
      <c r="AB396" s="18">
        <f>YEAR(Tableau22[[#This Row],[Date de début]])</f>
        <v>2018</v>
      </c>
      <c r="AC396" s="18">
        <f>WEEKDAY(Tableau22[[#This Row],[Date de début]])</f>
        <v>3</v>
      </c>
      <c r="AD396" s="18" t="str">
        <f>LEFT(Tableau22[[#This Row],[PN Pièce]],9)</f>
        <v/>
      </c>
      <c r="AE396" s="18"/>
    </row>
    <row r="397" spans="2:31" x14ac:dyDescent="0.25">
      <c r="B397" s="18">
        <v>450037</v>
      </c>
      <c r="C397" s="18" t="str">
        <f>IFERROR(VLOOKUP(B397,#REF!,2,FALSE),"")</f>
        <v/>
      </c>
      <c r="D397" s="62">
        <v>43208</v>
      </c>
      <c r="E397" s="63">
        <v>0.30346064814814816</v>
      </c>
      <c r="F397" s="62">
        <v>43208</v>
      </c>
      <c r="G397" s="63">
        <v>0.40482638888888894</v>
      </c>
      <c r="H397"/>
      <c r="I397" s="65">
        <v>7.1296296296296288E-2</v>
      </c>
      <c r="J397" s="65">
        <v>2.4421296296296296E-3</v>
      </c>
      <c r="K397" s="65">
        <v>2.7627314814814813E-2</v>
      </c>
      <c r="L397" s="65">
        <v>0</v>
      </c>
      <c r="M397" s="65">
        <v>0.10136574074074074</v>
      </c>
      <c r="N397"/>
      <c r="O397" s="18">
        <v>21.119250000000001</v>
      </c>
      <c r="P397" s="18">
        <v>0</v>
      </c>
      <c r="Q397" s="18">
        <v>7.2575715000000001</v>
      </c>
      <c r="S397"/>
      <c r="T397" s="61">
        <v>32.946448960950001</v>
      </c>
      <c r="U397" s="65">
        <v>1.1990740740740739E-2</v>
      </c>
      <c r="V397" s="65">
        <v>2.6620370370370372E-4</v>
      </c>
      <c r="W397" s="65">
        <v>0</v>
      </c>
      <c r="X397" s="65">
        <v>4.8263888888888887E-3</v>
      </c>
      <c r="Y397" s="65">
        <v>1.0439814814814813E-2</v>
      </c>
      <c r="Z397" s="65">
        <v>1.0416666666666667E-4</v>
      </c>
      <c r="AA397" s="18">
        <f>WEEKNUM(Tableau22[[#This Row],[Date de début]],2)</f>
        <v>16</v>
      </c>
      <c r="AB397" s="18">
        <f>YEAR(Tableau22[[#This Row],[Date de début]])</f>
        <v>2018</v>
      </c>
      <c r="AC397" s="18">
        <f>WEEKDAY(Tableau22[[#This Row],[Date de début]])</f>
        <v>4</v>
      </c>
      <c r="AD397" s="18" t="str">
        <f>LEFT(Tableau22[[#This Row],[PN Pièce]],9)</f>
        <v/>
      </c>
      <c r="AE397" s="18"/>
    </row>
    <row r="398" spans="2:31" x14ac:dyDescent="0.25">
      <c r="B398" s="18">
        <v>450037</v>
      </c>
      <c r="C398" s="18" t="str">
        <f>IFERROR(VLOOKUP(B398,#REF!,2,FALSE),"")</f>
        <v/>
      </c>
      <c r="D398" s="62">
        <v>43255</v>
      </c>
      <c r="E398" s="63">
        <v>0.41975694444444445</v>
      </c>
      <c r="F398" s="62">
        <v>43256</v>
      </c>
      <c r="G398" s="63">
        <v>0.5398263888888889</v>
      </c>
      <c r="H398"/>
      <c r="I398" s="65">
        <v>0.30703703703703705</v>
      </c>
      <c r="J398" s="65">
        <v>1.1319444444444444E-2</v>
      </c>
      <c r="K398" s="65">
        <v>9.8564814814814813E-2</v>
      </c>
      <c r="L398" s="65">
        <v>0.70314814814814808</v>
      </c>
      <c r="M398" s="65" t="s">
        <v>198</v>
      </c>
      <c r="N398"/>
      <c r="O398" s="18">
        <v>21.119250000000001</v>
      </c>
      <c r="P398" s="18">
        <v>0</v>
      </c>
      <c r="Q398" s="18">
        <v>25.9596558</v>
      </c>
      <c r="S398"/>
      <c r="T398" s="61">
        <v>71.617727902122496</v>
      </c>
      <c r="U398" s="65">
        <v>6.4664351851851862E-2</v>
      </c>
      <c r="V398" s="65">
        <v>1.4976851851851852E-2</v>
      </c>
      <c r="W398" s="65">
        <v>0</v>
      </c>
      <c r="X398" s="65">
        <v>4.4560185185185189E-3</v>
      </c>
      <c r="Y398" s="65">
        <v>1.4456018518518519E-2</v>
      </c>
      <c r="Z398" s="65">
        <v>1.1574074074074073E-5</v>
      </c>
      <c r="AA398" s="18">
        <f>WEEKNUM(Tableau22[[#This Row],[Date de début]],2)</f>
        <v>23</v>
      </c>
      <c r="AB398" s="18">
        <f>YEAR(Tableau22[[#This Row],[Date de début]])</f>
        <v>2018</v>
      </c>
      <c r="AC398" s="18">
        <f>WEEKDAY(Tableau22[[#This Row],[Date de début]])</f>
        <v>2</v>
      </c>
      <c r="AD398" s="18" t="str">
        <f>LEFT(Tableau22[[#This Row],[PN Pièce]],9)</f>
        <v/>
      </c>
      <c r="AE398" s="18"/>
    </row>
    <row r="399" spans="2:31" x14ac:dyDescent="0.25">
      <c r="B399" s="18">
        <v>450037</v>
      </c>
      <c r="C399" s="18" t="str">
        <f>IFERROR(VLOOKUP(B399,#REF!,2,FALSE),"")</f>
        <v/>
      </c>
      <c r="D399" s="62">
        <v>43486</v>
      </c>
      <c r="E399" s="63">
        <v>0.44164351851851852</v>
      </c>
      <c r="F399" s="62">
        <v>43487</v>
      </c>
      <c r="G399" s="63">
        <v>0.58172453703703708</v>
      </c>
      <c r="H399"/>
      <c r="I399" s="65">
        <v>0.34570601851851851</v>
      </c>
      <c r="J399" s="65">
        <v>1.2395833333333335E-2</v>
      </c>
      <c r="K399" s="65">
        <v>0.1275462962962963</v>
      </c>
      <c r="L399" s="65">
        <v>0.65443287037037035</v>
      </c>
      <c r="M399" s="65" t="s">
        <v>199</v>
      </c>
      <c r="N399"/>
      <c r="O399" s="18">
        <v>21.119250000000001</v>
      </c>
      <c r="P399" s="18">
        <v>0</v>
      </c>
      <c r="Q399" s="18">
        <v>24.56830725</v>
      </c>
      <c r="S399"/>
      <c r="T399" s="61">
        <v>8.0856319096880291</v>
      </c>
      <c r="U399" s="65">
        <v>8.4120370370370359E-2</v>
      </c>
      <c r="V399" s="65">
        <v>1.8993055555555558E-2</v>
      </c>
      <c r="W399" s="65">
        <v>0</v>
      </c>
      <c r="X399" s="65">
        <v>4.4791666666666669E-3</v>
      </c>
      <c r="Y399" s="65">
        <v>1.9907407407407408E-2</v>
      </c>
      <c r="Z399" s="65">
        <v>4.6296296296296294E-5</v>
      </c>
      <c r="AA399" s="18">
        <f>WEEKNUM(Tableau22[[#This Row],[Date de début]],2)</f>
        <v>4</v>
      </c>
      <c r="AB399" s="18">
        <f>YEAR(Tableau22[[#This Row],[Date de début]])</f>
        <v>2019</v>
      </c>
      <c r="AC399" s="18">
        <f>WEEKDAY(Tableau22[[#This Row],[Date de début]])</f>
        <v>2</v>
      </c>
      <c r="AD399" s="18" t="str">
        <f>LEFT(Tableau22[[#This Row],[PN Pièce]],9)</f>
        <v/>
      </c>
      <c r="AE399" s="18"/>
    </row>
    <row r="400" spans="2:31" x14ac:dyDescent="0.25">
      <c r="B400" s="18">
        <v>450037</v>
      </c>
      <c r="C400" s="18" t="str">
        <f>IFERROR(VLOOKUP(B400,#REF!,2,FALSE),"")</f>
        <v/>
      </c>
      <c r="D400" s="62">
        <v>43549</v>
      </c>
      <c r="E400" s="63">
        <v>0.43246527777777777</v>
      </c>
      <c r="F400" s="62">
        <v>43549</v>
      </c>
      <c r="G400" s="63">
        <v>0.82547453703703699</v>
      </c>
      <c r="H400"/>
      <c r="I400" s="65">
        <v>0.19091435185185182</v>
      </c>
      <c r="J400" s="65">
        <v>7.3506944444444444E-2</v>
      </c>
      <c r="K400" s="65">
        <v>0.12761574074074075</v>
      </c>
      <c r="L400" s="65">
        <v>9.7222222222222209E-4</v>
      </c>
      <c r="M400" s="65">
        <v>0.39300925925925928</v>
      </c>
      <c r="N400"/>
      <c r="O400" s="18">
        <v>21.119250000000001</v>
      </c>
      <c r="P400" s="18">
        <v>0</v>
      </c>
      <c r="Q400" s="18">
        <v>23.788726950000001</v>
      </c>
      <c r="S400"/>
      <c r="T400" s="61">
        <v>39.206885381081499</v>
      </c>
      <c r="U400" s="65">
        <v>8.4178240740740748E-2</v>
      </c>
      <c r="V400" s="65">
        <v>2.0497685185185185E-2</v>
      </c>
      <c r="W400" s="65">
        <v>0</v>
      </c>
      <c r="X400" s="65">
        <v>6.8055555555555569E-3</v>
      </c>
      <c r="Y400" s="65">
        <v>1.6122685185185184E-2</v>
      </c>
      <c r="Z400" s="65">
        <v>1.1574074074074073E-5</v>
      </c>
      <c r="AA400" s="18">
        <f>WEEKNUM(Tableau22[[#This Row],[Date de début]],2)</f>
        <v>13</v>
      </c>
      <c r="AB400" s="18">
        <f>YEAR(Tableau22[[#This Row],[Date de début]])</f>
        <v>2019</v>
      </c>
      <c r="AC400" s="18">
        <f>WEEKDAY(Tableau22[[#This Row],[Date de début]])</f>
        <v>2</v>
      </c>
      <c r="AD400" s="18" t="str">
        <f>LEFT(Tableau22[[#This Row],[PN Pièce]],9)</f>
        <v/>
      </c>
      <c r="AE400" s="18"/>
    </row>
    <row r="401" spans="2:31" x14ac:dyDescent="0.25">
      <c r="B401" s="18">
        <v>450038</v>
      </c>
      <c r="C401" s="18" t="str">
        <f>IFERROR(VLOOKUP(B401,#REF!,2,FALSE),"")</f>
        <v/>
      </c>
      <c r="D401" s="62">
        <v>43005</v>
      </c>
      <c r="E401" s="63">
        <v>0.68109953703703707</v>
      </c>
      <c r="F401" s="62">
        <v>43006</v>
      </c>
      <c r="G401" s="63">
        <v>0.47497685185185184</v>
      </c>
      <c r="H401"/>
      <c r="I401" s="65">
        <v>0.10349537037037038</v>
      </c>
      <c r="J401" s="65">
        <v>1.7824074074074076E-2</v>
      </c>
      <c r="K401" s="65">
        <v>3.4016203703703708E-2</v>
      </c>
      <c r="L401" s="65">
        <v>0.63854166666666667</v>
      </c>
      <c r="M401" s="65">
        <v>0.79387731481481483</v>
      </c>
      <c r="N401"/>
      <c r="O401" s="18">
        <v>21.5151</v>
      </c>
      <c r="P401" s="18">
        <v>0</v>
      </c>
      <c r="Q401" s="18">
        <v>12.13863645</v>
      </c>
      <c r="S401"/>
      <c r="T401" s="61">
        <v>78.733536469799105</v>
      </c>
      <c r="U401" s="65">
        <v>2.7291666666666662E-2</v>
      </c>
      <c r="V401" s="65">
        <v>3.1365740740740742E-3</v>
      </c>
      <c r="W401" s="65">
        <v>0</v>
      </c>
      <c r="X401" s="65">
        <v>0</v>
      </c>
      <c r="Y401" s="65">
        <v>3.5069444444444445E-3</v>
      </c>
      <c r="Z401" s="65">
        <v>8.1018518518518516E-5</v>
      </c>
      <c r="AA401" s="18">
        <f>WEEKNUM(Tableau22[[#This Row],[Date de début]],2)</f>
        <v>40</v>
      </c>
      <c r="AB401" s="18">
        <f>YEAR(Tableau22[[#This Row],[Date de début]])</f>
        <v>2017</v>
      </c>
      <c r="AC401" s="18">
        <f>WEEKDAY(Tableau22[[#This Row],[Date de début]])</f>
        <v>4</v>
      </c>
      <c r="AD401" s="18" t="str">
        <f>LEFT(Tableau22[[#This Row],[PN Pièce]],9)</f>
        <v/>
      </c>
      <c r="AE401" s="18"/>
    </row>
    <row r="402" spans="2:31" x14ac:dyDescent="0.25">
      <c r="B402" s="18">
        <v>450038</v>
      </c>
      <c r="C402" s="18" t="str">
        <f>IFERROR(VLOOKUP(B402,#REF!,2,FALSE),"")</f>
        <v/>
      </c>
      <c r="D402" s="62">
        <v>43006</v>
      </c>
      <c r="E402" s="63">
        <v>0.47501157407407407</v>
      </c>
      <c r="F402" s="62">
        <v>43006</v>
      </c>
      <c r="G402" s="63">
        <v>0.67329861111111111</v>
      </c>
      <c r="H402"/>
      <c r="I402" s="65">
        <v>0.10480324074074075</v>
      </c>
      <c r="J402" s="65">
        <v>2.3946759259259261E-2</v>
      </c>
      <c r="K402" s="65">
        <v>1.9872685185185184E-2</v>
      </c>
      <c r="L402" s="65">
        <v>4.9664351851851855E-2</v>
      </c>
      <c r="M402" s="65">
        <v>0.19828703703703701</v>
      </c>
      <c r="N402"/>
      <c r="O402" s="18">
        <v>21.5151</v>
      </c>
      <c r="P402" s="18">
        <v>0</v>
      </c>
      <c r="Q402" s="18">
        <v>4.7230881</v>
      </c>
      <c r="S402"/>
      <c r="T402" s="61">
        <v>30.613938827924301</v>
      </c>
      <c r="U402" s="65">
        <v>1.1273148148148148E-2</v>
      </c>
      <c r="V402" s="65">
        <v>7.4305555555555548E-3</v>
      </c>
      <c r="W402" s="65">
        <v>0</v>
      </c>
      <c r="X402" s="65">
        <v>0</v>
      </c>
      <c r="Y402" s="65">
        <v>1.1574074074074073E-3</v>
      </c>
      <c r="Z402" s="65">
        <v>1.1574074074074073E-5</v>
      </c>
      <c r="AA402" s="18">
        <f>WEEKNUM(Tableau22[[#This Row],[Date de début]],2)</f>
        <v>40</v>
      </c>
      <c r="AB402" s="18">
        <f>YEAR(Tableau22[[#This Row],[Date de début]])</f>
        <v>2017</v>
      </c>
      <c r="AC402" s="18">
        <f>WEEKDAY(Tableau22[[#This Row],[Date de début]])</f>
        <v>5</v>
      </c>
      <c r="AD402" s="18" t="str">
        <f>LEFT(Tableau22[[#This Row],[PN Pièce]],9)</f>
        <v/>
      </c>
      <c r="AE402" s="18"/>
    </row>
    <row r="403" spans="2:31" x14ac:dyDescent="0.25">
      <c r="B403" s="18">
        <v>450038</v>
      </c>
      <c r="C403" s="18" t="str">
        <f>IFERROR(VLOOKUP(B403,#REF!,2,FALSE),"")</f>
        <v/>
      </c>
      <c r="D403" s="62">
        <v>43007</v>
      </c>
      <c r="E403" s="63">
        <v>0.41378472222222223</v>
      </c>
      <c r="F403" s="62">
        <v>43013</v>
      </c>
      <c r="G403" s="63">
        <v>0.57986111111111105</v>
      </c>
      <c r="H403"/>
      <c r="I403" s="65">
        <v>0.90508101851851863</v>
      </c>
      <c r="J403" s="65">
        <v>2.3935185185185184E-2</v>
      </c>
      <c r="K403" s="65">
        <v>4.4293981481481483E-2</v>
      </c>
      <c r="L403" s="65" t="s">
        <v>200</v>
      </c>
      <c r="M403" s="65" t="s">
        <v>201</v>
      </c>
      <c r="N403"/>
      <c r="O403" s="18">
        <v>21.5151</v>
      </c>
      <c r="P403" s="18">
        <v>0</v>
      </c>
      <c r="Q403" s="18">
        <v>12.833163300000001</v>
      </c>
      <c r="S403"/>
      <c r="T403" s="61">
        <v>82.516220584177503</v>
      </c>
      <c r="U403" s="65">
        <v>2.9780092592592594E-2</v>
      </c>
      <c r="V403" s="65">
        <v>5.6944444444444438E-3</v>
      </c>
      <c r="W403" s="65">
        <v>0</v>
      </c>
      <c r="X403" s="65">
        <v>4.0162037037037033E-3</v>
      </c>
      <c r="Y403" s="65">
        <v>4.7800925925925919E-3</v>
      </c>
      <c r="Z403" s="65">
        <v>2.3148148148148147E-5</v>
      </c>
      <c r="AA403" s="18">
        <f>WEEKNUM(Tableau22[[#This Row],[Date de début]],2)</f>
        <v>40</v>
      </c>
      <c r="AB403" s="18">
        <f>YEAR(Tableau22[[#This Row],[Date de début]])</f>
        <v>2017</v>
      </c>
      <c r="AC403" s="18">
        <f>WEEKDAY(Tableau22[[#This Row],[Date de début]])</f>
        <v>6</v>
      </c>
      <c r="AD403" s="18" t="str">
        <f>LEFT(Tableau22[[#This Row],[PN Pièce]],9)</f>
        <v/>
      </c>
      <c r="AE403" s="18"/>
    </row>
    <row r="404" spans="2:31" x14ac:dyDescent="0.25">
      <c r="B404" s="18">
        <v>450038</v>
      </c>
      <c r="C404" s="18" t="str">
        <f>IFERROR(VLOOKUP(B404,#REF!,2,FALSE),"")</f>
        <v/>
      </c>
      <c r="D404" s="62">
        <v>43055</v>
      </c>
      <c r="E404" s="63">
        <v>0.56015046296296289</v>
      </c>
      <c r="F404" s="62">
        <v>43056</v>
      </c>
      <c r="G404" s="63">
        <v>0.35304398148148147</v>
      </c>
      <c r="H404"/>
      <c r="I404" s="65">
        <v>0.12396990740740742</v>
      </c>
      <c r="J404" s="65">
        <v>1.2187500000000002E-2</v>
      </c>
      <c r="K404" s="65">
        <v>1.3171296296296294E-2</v>
      </c>
      <c r="L404" s="65">
        <v>0.64356481481481487</v>
      </c>
      <c r="M404" s="65">
        <v>0.79289351851851853</v>
      </c>
      <c r="N404"/>
      <c r="O404" s="18">
        <v>21.5151</v>
      </c>
      <c r="P404" s="18">
        <v>0</v>
      </c>
      <c r="Q404" s="18">
        <v>3.4696294499999998</v>
      </c>
      <c r="S404"/>
      <c r="T404" s="61">
        <v>7.5746941873704401</v>
      </c>
      <c r="U404" s="65">
        <v>1.113425925925926E-2</v>
      </c>
      <c r="V404" s="65">
        <v>5.2083333333333333E-4</v>
      </c>
      <c r="W404" s="65">
        <v>0</v>
      </c>
      <c r="X404" s="65">
        <v>0</v>
      </c>
      <c r="Y404" s="65">
        <v>1.5046296296296294E-3</v>
      </c>
      <c r="Z404" s="65">
        <v>1.1574074074074073E-5</v>
      </c>
      <c r="AA404" s="18">
        <f>WEEKNUM(Tableau22[[#This Row],[Date de début]],2)</f>
        <v>47</v>
      </c>
      <c r="AB404" s="18">
        <f>YEAR(Tableau22[[#This Row],[Date de début]])</f>
        <v>2017</v>
      </c>
      <c r="AC404" s="18">
        <f>WEEKDAY(Tableau22[[#This Row],[Date de début]])</f>
        <v>5</v>
      </c>
      <c r="AD404" s="18" t="str">
        <f>LEFT(Tableau22[[#This Row],[PN Pièce]],9)</f>
        <v/>
      </c>
      <c r="AE404" s="18"/>
    </row>
    <row r="405" spans="2:31" x14ac:dyDescent="0.25">
      <c r="B405" s="18">
        <v>450038</v>
      </c>
      <c r="C405" s="18" t="str">
        <f>IFERROR(VLOOKUP(B405,#REF!,2,FALSE),"")</f>
        <v/>
      </c>
      <c r="D405" s="62">
        <v>43066</v>
      </c>
      <c r="E405" s="63">
        <v>0.40311342592592592</v>
      </c>
      <c r="F405" s="62">
        <v>43066</v>
      </c>
      <c r="G405" s="63">
        <v>0.60370370370370374</v>
      </c>
      <c r="H405"/>
      <c r="I405" s="65">
        <v>0.17351851851851852</v>
      </c>
      <c r="J405" s="65">
        <v>1.0659722222222221E-2</v>
      </c>
      <c r="K405" s="65">
        <v>1.4791666666666668E-2</v>
      </c>
      <c r="L405" s="65">
        <v>1.6203703703703703E-3</v>
      </c>
      <c r="M405" s="65">
        <v>0.2005902777777778</v>
      </c>
      <c r="N405"/>
      <c r="O405" s="18">
        <v>21.477</v>
      </c>
      <c r="P405" s="18">
        <v>0</v>
      </c>
      <c r="Q405" s="18">
        <v>4.0804621499999998</v>
      </c>
      <c r="S405"/>
      <c r="T405" s="61">
        <v>53.1132075471698</v>
      </c>
      <c r="U405" s="65">
        <v>1.2511574074074073E-2</v>
      </c>
      <c r="V405" s="65">
        <v>3.8194444444444446E-4</v>
      </c>
      <c r="W405" s="65">
        <v>0</v>
      </c>
      <c r="X405" s="65">
        <v>0</v>
      </c>
      <c r="Y405" s="65">
        <v>1.8402777777777777E-3</v>
      </c>
      <c r="Z405" s="65">
        <v>5.7870370370370366E-5</v>
      </c>
      <c r="AA405" s="18">
        <f>WEEKNUM(Tableau22[[#This Row],[Date de début]],2)</f>
        <v>49</v>
      </c>
      <c r="AB405" s="18">
        <f>YEAR(Tableau22[[#This Row],[Date de début]])</f>
        <v>2017</v>
      </c>
      <c r="AC405" s="18">
        <f>WEEKDAY(Tableau22[[#This Row],[Date de début]])</f>
        <v>2</v>
      </c>
      <c r="AD405" s="18" t="str">
        <f>LEFT(Tableau22[[#This Row],[PN Pièce]],9)</f>
        <v/>
      </c>
      <c r="AE405" s="18"/>
    </row>
    <row r="406" spans="2:31" x14ac:dyDescent="0.25">
      <c r="B406" s="18">
        <v>450038</v>
      </c>
      <c r="C406" s="18" t="str">
        <f>IFERROR(VLOOKUP(B406,#REF!,2,FALSE),"")</f>
        <v/>
      </c>
      <c r="D406" s="62">
        <v>43066</v>
      </c>
      <c r="E406" s="63">
        <v>0.60373842592592586</v>
      </c>
      <c r="F406" s="62">
        <v>43066</v>
      </c>
      <c r="G406" s="63">
        <v>0.6181712962962963</v>
      </c>
      <c r="H406"/>
      <c r="I406" s="65">
        <v>1.1400462962962965E-2</v>
      </c>
      <c r="J406" s="65">
        <v>1.712962962962963E-3</v>
      </c>
      <c r="K406" s="65">
        <v>1.2037037037037038E-3</v>
      </c>
      <c r="L406" s="65">
        <v>1.1574074074074073E-4</v>
      </c>
      <c r="M406" s="65">
        <v>1.4432870370370372E-2</v>
      </c>
      <c r="N406"/>
      <c r="O406" s="18">
        <v>21.4773</v>
      </c>
      <c r="P406" s="18">
        <v>0</v>
      </c>
      <c r="Q406" s="18">
        <v>0.64420980000000005</v>
      </c>
      <c r="S406"/>
      <c r="T406" s="61">
        <v>38.621491579791503</v>
      </c>
      <c r="U406" s="65">
        <v>1.1921296296296296E-3</v>
      </c>
      <c r="V406" s="65">
        <v>0</v>
      </c>
      <c r="W406" s="65">
        <v>0</v>
      </c>
      <c r="X406" s="65">
        <v>0</v>
      </c>
      <c r="Y406" s="65">
        <v>0</v>
      </c>
      <c r="Z406" s="65">
        <v>1.1574074074074073E-5</v>
      </c>
      <c r="AA406" s="18">
        <f>WEEKNUM(Tableau22[[#This Row],[Date de début]],2)</f>
        <v>49</v>
      </c>
      <c r="AB406" s="18">
        <f>YEAR(Tableau22[[#This Row],[Date de début]])</f>
        <v>2017</v>
      </c>
      <c r="AC406" s="18">
        <f>WEEKDAY(Tableau22[[#This Row],[Date de début]])</f>
        <v>2</v>
      </c>
      <c r="AD406" s="18" t="str">
        <f>LEFT(Tableau22[[#This Row],[PN Pièce]],9)</f>
        <v/>
      </c>
      <c r="AE406" s="18"/>
    </row>
    <row r="407" spans="2:31" x14ac:dyDescent="0.25">
      <c r="B407" s="18">
        <v>450038</v>
      </c>
      <c r="C407" s="18" t="str">
        <f>IFERROR(VLOOKUP(B407,#REF!,2,FALSE),"")</f>
        <v/>
      </c>
      <c r="D407" s="62">
        <v>43066</v>
      </c>
      <c r="E407" s="63">
        <v>0.61820601851851853</v>
      </c>
      <c r="F407" s="62">
        <v>43068</v>
      </c>
      <c r="G407" s="63">
        <v>0.36358796296296297</v>
      </c>
      <c r="H407"/>
      <c r="I407" s="65">
        <v>4.5821759259259263E-2</v>
      </c>
      <c r="J407" s="65">
        <v>7.1759259259259259E-3</v>
      </c>
      <c r="K407" s="65">
        <v>1.9328703703703702E-2</v>
      </c>
      <c r="L407" s="65" t="s">
        <v>202</v>
      </c>
      <c r="M407" s="65" t="s">
        <v>203</v>
      </c>
      <c r="N407"/>
      <c r="O407" s="18">
        <v>21.552299999999999</v>
      </c>
      <c r="P407" s="18">
        <v>0</v>
      </c>
      <c r="Q407" s="18">
        <v>6.6319993500000001</v>
      </c>
      <c r="S407"/>
      <c r="T407" s="61">
        <v>68.701169090390806</v>
      </c>
      <c r="U407" s="65">
        <v>1.7037037037037038E-2</v>
      </c>
      <c r="V407" s="65">
        <v>0</v>
      </c>
      <c r="W407" s="65">
        <v>0</v>
      </c>
      <c r="X407" s="65">
        <v>0</v>
      </c>
      <c r="Y407" s="65">
        <v>2.2685185185185182E-3</v>
      </c>
      <c r="Z407" s="65">
        <v>2.3148148148148147E-5</v>
      </c>
      <c r="AA407" s="18">
        <f>WEEKNUM(Tableau22[[#This Row],[Date de début]],2)</f>
        <v>49</v>
      </c>
      <c r="AB407" s="18">
        <f>YEAR(Tableau22[[#This Row],[Date de début]])</f>
        <v>2017</v>
      </c>
      <c r="AC407" s="18">
        <f>WEEKDAY(Tableau22[[#This Row],[Date de début]])</f>
        <v>2</v>
      </c>
      <c r="AD407" s="18" t="str">
        <f>LEFT(Tableau22[[#This Row],[PN Pièce]],9)</f>
        <v/>
      </c>
      <c r="AE407" s="18"/>
    </row>
    <row r="408" spans="2:31" x14ac:dyDescent="0.25">
      <c r="B408" s="18">
        <v>450038</v>
      </c>
      <c r="C408" s="18" t="str">
        <f>IFERROR(VLOOKUP(B408,#REF!,2,FALSE),"")</f>
        <v/>
      </c>
      <c r="D408" s="62">
        <v>43068</v>
      </c>
      <c r="E408" s="63">
        <v>0.36361111111111111</v>
      </c>
      <c r="F408" s="62">
        <v>43068</v>
      </c>
      <c r="G408" s="63">
        <v>0.46849537037037042</v>
      </c>
      <c r="H408"/>
      <c r="I408" s="65">
        <v>7.9374999999999987E-2</v>
      </c>
      <c r="J408" s="65">
        <v>5.6712962962962958E-3</v>
      </c>
      <c r="K408" s="65">
        <v>1.9768518518518515E-2</v>
      </c>
      <c r="L408" s="65">
        <v>6.9444444444444444E-5</v>
      </c>
      <c r="M408" s="65">
        <v>0.10488425925925926</v>
      </c>
      <c r="N408"/>
      <c r="O408" s="18">
        <v>21.552299999999999</v>
      </c>
      <c r="P408" s="18">
        <v>0</v>
      </c>
      <c r="Q408" s="18">
        <v>5.5893021000000003</v>
      </c>
      <c r="S408"/>
      <c r="T408" s="61">
        <v>37.008828073273001</v>
      </c>
      <c r="U408" s="65">
        <v>1.6134259259259261E-2</v>
      </c>
      <c r="V408" s="65">
        <v>2.5462962962962961E-3</v>
      </c>
      <c r="W408" s="65">
        <v>0</v>
      </c>
      <c r="X408" s="65">
        <v>0</v>
      </c>
      <c r="Y408" s="65">
        <v>1.0300925925925926E-3</v>
      </c>
      <c r="Z408" s="65">
        <v>5.7870370370370366E-5</v>
      </c>
      <c r="AA408" s="18">
        <f>WEEKNUM(Tableau22[[#This Row],[Date de début]],2)</f>
        <v>49</v>
      </c>
      <c r="AB408" s="18">
        <f>YEAR(Tableau22[[#This Row],[Date de début]])</f>
        <v>2017</v>
      </c>
      <c r="AC408" s="18">
        <f>WEEKDAY(Tableau22[[#This Row],[Date de début]])</f>
        <v>4</v>
      </c>
      <c r="AD408" s="18" t="str">
        <f>LEFT(Tableau22[[#This Row],[PN Pièce]],9)</f>
        <v/>
      </c>
      <c r="AE408" s="18"/>
    </row>
    <row r="409" spans="2:31" x14ac:dyDescent="0.25">
      <c r="B409" s="18">
        <v>450038</v>
      </c>
      <c r="C409" s="18" t="str">
        <f>IFERROR(VLOOKUP(B409,#REF!,2,FALSE),"")</f>
        <v/>
      </c>
      <c r="D409" s="62">
        <v>43068</v>
      </c>
      <c r="E409" s="63">
        <v>0.4685185185185185</v>
      </c>
      <c r="F409" s="62">
        <v>43068</v>
      </c>
      <c r="G409" s="63">
        <v>0.55533564814814818</v>
      </c>
      <c r="H409"/>
      <c r="I409" s="65">
        <v>6.2905092592592596E-2</v>
      </c>
      <c r="J409" s="65">
        <v>7.3032407407407412E-3</v>
      </c>
      <c r="K409" s="65">
        <v>1.6608796296296299E-2</v>
      </c>
      <c r="L409" s="65">
        <v>0</v>
      </c>
      <c r="M409" s="65">
        <v>8.6817129629629633E-2</v>
      </c>
      <c r="N409"/>
      <c r="O409" s="18">
        <v>21.5517</v>
      </c>
      <c r="P409" s="18">
        <v>0</v>
      </c>
      <c r="Q409" s="18">
        <v>2.0560475999999999</v>
      </c>
      <c r="S409"/>
      <c r="T409" s="61">
        <v>25.2682309025463</v>
      </c>
      <c r="U409" s="65">
        <v>1.3495370370370371E-2</v>
      </c>
      <c r="V409" s="65">
        <v>3.0671296296296297E-3</v>
      </c>
      <c r="W409" s="65">
        <v>0</v>
      </c>
      <c r="X409" s="65">
        <v>0</v>
      </c>
      <c r="Y409" s="65">
        <v>0</v>
      </c>
      <c r="Z409" s="65">
        <v>4.6296296296296294E-5</v>
      </c>
      <c r="AA409" s="18">
        <f>WEEKNUM(Tableau22[[#This Row],[Date de début]],2)</f>
        <v>49</v>
      </c>
      <c r="AB409" s="18">
        <f>YEAR(Tableau22[[#This Row],[Date de début]])</f>
        <v>2017</v>
      </c>
      <c r="AC409" s="18">
        <f>WEEKDAY(Tableau22[[#This Row],[Date de début]])</f>
        <v>4</v>
      </c>
      <c r="AD409" s="18" t="str">
        <f>LEFT(Tableau22[[#This Row],[PN Pièce]],9)</f>
        <v/>
      </c>
      <c r="AE409" s="18"/>
    </row>
    <row r="410" spans="2:31" x14ac:dyDescent="0.25">
      <c r="B410" s="18">
        <v>450038</v>
      </c>
      <c r="C410" s="18" t="str">
        <f>IFERROR(VLOOKUP(B410,#REF!,2,FALSE),"")</f>
        <v/>
      </c>
      <c r="D410" s="62">
        <v>43068</v>
      </c>
      <c r="E410" s="63">
        <v>0.5553703703703704</v>
      </c>
      <c r="F410" s="62">
        <v>43068</v>
      </c>
      <c r="G410" s="63">
        <v>0.55724537037037036</v>
      </c>
      <c r="H410"/>
      <c r="I410" s="65">
        <v>4.6296296296296293E-4</v>
      </c>
      <c r="J410" s="65">
        <v>8.2175925925925917E-4</v>
      </c>
      <c r="K410" s="65">
        <v>5.9027777777777778E-4</v>
      </c>
      <c r="L410" s="65">
        <v>0</v>
      </c>
      <c r="M410" s="65">
        <v>1.8750000000000001E-3</v>
      </c>
      <c r="N410"/>
      <c r="O410" s="18">
        <v>21.5517</v>
      </c>
      <c r="P410" s="18">
        <v>0</v>
      </c>
      <c r="Q410" s="18">
        <v>0.101728949999999</v>
      </c>
      <c r="S410"/>
      <c r="T410" s="61">
        <v>28.456790123456798</v>
      </c>
      <c r="U410" s="65">
        <v>4.1666666666666669E-4</v>
      </c>
      <c r="V410" s="65">
        <v>1.7361111111111112E-4</v>
      </c>
      <c r="W410" s="65">
        <v>0</v>
      </c>
      <c r="X410" s="65">
        <v>0</v>
      </c>
      <c r="Y410" s="65">
        <v>0</v>
      </c>
      <c r="Z410" s="65">
        <v>0</v>
      </c>
      <c r="AA410" s="18">
        <f>WEEKNUM(Tableau22[[#This Row],[Date de début]],2)</f>
        <v>49</v>
      </c>
      <c r="AB410" s="18">
        <f>YEAR(Tableau22[[#This Row],[Date de début]])</f>
        <v>2017</v>
      </c>
      <c r="AC410" s="18">
        <f>WEEKDAY(Tableau22[[#This Row],[Date de début]])</f>
        <v>4</v>
      </c>
      <c r="AD410" s="18" t="str">
        <f>LEFT(Tableau22[[#This Row],[PN Pièce]],9)</f>
        <v/>
      </c>
      <c r="AE410" s="18"/>
    </row>
    <row r="411" spans="2:31" x14ac:dyDescent="0.25">
      <c r="B411" s="18">
        <v>450038</v>
      </c>
      <c r="C411" s="18" t="str">
        <f>IFERROR(VLOOKUP(B411,#REF!,2,FALSE),"")</f>
        <v/>
      </c>
      <c r="D411" s="62">
        <v>43068</v>
      </c>
      <c r="E411" s="63">
        <v>0.55728009259259259</v>
      </c>
      <c r="F411" s="62">
        <v>43068</v>
      </c>
      <c r="G411" s="63">
        <v>0.58504629629629623</v>
      </c>
      <c r="H411"/>
      <c r="I411" s="65">
        <v>1.1076388888888887E-2</v>
      </c>
      <c r="J411" s="65">
        <v>1.4490740740740742E-2</v>
      </c>
      <c r="K411" s="65">
        <v>2.1990740740740742E-3</v>
      </c>
      <c r="L411" s="65">
        <v>0</v>
      </c>
      <c r="M411" s="65">
        <v>2.7766203703703706E-2</v>
      </c>
      <c r="N411"/>
      <c r="O411" s="18">
        <v>21.5517</v>
      </c>
      <c r="P411" s="18">
        <v>0</v>
      </c>
      <c r="Q411" s="18">
        <v>0.406541399999999</v>
      </c>
      <c r="S411"/>
      <c r="T411" s="61">
        <v>10.919132972071701</v>
      </c>
      <c r="U411" s="65">
        <v>1.3773148148148147E-3</v>
      </c>
      <c r="V411" s="65">
        <v>8.1018518518518516E-4</v>
      </c>
      <c r="W411" s="65">
        <v>0</v>
      </c>
      <c r="X411" s="65">
        <v>0</v>
      </c>
      <c r="Y411" s="65">
        <v>0</v>
      </c>
      <c r="Z411" s="65">
        <v>1.1574074074074073E-5</v>
      </c>
      <c r="AA411" s="18">
        <f>WEEKNUM(Tableau22[[#This Row],[Date de début]],2)</f>
        <v>49</v>
      </c>
      <c r="AB411" s="18">
        <f>YEAR(Tableau22[[#This Row],[Date de début]])</f>
        <v>2017</v>
      </c>
      <c r="AC411" s="18">
        <f>WEEKDAY(Tableau22[[#This Row],[Date de début]])</f>
        <v>4</v>
      </c>
      <c r="AD411" s="18" t="str">
        <f>LEFT(Tableau22[[#This Row],[PN Pièce]],9)</f>
        <v/>
      </c>
      <c r="AE411" s="18"/>
    </row>
    <row r="412" spans="2:31" x14ac:dyDescent="0.25">
      <c r="B412" s="18">
        <v>450038</v>
      </c>
      <c r="C412" s="18" t="str">
        <f>IFERROR(VLOOKUP(B412,#REF!,2,FALSE),"")</f>
        <v/>
      </c>
      <c r="D412" s="62">
        <v>43068</v>
      </c>
      <c r="E412" s="63">
        <v>0.58506944444444442</v>
      </c>
      <c r="F412" s="62">
        <v>43069</v>
      </c>
      <c r="G412" s="63">
        <v>0.47693287037037035</v>
      </c>
      <c r="H412"/>
      <c r="I412" s="65">
        <v>0.17591435185185186</v>
      </c>
      <c r="J412" s="65">
        <v>3.0914351851851849E-2</v>
      </c>
      <c r="K412" s="65">
        <v>7.3842592592592585E-2</v>
      </c>
      <c r="L412" s="65">
        <v>0.61119212962962965</v>
      </c>
      <c r="M412" s="65">
        <v>0.89186342592592593</v>
      </c>
      <c r="N412"/>
      <c r="O412" s="18">
        <v>21.5517</v>
      </c>
      <c r="P412" s="18">
        <v>0</v>
      </c>
      <c r="Q412" s="18">
        <v>18.073081800000001</v>
      </c>
      <c r="S412"/>
      <c r="T412" s="61">
        <v>63.458050534020302</v>
      </c>
      <c r="U412" s="65">
        <v>5.3067129629629638E-2</v>
      </c>
      <c r="V412" s="65">
        <v>1.4467592592592593E-2</v>
      </c>
      <c r="W412" s="65">
        <v>0</v>
      </c>
      <c r="X412" s="65">
        <v>0</v>
      </c>
      <c r="Y412" s="65">
        <v>6.3078703703703708E-3</v>
      </c>
      <c r="Z412" s="65">
        <v>0</v>
      </c>
      <c r="AA412" s="18">
        <f>WEEKNUM(Tableau22[[#This Row],[Date de début]],2)</f>
        <v>49</v>
      </c>
      <c r="AB412" s="18">
        <f>YEAR(Tableau22[[#This Row],[Date de début]])</f>
        <v>2017</v>
      </c>
      <c r="AC412" s="18">
        <f>WEEKDAY(Tableau22[[#This Row],[Date de début]])</f>
        <v>4</v>
      </c>
      <c r="AD412" s="18" t="str">
        <f>LEFT(Tableau22[[#This Row],[PN Pièce]],9)</f>
        <v/>
      </c>
      <c r="AE412" s="18"/>
    </row>
    <row r="413" spans="2:31" x14ac:dyDescent="0.25">
      <c r="B413" s="18">
        <v>450038</v>
      </c>
      <c r="C413" s="18" t="str">
        <f>IFERROR(VLOOKUP(B413,#REF!,2,FALSE),"")</f>
        <v/>
      </c>
      <c r="D413" s="62">
        <v>43069</v>
      </c>
      <c r="E413" s="63">
        <v>0.54853009259259256</v>
      </c>
      <c r="F413" s="62">
        <v>43075</v>
      </c>
      <c r="G413" s="63">
        <v>0.33592592592592596</v>
      </c>
      <c r="H413"/>
      <c r="I413" s="65">
        <v>5.1180555555555556E-2</v>
      </c>
      <c r="J413" s="65">
        <v>1.712962962962963E-3</v>
      </c>
      <c r="K413" s="65">
        <v>3.9004629629629632E-3</v>
      </c>
      <c r="L413" s="65" t="s">
        <v>204</v>
      </c>
      <c r="M413" s="65" t="s">
        <v>205</v>
      </c>
      <c r="N413"/>
      <c r="O413" s="18">
        <v>21.5517</v>
      </c>
      <c r="P413" s="18">
        <v>0</v>
      </c>
      <c r="Q413" s="18">
        <v>4.2834000000013398E-3</v>
      </c>
      <c r="S413"/>
      <c r="T413" s="61">
        <v>0.76188476314468501</v>
      </c>
      <c r="U413" s="65">
        <v>0</v>
      </c>
      <c r="V413" s="65">
        <v>0</v>
      </c>
      <c r="W413" s="65">
        <v>0</v>
      </c>
      <c r="X413" s="65">
        <v>3.7268518518518514E-3</v>
      </c>
      <c r="Y413" s="65">
        <v>0</v>
      </c>
      <c r="Z413" s="65">
        <v>1.7361111111111112E-4</v>
      </c>
      <c r="AA413" s="18">
        <f>WEEKNUM(Tableau22[[#This Row],[Date de début]],2)</f>
        <v>49</v>
      </c>
      <c r="AB413" s="18">
        <f>YEAR(Tableau22[[#This Row],[Date de début]])</f>
        <v>2017</v>
      </c>
      <c r="AC413" s="18">
        <f>WEEKDAY(Tableau22[[#This Row],[Date de début]])</f>
        <v>5</v>
      </c>
      <c r="AD413" s="18" t="str">
        <f>LEFT(Tableau22[[#This Row],[PN Pièce]],9)</f>
        <v/>
      </c>
      <c r="AE413" s="18"/>
    </row>
    <row r="414" spans="2:31" x14ac:dyDescent="0.25">
      <c r="B414" s="18">
        <v>450038</v>
      </c>
      <c r="C414" s="18" t="str">
        <f>IFERROR(VLOOKUP(B414,#REF!,2,FALSE),"")</f>
        <v/>
      </c>
      <c r="D414" s="62">
        <v>43206</v>
      </c>
      <c r="E414" s="63">
        <v>0.32784722222222223</v>
      </c>
      <c r="F414" s="62">
        <v>43207</v>
      </c>
      <c r="G414" s="63">
        <v>0.34699074074074071</v>
      </c>
      <c r="H414"/>
      <c r="I414" s="65">
        <v>0.15172453703703703</v>
      </c>
      <c r="J414" s="65">
        <v>2.6944444444444441E-2</v>
      </c>
      <c r="K414" s="65">
        <v>9.3171296296296294E-2</v>
      </c>
      <c r="L414" s="65">
        <v>0.74730324074074073</v>
      </c>
      <c r="M414" s="65" t="s">
        <v>206</v>
      </c>
      <c r="N414"/>
      <c r="O414" s="18">
        <v>21.5517</v>
      </c>
      <c r="P414" s="18">
        <v>0</v>
      </c>
      <c r="Q414" s="18">
        <v>23.582057249999998</v>
      </c>
      <c r="S414"/>
      <c r="T414" s="61">
        <v>9.2211938128875293</v>
      </c>
      <c r="U414" s="65">
        <v>6.1898148148148147E-2</v>
      </c>
      <c r="V414" s="65">
        <v>1.2175925925925929E-2</v>
      </c>
      <c r="W414" s="65">
        <v>0</v>
      </c>
      <c r="X414" s="65">
        <v>4.4791666666666669E-3</v>
      </c>
      <c r="Y414" s="65">
        <v>1.4606481481481482E-2</v>
      </c>
      <c r="Z414" s="65">
        <v>1.1574074074074073E-5</v>
      </c>
      <c r="AA414" s="18">
        <f>WEEKNUM(Tableau22[[#This Row],[Date de début]],2)</f>
        <v>16</v>
      </c>
      <c r="AB414" s="18">
        <f>YEAR(Tableau22[[#This Row],[Date de début]])</f>
        <v>2018</v>
      </c>
      <c r="AC414" s="18">
        <f>WEEKDAY(Tableau22[[#This Row],[Date de début]])</f>
        <v>2</v>
      </c>
      <c r="AD414" s="18" t="str">
        <f>LEFT(Tableau22[[#This Row],[PN Pièce]],9)</f>
        <v/>
      </c>
      <c r="AE414" s="18"/>
    </row>
    <row r="415" spans="2:31" x14ac:dyDescent="0.25">
      <c r="B415" s="18">
        <v>450038</v>
      </c>
      <c r="C415" s="18" t="str">
        <f>IFERROR(VLOOKUP(B415,#REF!,2,FALSE),"")</f>
        <v/>
      </c>
      <c r="D415" s="62">
        <v>43257</v>
      </c>
      <c r="E415" s="63">
        <v>0.40907407407407409</v>
      </c>
      <c r="F415" s="62">
        <v>43258</v>
      </c>
      <c r="G415" s="63">
        <v>0.35976851851851849</v>
      </c>
      <c r="H415"/>
      <c r="I415" s="65">
        <v>9.5115740740740737E-2</v>
      </c>
      <c r="J415" s="65">
        <v>5.7476851851851855E-2</v>
      </c>
      <c r="K415" s="65">
        <v>9.2997685185185183E-2</v>
      </c>
      <c r="L415" s="65">
        <v>0.70510416666666664</v>
      </c>
      <c r="M415" s="65">
        <v>0.9506944444444444</v>
      </c>
      <c r="N415"/>
      <c r="O415" s="18">
        <v>21.5517</v>
      </c>
      <c r="P415" s="18">
        <v>0</v>
      </c>
      <c r="Q415" s="18">
        <v>24.144633150000001</v>
      </c>
      <c r="S415"/>
      <c r="T415" s="61">
        <v>8.5250791331872406</v>
      </c>
      <c r="U415" s="65">
        <v>6.2152777777777779E-2</v>
      </c>
      <c r="V415" s="65">
        <v>1.3055555555555556E-2</v>
      </c>
      <c r="W415" s="65">
        <v>0</v>
      </c>
      <c r="X415" s="65">
        <v>0</v>
      </c>
      <c r="Y415" s="65">
        <v>1.7789351851851851E-2</v>
      </c>
      <c r="Z415" s="65">
        <v>0</v>
      </c>
      <c r="AA415" s="18">
        <f>WEEKNUM(Tableau22[[#This Row],[Date de début]],2)</f>
        <v>23</v>
      </c>
      <c r="AB415" s="18">
        <f>YEAR(Tableau22[[#This Row],[Date de début]])</f>
        <v>2018</v>
      </c>
      <c r="AC415" s="18">
        <f>WEEKDAY(Tableau22[[#This Row],[Date de début]])</f>
        <v>4</v>
      </c>
      <c r="AD415" s="18" t="str">
        <f>LEFT(Tableau22[[#This Row],[PN Pièce]],9)</f>
        <v/>
      </c>
      <c r="AE415" s="18"/>
    </row>
    <row r="416" spans="2:31" x14ac:dyDescent="0.25">
      <c r="B416" s="18">
        <v>450038</v>
      </c>
      <c r="C416" s="18" t="str">
        <f>IFERROR(VLOOKUP(B416,#REF!,2,FALSE),"")</f>
        <v/>
      </c>
      <c r="D416" s="62">
        <v>43258</v>
      </c>
      <c r="E416" s="63">
        <v>0.36337962962962966</v>
      </c>
      <c r="F416" s="62">
        <v>43258</v>
      </c>
      <c r="G416" s="63">
        <v>0.41163194444444445</v>
      </c>
      <c r="H416"/>
      <c r="I416" s="65">
        <v>4.3182870370370365E-2</v>
      </c>
      <c r="J416" s="65">
        <v>3.1250000000000001E-4</v>
      </c>
      <c r="K416" s="65">
        <v>4.7569444444444447E-3</v>
      </c>
      <c r="L416" s="65">
        <v>0</v>
      </c>
      <c r="M416" s="65">
        <v>4.8252314814814817E-2</v>
      </c>
      <c r="N416"/>
      <c r="O416" s="18">
        <v>21.5517</v>
      </c>
      <c r="P416" s="18">
        <v>0</v>
      </c>
      <c r="Q416" s="18">
        <v>0</v>
      </c>
      <c r="S416"/>
      <c r="T416" s="61">
        <v>9.4782921563924205</v>
      </c>
      <c r="U416" s="65">
        <v>0</v>
      </c>
      <c r="V416" s="65">
        <v>0</v>
      </c>
      <c r="W416" s="65">
        <v>0</v>
      </c>
      <c r="X416" s="65">
        <v>4.5833333333333334E-3</v>
      </c>
      <c r="Y416" s="65">
        <v>0</v>
      </c>
      <c r="Z416" s="65">
        <v>1.7361111111111112E-4</v>
      </c>
      <c r="AA416" s="18">
        <f>WEEKNUM(Tableau22[[#This Row],[Date de début]],2)</f>
        <v>23</v>
      </c>
      <c r="AB416" s="18">
        <f>YEAR(Tableau22[[#This Row],[Date de début]])</f>
        <v>2018</v>
      </c>
      <c r="AC416" s="18">
        <f>WEEKDAY(Tableau22[[#This Row],[Date de début]])</f>
        <v>5</v>
      </c>
      <c r="AD416" s="18" t="str">
        <f>LEFT(Tableau22[[#This Row],[PN Pièce]],9)</f>
        <v/>
      </c>
      <c r="AE416" s="18"/>
    </row>
    <row r="417" spans="2:31" x14ac:dyDescent="0.25">
      <c r="B417" s="18">
        <v>450038</v>
      </c>
      <c r="C417" s="18" t="str">
        <f>IFERROR(VLOOKUP(B417,#REF!,2,FALSE),"")</f>
        <v/>
      </c>
      <c r="D417" s="62">
        <v>43487</v>
      </c>
      <c r="E417" s="63">
        <v>0.58173611111111112</v>
      </c>
      <c r="F417" s="62">
        <v>43488</v>
      </c>
      <c r="G417" s="63">
        <v>0.54642361111111104</v>
      </c>
      <c r="H417"/>
      <c r="I417" s="65">
        <v>0.14351851851851852</v>
      </c>
      <c r="J417" s="65">
        <v>3.3645833333333333E-2</v>
      </c>
      <c r="K417" s="65">
        <v>0.11446759259259259</v>
      </c>
      <c r="L417" s="65">
        <v>0.67305555555555552</v>
      </c>
      <c r="M417" s="65">
        <v>0.96468750000000003</v>
      </c>
      <c r="N417"/>
      <c r="O417" s="18">
        <v>21.5517</v>
      </c>
      <c r="P417" s="18">
        <v>0</v>
      </c>
      <c r="Q417" s="18">
        <v>24.786923850000001</v>
      </c>
      <c r="S417"/>
      <c r="T417" s="61">
        <v>8.6823837118621991</v>
      </c>
      <c r="U417" s="65">
        <v>7.435185185185185E-2</v>
      </c>
      <c r="V417" s="65">
        <v>1.4907407407407406E-2</v>
      </c>
      <c r="W417" s="65">
        <v>0</v>
      </c>
      <c r="X417" s="65">
        <v>4.1898148148148146E-3</v>
      </c>
      <c r="Y417" s="65">
        <v>2.0972222222222222E-2</v>
      </c>
      <c r="Z417" s="65">
        <v>4.6296296296296294E-5</v>
      </c>
      <c r="AA417" s="18">
        <f>WEEKNUM(Tableau22[[#This Row],[Date de début]],2)</f>
        <v>4</v>
      </c>
      <c r="AB417" s="18">
        <f>YEAR(Tableau22[[#This Row],[Date de début]])</f>
        <v>2019</v>
      </c>
      <c r="AC417" s="18">
        <f>WEEKDAY(Tableau22[[#This Row],[Date de début]])</f>
        <v>3</v>
      </c>
      <c r="AD417" s="18" t="str">
        <f>LEFT(Tableau22[[#This Row],[PN Pièce]],9)</f>
        <v/>
      </c>
      <c r="AE417" s="18"/>
    </row>
    <row r="418" spans="2:31" x14ac:dyDescent="0.25">
      <c r="B418" s="18">
        <v>450038</v>
      </c>
      <c r="C418" s="18" t="str">
        <f>IFERROR(VLOOKUP(B418,#REF!,2,FALSE),"")</f>
        <v/>
      </c>
      <c r="D418" s="62">
        <v>43550</v>
      </c>
      <c r="E418" s="63">
        <v>0.46084490740740741</v>
      </c>
      <c r="F418" s="62">
        <v>43551</v>
      </c>
      <c r="G418" s="63">
        <v>0.36149305555555555</v>
      </c>
      <c r="H418"/>
      <c r="I418" s="65">
        <v>0.15725694444444446</v>
      </c>
      <c r="J418" s="65">
        <v>4.2013888888888885E-2</v>
      </c>
      <c r="K418" s="65">
        <v>0.11278935185185185</v>
      </c>
      <c r="L418" s="65">
        <v>0.58858796296296301</v>
      </c>
      <c r="M418" s="65">
        <v>0.9006481481481482</v>
      </c>
      <c r="N418"/>
      <c r="O418" s="18">
        <v>21.5517</v>
      </c>
      <c r="P418" s="18">
        <v>0</v>
      </c>
      <c r="Q418" s="18">
        <v>23.7281631</v>
      </c>
      <c r="S418"/>
      <c r="T418" s="61">
        <v>78.886912717178902</v>
      </c>
      <c r="U418" s="65">
        <v>7.6249999999999998E-2</v>
      </c>
      <c r="V418" s="65">
        <v>1.3125E-2</v>
      </c>
      <c r="W418" s="65">
        <v>0</v>
      </c>
      <c r="X418" s="65">
        <v>4.31712962962963E-3</v>
      </c>
      <c r="Y418" s="65">
        <v>1.894675925925926E-2</v>
      </c>
      <c r="Z418" s="65">
        <v>1.5046296296296297E-4</v>
      </c>
      <c r="AA418" s="18">
        <f>WEEKNUM(Tableau22[[#This Row],[Date de début]],2)</f>
        <v>13</v>
      </c>
      <c r="AB418" s="18">
        <f>YEAR(Tableau22[[#This Row],[Date de début]])</f>
        <v>2019</v>
      </c>
      <c r="AC418" s="18">
        <f>WEEKDAY(Tableau22[[#This Row],[Date de début]])</f>
        <v>3</v>
      </c>
      <c r="AD418" s="18" t="str">
        <f>LEFT(Tableau22[[#This Row],[PN Pièce]],9)</f>
        <v/>
      </c>
      <c r="AE418" s="18"/>
    </row>
    <row r="419" spans="2:31" x14ac:dyDescent="0.25">
      <c r="B419" s="18">
        <v>450038</v>
      </c>
      <c r="C419" s="18" t="str">
        <f>IFERROR(VLOOKUP(B419,#REF!,2,FALSE),"")</f>
        <v/>
      </c>
      <c r="D419" s="62">
        <v>43642</v>
      </c>
      <c r="E419" s="63">
        <v>0.4095138888888889</v>
      </c>
      <c r="F419" s="62">
        <v>43642</v>
      </c>
      <c r="G419" s="63">
        <v>0.42010416666666667</v>
      </c>
      <c r="H419"/>
      <c r="I419" s="65">
        <v>1.0393518518518519E-2</v>
      </c>
      <c r="J419" s="65">
        <v>8.1018518518518516E-5</v>
      </c>
      <c r="K419" s="65">
        <v>1.1574074074074073E-4</v>
      </c>
      <c r="L419" s="65">
        <v>0</v>
      </c>
      <c r="M419" s="65">
        <v>1.0590277777777777E-2</v>
      </c>
      <c r="N419"/>
      <c r="O419" s="18">
        <v>21.5517</v>
      </c>
      <c r="P419" s="18">
        <v>0</v>
      </c>
      <c r="Q419" s="18">
        <v>0</v>
      </c>
      <c r="S419"/>
      <c r="T419" s="61">
        <v>51.5562841530055</v>
      </c>
      <c r="U419" s="65">
        <v>2.3148148148148147E-5</v>
      </c>
      <c r="V419" s="65">
        <v>0</v>
      </c>
      <c r="W419" s="65">
        <v>0</v>
      </c>
      <c r="X419" s="65">
        <v>0</v>
      </c>
      <c r="Y419" s="65">
        <v>0</v>
      </c>
      <c r="Z419" s="65">
        <v>9.2592592592592588E-5</v>
      </c>
      <c r="AA419" s="18">
        <f>WEEKNUM(Tableau22[[#This Row],[Date de début]],2)</f>
        <v>26</v>
      </c>
      <c r="AB419" s="18">
        <f>YEAR(Tableau22[[#This Row],[Date de début]])</f>
        <v>2019</v>
      </c>
      <c r="AC419" s="18">
        <f>WEEKDAY(Tableau22[[#This Row],[Date de début]])</f>
        <v>4</v>
      </c>
      <c r="AD419" s="18" t="str">
        <f>LEFT(Tableau22[[#This Row],[PN Pièce]],9)</f>
        <v/>
      </c>
      <c r="AE419" s="18"/>
    </row>
    <row r="420" spans="2:31" x14ac:dyDescent="0.25">
      <c r="B420" s="18">
        <v>450038</v>
      </c>
      <c r="C420" s="18" t="str">
        <f>IFERROR(VLOOKUP(B420,#REF!,2,FALSE),"")</f>
        <v/>
      </c>
      <c r="D420" s="62">
        <v>43679</v>
      </c>
      <c r="E420" s="63">
        <v>0.34423611111111113</v>
      </c>
      <c r="F420" s="62">
        <v>43682</v>
      </c>
      <c r="G420" s="63">
        <v>0.47769675925925931</v>
      </c>
      <c r="H420"/>
      <c r="I420" s="65" t="s">
        <v>406</v>
      </c>
      <c r="J420" s="65">
        <v>1.5000000000000001E-2</v>
      </c>
      <c r="K420" s="65">
        <v>0.14335648148148147</v>
      </c>
      <c r="L420" s="65">
        <v>1.7245370370370372E-3</v>
      </c>
      <c r="M420" s="65" t="s">
        <v>407</v>
      </c>
      <c r="N420"/>
      <c r="O420" s="18">
        <v>21.5517</v>
      </c>
      <c r="P420" s="18">
        <v>0</v>
      </c>
      <c r="Q420" s="18">
        <v>26.187092249999999</v>
      </c>
      <c r="S420"/>
      <c r="T420" s="61">
        <v>95.231968263700693</v>
      </c>
      <c r="U420" s="65">
        <v>0.10109953703703704</v>
      </c>
      <c r="V420" s="65">
        <v>1.9953703703703706E-2</v>
      </c>
      <c r="W420" s="65">
        <v>0</v>
      </c>
      <c r="X420" s="65">
        <v>7.7083333333333335E-3</v>
      </c>
      <c r="Y420" s="65">
        <v>1.4548611111111111E-2</v>
      </c>
      <c r="Z420" s="65">
        <v>4.6296296296296294E-5</v>
      </c>
      <c r="AA420" s="18">
        <f>WEEKNUM(Tableau22[[#This Row],[Date de début]],2)</f>
        <v>31</v>
      </c>
      <c r="AB420" s="18">
        <f>YEAR(Tableau22[[#This Row],[Date de début]])</f>
        <v>2019</v>
      </c>
      <c r="AC420" s="18">
        <f>WEEKDAY(Tableau22[[#This Row],[Date de début]])</f>
        <v>6</v>
      </c>
      <c r="AD420" s="18" t="str">
        <f>LEFT(Tableau22[[#This Row],[PN Pièce]],9)</f>
        <v/>
      </c>
      <c r="AE420" s="18"/>
    </row>
    <row r="421" spans="2:31" x14ac:dyDescent="0.25">
      <c r="B421" s="18">
        <v>450039</v>
      </c>
      <c r="C421" s="18" t="str">
        <f>IFERROR(VLOOKUP(B421,#REF!,2,FALSE),"")</f>
        <v/>
      </c>
      <c r="D421" s="62">
        <v>43004</v>
      </c>
      <c r="E421" s="63">
        <v>0.32137731481481485</v>
      </c>
      <c r="F421" s="62">
        <v>43004</v>
      </c>
      <c r="G421" s="63">
        <v>0.4382523148148148</v>
      </c>
      <c r="H421"/>
      <c r="I421" s="65">
        <v>5.3252314814814815E-2</v>
      </c>
      <c r="J421" s="65">
        <v>7.6273148148148151E-3</v>
      </c>
      <c r="K421" s="65">
        <v>5.5925925925925928E-2</v>
      </c>
      <c r="L421" s="65">
        <v>6.9444444444444444E-5</v>
      </c>
      <c r="M421" s="65">
        <v>0.11687499999999999</v>
      </c>
      <c r="N421"/>
      <c r="O421" s="18">
        <v>15.69675</v>
      </c>
      <c r="P421" s="18">
        <v>0</v>
      </c>
      <c r="Q421" s="18">
        <v>17.436362849999998</v>
      </c>
      <c r="S421"/>
      <c r="T421" s="61">
        <v>45.775203010497101</v>
      </c>
      <c r="U421" s="65">
        <v>5.2326388888888888E-2</v>
      </c>
      <c r="V421" s="65">
        <v>0</v>
      </c>
      <c r="W421" s="65">
        <v>0</v>
      </c>
      <c r="X421" s="65">
        <v>3.5763888888888894E-3</v>
      </c>
      <c r="Y421" s="65">
        <v>0</v>
      </c>
      <c r="Z421" s="65">
        <v>2.3148148148148147E-5</v>
      </c>
      <c r="AA421" s="18">
        <f>WEEKNUM(Tableau22[[#This Row],[Date de début]],2)</f>
        <v>40</v>
      </c>
      <c r="AB421" s="18">
        <f>YEAR(Tableau22[[#This Row],[Date de début]])</f>
        <v>2017</v>
      </c>
      <c r="AC421" s="18">
        <f>WEEKDAY(Tableau22[[#This Row],[Date de début]])</f>
        <v>3</v>
      </c>
      <c r="AD421" s="18" t="str">
        <f>LEFT(Tableau22[[#This Row],[PN Pièce]],9)</f>
        <v/>
      </c>
      <c r="AE421" s="18"/>
    </row>
    <row r="422" spans="2:31" x14ac:dyDescent="0.25">
      <c r="B422" s="18">
        <v>450039</v>
      </c>
      <c r="C422" s="18" t="str">
        <f>IFERROR(VLOOKUP(B422,#REF!,2,FALSE),"")</f>
        <v/>
      </c>
      <c r="D422" s="62">
        <v>43203</v>
      </c>
      <c r="E422" s="63">
        <v>0.35328703703703707</v>
      </c>
      <c r="F422" s="62">
        <v>43206</v>
      </c>
      <c r="G422" s="63">
        <v>0.32783564814814814</v>
      </c>
      <c r="H422"/>
      <c r="I422" s="65">
        <v>9.0277777777777776E-2</v>
      </c>
      <c r="J422" s="65">
        <v>9.1782407407407403E-3</v>
      </c>
      <c r="K422" s="65">
        <v>5.5543981481481486E-2</v>
      </c>
      <c r="L422" s="65" t="s">
        <v>207</v>
      </c>
      <c r="M422" s="65" t="s">
        <v>208</v>
      </c>
      <c r="N422"/>
      <c r="O422" s="18">
        <v>15.69675</v>
      </c>
      <c r="P422" s="18">
        <v>0</v>
      </c>
      <c r="Q422" s="18">
        <v>16.08541125</v>
      </c>
      <c r="S422"/>
      <c r="T422" s="61">
        <v>96.270621515091307</v>
      </c>
      <c r="U422" s="65">
        <v>5.1759259259259262E-2</v>
      </c>
      <c r="V422" s="65">
        <v>0</v>
      </c>
      <c r="W422" s="65">
        <v>0</v>
      </c>
      <c r="X422" s="65">
        <v>3.7847222222222223E-3</v>
      </c>
      <c r="Y422" s="65">
        <v>0</v>
      </c>
      <c r="Z422" s="65">
        <v>0</v>
      </c>
      <c r="AA422" s="18">
        <f>WEEKNUM(Tableau22[[#This Row],[Date de début]],2)</f>
        <v>15</v>
      </c>
      <c r="AB422" s="18">
        <f>YEAR(Tableau22[[#This Row],[Date de début]])</f>
        <v>2018</v>
      </c>
      <c r="AC422" s="18">
        <f>WEEKDAY(Tableau22[[#This Row],[Date de début]])</f>
        <v>6</v>
      </c>
      <c r="AD422" s="18" t="str">
        <f>LEFT(Tableau22[[#This Row],[PN Pièce]],9)</f>
        <v/>
      </c>
      <c r="AE422" s="18"/>
    </row>
    <row r="423" spans="2:31" x14ac:dyDescent="0.25">
      <c r="B423" s="18">
        <v>450040</v>
      </c>
      <c r="C423" s="18" t="str">
        <f>IFERROR(VLOOKUP(B423,#REF!,2,FALSE),"")</f>
        <v/>
      </c>
      <c r="D423" s="62">
        <v>42992</v>
      </c>
      <c r="E423" s="63">
        <v>0.45583333333333331</v>
      </c>
      <c r="F423" s="62">
        <v>42992</v>
      </c>
      <c r="G423" s="63">
        <v>0.46240740740740738</v>
      </c>
      <c r="H423"/>
      <c r="I423" s="65">
        <v>2.3148148148148146E-4</v>
      </c>
      <c r="J423" s="65">
        <v>6.3078703703703708E-3</v>
      </c>
      <c r="K423" s="65">
        <v>3.4722222222222222E-5</v>
      </c>
      <c r="L423" s="65">
        <v>0</v>
      </c>
      <c r="M423" s="65">
        <v>6.5740740740740733E-3</v>
      </c>
      <c r="N423"/>
      <c r="O423" s="18">
        <v>1.48275</v>
      </c>
      <c r="P423" s="18">
        <v>0</v>
      </c>
      <c r="Q423" s="18">
        <v>0</v>
      </c>
      <c r="S423"/>
      <c r="T423" s="61">
        <v>0.26584507042253502</v>
      </c>
      <c r="U423" s="65">
        <v>3.4722222222222222E-5</v>
      </c>
      <c r="V423" s="65">
        <v>0</v>
      </c>
      <c r="W423" s="65">
        <v>0</v>
      </c>
      <c r="X423" s="65">
        <v>0</v>
      </c>
      <c r="Y423" s="65">
        <v>0</v>
      </c>
      <c r="Z423" s="65">
        <v>0</v>
      </c>
      <c r="AA423" s="18">
        <f>WEEKNUM(Tableau22[[#This Row],[Date de début]],2)</f>
        <v>38</v>
      </c>
      <c r="AB423" s="18">
        <f>YEAR(Tableau22[[#This Row],[Date de début]])</f>
        <v>2017</v>
      </c>
      <c r="AC423" s="18">
        <f>WEEKDAY(Tableau22[[#This Row],[Date de début]])</f>
        <v>5</v>
      </c>
      <c r="AD423" s="18" t="str">
        <f>LEFT(Tableau22[[#This Row],[PN Pièce]],9)</f>
        <v/>
      </c>
      <c r="AE423" s="18"/>
    </row>
    <row r="424" spans="2:31" x14ac:dyDescent="0.25">
      <c r="B424" s="18">
        <v>450040</v>
      </c>
      <c r="C424" s="18" t="str">
        <f>IFERROR(VLOOKUP(B424,#REF!,2,FALSE),"")</f>
        <v/>
      </c>
      <c r="D424" s="62">
        <v>42992</v>
      </c>
      <c r="E424" s="63">
        <v>0.60013888888888889</v>
      </c>
      <c r="F424" s="62">
        <v>42992</v>
      </c>
      <c r="G424" s="63">
        <v>0.62216435185185182</v>
      </c>
      <c r="H424"/>
      <c r="I424" s="65">
        <v>4.386574074074074E-3</v>
      </c>
      <c r="J424" s="65">
        <v>1.4201388888888888E-2</v>
      </c>
      <c r="K424" s="65">
        <v>3.4375E-3</v>
      </c>
      <c r="L424" s="65">
        <v>0</v>
      </c>
      <c r="M424" s="65">
        <v>2.2025462962962958E-2</v>
      </c>
      <c r="N424"/>
      <c r="O424" s="18">
        <v>1.48275</v>
      </c>
      <c r="P424" s="18">
        <v>0</v>
      </c>
      <c r="Q424" s="18">
        <v>0.62518050000000103</v>
      </c>
      <c r="S424"/>
      <c r="T424" s="61">
        <v>16.385706778770398</v>
      </c>
      <c r="U424" s="65">
        <v>3.2175925925925926E-3</v>
      </c>
      <c r="V424" s="65">
        <v>0</v>
      </c>
      <c r="W424" s="65">
        <v>0</v>
      </c>
      <c r="X424" s="65">
        <v>0</v>
      </c>
      <c r="Y424" s="65">
        <v>0</v>
      </c>
      <c r="Z424" s="65">
        <v>2.199074074074074E-4</v>
      </c>
      <c r="AA424" s="18">
        <f>WEEKNUM(Tableau22[[#This Row],[Date de début]],2)</f>
        <v>38</v>
      </c>
      <c r="AB424" s="18">
        <f>YEAR(Tableau22[[#This Row],[Date de début]])</f>
        <v>2017</v>
      </c>
      <c r="AC424" s="18">
        <f>WEEKDAY(Tableau22[[#This Row],[Date de début]])</f>
        <v>5</v>
      </c>
      <c r="AD424" s="18" t="str">
        <f>LEFT(Tableau22[[#This Row],[PN Pièce]],9)</f>
        <v/>
      </c>
      <c r="AE424" s="18"/>
    </row>
    <row r="425" spans="2:31" x14ac:dyDescent="0.25">
      <c r="B425" s="18">
        <v>450040</v>
      </c>
      <c r="C425" s="18" t="str">
        <f>IFERROR(VLOOKUP(B425,#REF!,2,FALSE),"")</f>
        <v/>
      </c>
      <c r="D425" s="62">
        <v>42993</v>
      </c>
      <c r="E425" s="63">
        <v>0.53913194444444446</v>
      </c>
      <c r="F425" s="62">
        <v>42993</v>
      </c>
      <c r="G425" s="63">
        <v>0.63737268518518519</v>
      </c>
      <c r="H425"/>
      <c r="I425" s="65">
        <v>1.4988425925925926E-2</v>
      </c>
      <c r="J425" s="65">
        <v>2.5925925925925925E-3</v>
      </c>
      <c r="K425" s="65">
        <v>1.2233796296296296E-2</v>
      </c>
      <c r="L425" s="65">
        <v>6.8425925925925932E-2</v>
      </c>
      <c r="M425" s="65">
        <v>9.824074074074074E-2</v>
      </c>
      <c r="N425"/>
      <c r="O425" s="18">
        <v>1.48275</v>
      </c>
      <c r="P425" s="18">
        <v>0</v>
      </c>
      <c r="Q425" s="18">
        <v>1.9183842</v>
      </c>
      <c r="S425"/>
      <c r="T425" s="61">
        <v>17.553487276154598</v>
      </c>
      <c r="U425" s="65">
        <v>1.1122685185185185E-2</v>
      </c>
      <c r="V425" s="65">
        <v>0</v>
      </c>
      <c r="W425" s="65">
        <v>0</v>
      </c>
      <c r="X425" s="65">
        <v>0</v>
      </c>
      <c r="Y425" s="65">
        <v>1.0648148148148147E-3</v>
      </c>
      <c r="Z425" s="65">
        <v>4.6296296296296294E-5</v>
      </c>
      <c r="AA425" s="18">
        <f>WEEKNUM(Tableau22[[#This Row],[Date de début]],2)</f>
        <v>38</v>
      </c>
      <c r="AB425" s="18">
        <f>YEAR(Tableau22[[#This Row],[Date de début]])</f>
        <v>2017</v>
      </c>
      <c r="AC425" s="18">
        <f>WEEKDAY(Tableau22[[#This Row],[Date de début]])</f>
        <v>6</v>
      </c>
      <c r="AD425" s="18" t="str">
        <f>LEFT(Tableau22[[#This Row],[PN Pièce]],9)</f>
        <v/>
      </c>
      <c r="AE425" s="18"/>
    </row>
    <row r="426" spans="2:31" x14ac:dyDescent="0.25">
      <c r="B426" s="18">
        <v>450040</v>
      </c>
      <c r="C426" s="18" t="str">
        <f>IFERROR(VLOOKUP(B426,#REF!,2,FALSE),"")</f>
        <v/>
      </c>
      <c r="D426" s="62">
        <v>42996</v>
      </c>
      <c r="E426" s="63">
        <v>0.47931712962962963</v>
      </c>
      <c r="F426" s="62">
        <v>42996</v>
      </c>
      <c r="G426" s="63">
        <v>0.5314120370370371</v>
      </c>
      <c r="H426"/>
      <c r="I426" s="65">
        <v>4.4953703703703697E-2</v>
      </c>
      <c r="J426" s="65">
        <v>2.5347222222222221E-3</v>
      </c>
      <c r="K426" s="65">
        <v>4.6064814814814814E-3</v>
      </c>
      <c r="L426" s="65">
        <v>0</v>
      </c>
      <c r="M426" s="65">
        <v>5.2094907407407409E-2</v>
      </c>
      <c r="N426"/>
      <c r="O426" s="18">
        <v>1.48275</v>
      </c>
      <c r="P426" s="18">
        <v>0</v>
      </c>
      <c r="Q426" s="18">
        <v>0.373254900000006</v>
      </c>
      <c r="S426"/>
      <c r="T426" s="61">
        <v>10.8549211286381</v>
      </c>
      <c r="U426" s="65">
        <v>2.8356481481481479E-3</v>
      </c>
      <c r="V426" s="65">
        <v>0</v>
      </c>
      <c r="W426" s="65">
        <v>0</v>
      </c>
      <c r="X426" s="65">
        <v>6.7129629629629625E-4</v>
      </c>
      <c r="Y426" s="65">
        <v>1.0648148148148147E-3</v>
      </c>
      <c r="Z426" s="65">
        <v>3.4722222222222222E-5</v>
      </c>
      <c r="AA426" s="18">
        <f>WEEKNUM(Tableau22[[#This Row],[Date de début]],2)</f>
        <v>39</v>
      </c>
      <c r="AB426" s="18">
        <f>YEAR(Tableau22[[#This Row],[Date de début]])</f>
        <v>2017</v>
      </c>
      <c r="AC426" s="18">
        <f>WEEKDAY(Tableau22[[#This Row],[Date de début]])</f>
        <v>2</v>
      </c>
      <c r="AD426" s="18" t="str">
        <f>LEFT(Tableau22[[#This Row],[PN Pièce]],9)</f>
        <v/>
      </c>
      <c r="AE426" s="18"/>
    </row>
    <row r="427" spans="2:31" x14ac:dyDescent="0.25">
      <c r="B427" s="18">
        <v>450040</v>
      </c>
      <c r="C427" s="18" t="str">
        <f>IFERROR(VLOOKUP(B427,#REF!,2,FALSE),"")</f>
        <v/>
      </c>
      <c r="D427" s="62">
        <v>43052</v>
      </c>
      <c r="E427" s="63">
        <v>0.54688657407407404</v>
      </c>
      <c r="F427" s="62">
        <v>43055</v>
      </c>
      <c r="G427" s="63">
        <v>0.33056712962962964</v>
      </c>
      <c r="H427"/>
      <c r="I427" s="65" t="s">
        <v>209</v>
      </c>
      <c r="J427" s="65">
        <v>1.5914351851851853E-2</v>
      </c>
      <c r="K427" s="65">
        <v>1.7962962962962962E-2</v>
      </c>
      <c r="L427" s="65">
        <v>0.78226851851851853</v>
      </c>
      <c r="M427" s="65" t="s">
        <v>210</v>
      </c>
      <c r="N427"/>
      <c r="O427" s="18">
        <v>1.7421</v>
      </c>
      <c r="P427" s="18">
        <v>0</v>
      </c>
      <c r="Q427" s="18">
        <v>3.0580655999999999</v>
      </c>
      <c r="S427"/>
      <c r="T427" s="61">
        <v>24.379846991809099</v>
      </c>
      <c r="U427" s="65">
        <v>1.7870370370370373E-2</v>
      </c>
      <c r="V427" s="65">
        <v>0</v>
      </c>
      <c r="W427" s="65">
        <v>0</v>
      </c>
      <c r="X427" s="65">
        <v>0</v>
      </c>
      <c r="Y427" s="65">
        <v>0</v>
      </c>
      <c r="Z427" s="65">
        <v>9.2592592592592588E-5</v>
      </c>
      <c r="AA427" s="18">
        <f>WEEKNUM(Tableau22[[#This Row],[Date de début]],2)</f>
        <v>47</v>
      </c>
      <c r="AB427" s="18">
        <f>YEAR(Tableau22[[#This Row],[Date de début]])</f>
        <v>2017</v>
      </c>
      <c r="AC427" s="18">
        <f>WEEKDAY(Tableau22[[#This Row],[Date de début]])</f>
        <v>2</v>
      </c>
      <c r="AD427" s="18" t="str">
        <f>LEFT(Tableau22[[#This Row],[PN Pièce]],9)</f>
        <v/>
      </c>
      <c r="AE427" s="18"/>
    </row>
    <row r="428" spans="2:31" x14ac:dyDescent="0.25">
      <c r="B428" s="18">
        <v>450040</v>
      </c>
      <c r="C428" s="18" t="str">
        <f>IFERROR(VLOOKUP(B428,#REF!,2,FALSE),"")</f>
        <v/>
      </c>
      <c r="D428" s="62">
        <v>43055</v>
      </c>
      <c r="E428" s="63">
        <v>0.33059027777777777</v>
      </c>
      <c r="F428" s="62">
        <v>43055</v>
      </c>
      <c r="G428" s="63">
        <v>0.38905092592592588</v>
      </c>
      <c r="H428"/>
      <c r="I428" s="65">
        <v>5.4282407407407411E-2</v>
      </c>
      <c r="J428" s="65">
        <v>2.3148148148148146E-4</v>
      </c>
      <c r="K428" s="65">
        <v>1.9444444444444442E-3</v>
      </c>
      <c r="L428" s="65">
        <v>2.0023148148148148E-3</v>
      </c>
      <c r="M428" s="65">
        <v>5.8460648148148144E-2</v>
      </c>
      <c r="N428"/>
      <c r="O428" s="18">
        <v>1.7421</v>
      </c>
      <c r="P428" s="18">
        <v>0</v>
      </c>
      <c r="Q428" s="18">
        <v>0.35176800000000003</v>
      </c>
      <c r="S428"/>
      <c r="T428" s="61">
        <v>69.1433379528806</v>
      </c>
      <c r="U428" s="65">
        <v>1.8865740740740742E-3</v>
      </c>
      <c r="V428" s="65">
        <v>0</v>
      </c>
      <c r="W428" s="65">
        <v>0</v>
      </c>
      <c r="X428" s="65">
        <v>0</v>
      </c>
      <c r="Y428" s="65">
        <v>0</v>
      </c>
      <c r="Z428" s="65">
        <v>5.7870370370370366E-5</v>
      </c>
      <c r="AA428" s="18">
        <f>WEEKNUM(Tableau22[[#This Row],[Date de début]],2)</f>
        <v>47</v>
      </c>
      <c r="AB428" s="18">
        <f>YEAR(Tableau22[[#This Row],[Date de début]])</f>
        <v>2017</v>
      </c>
      <c r="AC428" s="18">
        <f>WEEKDAY(Tableau22[[#This Row],[Date de début]])</f>
        <v>5</v>
      </c>
      <c r="AD428" s="18" t="str">
        <f>LEFT(Tableau22[[#This Row],[PN Pièce]],9)</f>
        <v/>
      </c>
      <c r="AE428" s="18"/>
    </row>
    <row r="429" spans="2:31" x14ac:dyDescent="0.25">
      <c r="B429" s="18">
        <v>450040</v>
      </c>
      <c r="C429" s="18" t="str">
        <f>IFERROR(VLOOKUP(B429,#REF!,2,FALSE),"")</f>
        <v/>
      </c>
      <c r="D429" s="62">
        <v>43055</v>
      </c>
      <c r="E429" s="63">
        <v>0.38907407407407407</v>
      </c>
      <c r="F429" s="62">
        <v>43055</v>
      </c>
      <c r="G429" s="63">
        <v>0.45413194444444444</v>
      </c>
      <c r="H429"/>
      <c r="I429" s="65">
        <v>5.3240740740740734E-2</v>
      </c>
      <c r="J429" s="65">
        <v>6.7129629629629625E-4</v>
      </c>
      <c r="K429" s="65">
        <v>1.1145833333333334E-2</v>
      </c>
      <c r="L429" s="65">
        <v>0</v>
      </c>
      <c r="M429" s="65">
        <v>6.5057870370370363E-2</v>
      </c>
      <c r="N429"/>
      <c r="O429" s="18">
        <v>1.7421</v>
      </c>
      <c r="P429" s="18">
        <v>0</v>
      </c>
      <c r="Q429" s="18">
        <v>1.0002448500000001</v>
      </c>
      <c r="S429"/>
      <c r="T429" s="61">
        <v>9.5783668386408003</v>
      </c>
      <c r="U429" s="65">
        <v>1.1145833333333334E-2</v>
      </c>
      <c r="V429" s="65">
        <v>0</v>
      </c>
      <c r="W429" s="65">
        <v>0</v>
      </c>
      <c r="X429" s="65">
        <v>0</v>
      </c>
      <c r="Y429" s="65">
        <v>0</v>
      </c>
      <c r="Z429" s="65">
        <v>0</v>
      </c>
      <c r="AA429" s="18">
        <f>WEEKNUM(Tableau22[[#This Row],[Date de début]],2)</f>
        <v>47</v>
      </c>
      <c r="AB429" s="18">
        <f>YEAR(Tableau22[[#This Row],[Date de début]])</f>
        <v>2017</v>
      </c>
      <c r="AC429" s="18">
        <f>WEEKDAY(Tableau22[[#This Row],[Date de début]])</f>
        <v>5</v>
      </c>
      <c r="AD429" s="18" t="str">
        <f>LEFT(Tableau22[[#This Row],[PN Pièce]],9)</f>
        <v/>
      </c>
      <c r="AE429" s="18"/>
    </row>
    <row r="430" spans="2:31" x14ac:dyDescent="0.25">
      <c r="B430" s="18">
        <v>450040</v>
      </c>
      <c r="C430" s="18" t="str">
        <f>IFERROR(VLOOKUP(B430,#REF!,2,FALSE),"")</f>
        <v/>
      </c>
      <c r="D430" s="62">
        <v>43055</v>
      </c>
      <c r="E430" s="63">
        <v>0.45415509259259257</v>
      </c>
      <c r="F430" s="62">
        <v>43055</v>
      </c>
      <c r="G430" s="63">
        <v>0.56011574074074078</v>
      </c>
      <c r="H430"/>
      <c r="I430" s="65">
        <v>8.8287037037037039E-2</v>
      </c>
      <c r="J430" s="65">
        <v>3.3449074074074071E-3</v>
      </c>
      <c r="K430" s="65">
        <v>1.4328703703703703E-2</v>
      </c>
      <c r="L430" s="65">
        <v>0</v>
      </c>
      <c r="M430" s="65">
        <v>0.10596064814814815</v>
      </c>
      <c r="N430"/>
      <c r="O430" s="18">
        <v>1.9520999999999999</v>
      </c>
      <c r="P430" s="18">
        <v>0</v>
      </c>
      <c r="Q430" s="18">
        <v>1.3400856000000001</v>
      </c>
      <c r="S430"/>
      <c r="T430" s="61">
        <v>9.9879847078099502</v>
      </c>
      <c r="U430" s="65">
        <v>1.1111111111111112E-2</v>
      </c>
      <c r="V430" s="65">
        <v>0</v>
      </c>
      <c r="W430" s="65">
        <v>0</v>
      </c>
      <c r="X430" s="65">
        <v>3.1828703703703702E-3</v>
      </c>
      <c r="Y430" s="65">
        <v>0</v>
      </c>
      <c r="Z430" s="65">
        <v>3.4722222222222222E-5</v>
      </c>
      <c r="AA430" s="18">
        <f>WEEKNUM(Tableau22[[#This Row],[Date de début]],2)</f>
        <v>47</v>
      </c>
      <c r="AB430" s="18">
        <f>YEAR(Tableau22[[#This Row],[Date de début]])</f>
        <v>2017</v>
      </c>
      <c r="AC430" s="18">
        <f>WEEKDAY(Tableau22[[#This Row],[Date de début]])</f>
        <v>5</v>
      </c>
      <c r="AD430" s="18" t="str">
        <f>LEFT(Tableau22[[#This Row],[PN Pièce]],9)</f>
        <v/>
      </c>
      <c r="AE430" s="18"/>
    </row>
    <row r="431" spans="2:31" x14ac:dyDescent="0.25">
      <c r="B431" s="18">
        <v>450041</v>
      </c>
      <c r="C431" s="18" t="str">
        <f>IFERROR(VLOOKUP(B431,#REF!,2,FALSE),"")</f>
        <v/>
      </c>
      <c r="D431" s="62">
        <v>43027</v>
      </c>
      <c r="E431" s="63">
        <v>0.40847222222222218</v>
      </c>
      <c r="F431" s="62">
        <v>43027</v>
      </c>
      <c r="G431" s="63">
        <v>0.45300925925925922</v>
      </c>
      <c r="H431"/>
      <c r="I431" s="65">
        <v>1.53125E-2</v>
      </c>
      <c r="J431" s="65">
        <v>3.1481481481481482E-3</v>
      </c>
      <c r="K431" s="65">
        <v>2.6030092592592594E-2</v>
      </c>
      <c r="L431" s="65">
        <v>0</v>
      </c>
      <c r="M431" s="65">
        <v>4.449074074074074E-2</v>
      </c>
      <c r="N431"/>
      <c r="O431" s="18">
        <v>10.6128</v>
      </c>
      <c r="P431" s="18">
        <v>0</v>
      </c>
      <c r="Q431" s="18">
        <v>12.541261799999999</v>
      </c>
      <c r="S431"/>
      <c r="T431" s="61">
        <v>57.432692307692299</v>
      </c>
      <c r="U431" s="65">
        <v>1.9143518518518518E-2</v>
      </c>
      <c r="V431" s="65">
        <v>0</v>
      </c>
      <c r="W431" s="65">
        <v>0</v>
      </c>
      <c r="X431" s="65">
        <v>5.7986111111111112E-3</v>
      </c>
      <c r="Y431" s="65">
        <v>1.0648148148148147E-3</v>
      </c>
      <c r="Z431" s="65">
        <v>2.3148148148148147E-5</v>
      </c>
      <c r="AA431" s="18">
        <f>WEEKNUM(Tableau22[[#This Row],[Date de début]],2)</f>
        <v>43</v>
      </c>
      <c r="AB431" s="18">
        <f>YEAR(Tableau22[[#This Row],[Date de début]])</f>
        <v>2017</v>
      </c>
      <c r="AC431" s="18">
        <f>WEEKDAY(Tableau22[[#This Row],[Date de début]])</f>
        <v>5</v>
      </c>
      <c r="AD431" s="18" t="str">
        <f>LEFT(Tableau22[[#This Row],[PN Pièce]],9)</f>
        <v/>
      </c>
      <c r="AE431" s="18"/>
    </row>
    <row r="432" spans="2:31" x14ac:dyDescent="0.25">
      <c r="B432" s="18">
        <v>450041</v>
      </c>
      <c r="C432" s="18" t="str">
        <f>IFERROR(VLOOKUP(B432,#REF!,2,FALSE),"")</f>
        <v/>
      </c>
      <c r="D432" s="62">
        <v>43171</v>
      </c>
      <c r="E432" s="63">
        <v>0.60465277777777782</v>
      </c>
      <c r="F432" s="62">
        <v>43171</v>
      </c>
      <c r="G432" s="63">
        <v>0.68258101851851849</v>
      </c>
      <c r="H432"/>
      <c r="I432" s="65">
        <v>2.7164351851851853E-2</v>
      </c>
      <c r="J432" s="65">
        <v>1.4456018518518519E-2</v>
      </c>
      <c r="K432" s="65">
        <v>3.6307870370370372E-2</v>
      </c>
      <c r="L432" s="65">
        <v>0</v>
      </c>
      <c r="M432" s="65">
        <v>7.7928240740740742E-2</v>
      </c>
      <c r="N432"/>
      <c r="O432" s="18">
        <v>10.6128</v>
      </c>
      <c r="P432" s="18">
        <v>0</v>
      </c>
      <c r="Q432" s="18">
        <v>12.9045921</v>
      </c>
      <c r="S432"/>
      <c r="T432" s="61">
        <v>31.336402792217399</v>
      </c>
      <c r="U432" s="65">
        <v>3.1631944444444442E-2</v>
      </c>
      <c r="V432" s="65">
        <v>0</v>
      </c>
      <c r="W432" s="65">
        <v>0</v>
      </c>
      <c r="X432" s="65">
        <v>2.8587962962962963E-3</v>
      </c>
      <c r="Y432" s="65">
        <v>1.6782407407407406E-3</v>
      </c>
      <c r="Z432" s="65">
        <v>1.3888888888888889E-4</v>
      </c>
      <c r="AA432" s="18">
        <f>WEEKNUM(Tableau22[[#This Row],[Date de début]],2)</f>
        <v>11</v>
      </c>
      <c r="AB432" s="18">
        <f>YEAR(Tableau22[[#This Row],[Date de début]])</f>
        <v>2018</v>
      </c>
      <c r="AC432" s="18">
        <f>WEEKDAY(Tableau22[[#This Row],[Date de début]])</f>
        <v>2</v>
      </c>
      <c r="AD432" s="18" t="str">
        <f>LEFT(Tableau22[[#This Row],[PN Pièce]],9)</f>
        <v/>
      </c>
      <c r="AE432" s="18"/>
    </row>
    <row r="433" spans="2:31" x14ac:dyDescent="0.25">
      <c r="B433" s="18">
        <v>450041</v>
      </c>
      <c r="C433" s="18" t="str">
        <f>IFERROR(VLOOKUP(B433,#REF!,2,FALSE),"")</f>
        <v/>
      </c>
      <c r="D433" s="62">
        <v>43311</v>
      </c>
      <c r="E433" s="63">
        <v>0.30101851851851852</v>
      </c>
      <c r="F433" s="62">
        <v>43311</v>
      </c>
      <c r="G433" s="63">
        <v>0.34905092592592596</v>
      </c>
      <c r="H433"/>
      <c r="I433" s="65">
        <v>8.5069444444444437E-3</v>
      </c>
      <c r="J433" s="65">
        <v>7.6041666666666662E-3</v>
      </c>
      <c r="K433" s="65">
        <v>3.1747685185185184E-2</v>
      </c>
      <c r="L433" s="65">
        <v>1.7361111111111112E-4</v>
      </c>
      <c r="M433" s="65">
        <v>4.8032407407407406E-2</v>
      </c>
      <c r="N433"/>
      <c r="O433" s="18">
        <v>10.6128</v>
      </c>
      <c r="P433" s="18">
        <v>0</v>
      </c>
      <c r="Q433" s="18">
        <v>11.3971617</v>
      </c>
      <c r="S433"/>
      <c r="T433" s="61">
        <v>28.697831325301198</v>
      </c>
      <c r="U433" s="65">
        <v>2.7060185185185187E-2</v>
      </c>
      <c r="V433" s="65">
        <v>0</v>
      </c>
      <c r="W433" s="65">
        <v>0</v>
      </c>
      <c r="X433" s="65">
        <v>2.8124999999999995E-3</v>
      </c>
      <c r="Y433" s="65">
        <v>1.7708333333333332E-3</v>
      </c>
      <c r="Z433" s="65">
        <v>1.0416666666666667E-4</v>
      </c>
      <c r="AA433" s="18">
        <f>WEEKNUM(Tableau22[[#This Row],[Date de début]],2)</f>
        <v>31</v>
      </c>
      <c r="AB433" s="18">
        <f>YEAR(Tableau22[[#This Row],[Date de début]])</f>
        <v>2018</v>
      </c>
      <c r="AC433" s="18">
        <f>WEEKDAY(Tableau22[[#This Row],[Date de début]])</f>
        <v>2</v>
      </c>
      <c r="AD433" s="18" t="str">
        <f>LEFT(Tableau22[[#This Row],[PN Pièce]],9)</f>
        <v/>
      </c>
      <c r="AE433" s="18"/>
    </row>
    <row r="434" spans="2:31" x14ac:dyDescent="0.25">
      <c r="B434" s="18">
        <v>450041</v>
      </c>
      <c r="C434" s="18" t="str">
        <f>IFERROR(VLOOKUP(B434,#REF!,2,FALSE),"")</f>
        <v/>
      </c>
      <c r="D434" s="62">
        <v>43356</v>
      </c>
      <c r="E434" s="63">
        <v>0.48491898148148144</v>
      </c>
      <c r="F434" s="62">
        <v>43356</v>
      </c>
      <c r="G434" s="63">
        <v>0.57289351851851855</v>
      </c>
      <c r="H434"/>
      <c r="I434" s="65">
        <v>6.5312499999999996E-2</v>
      </c>
      <c r="J434" s="65">
        <v>3.2638888888888891E-3</v>
      </c>
      <c r="K434" s="65">
        <v>1.9340277777777779E-2</v>
      </c>
      <c r="L434" s="65">
        <v>5.7870370370370366E-5</v>
      </c>
      <c r="M434" s="65">
        <v>8.7974537037037046E-2</v>
      </c>
      <c r="N434"/>
      <c r="O434" s="18">
        <v>10.6128</v>
      </c>
      <c r="P434" s="18">
        <v>0</v>
      </c>
      <c r="Q434" s="18">
        <v>11.4141627</v>
      </c>
      <c r="S434"/>
      <c r="T434" s="61">
        <v>30.1640573608735</v>
      </c>
      <c r="U434" s="65">
        <v>1.5104166666666667E-2</v>
      </c>
      <c r="V434" s="65">
        <v>0</v>
      </c>
      <c r="W434" s="65">
        <v>0</v>
      </c>
      <c r="X434" s="65">
        <v>2.7546296296296294E-3</v>
      </c>
      <c r="Y434" s="65">
        <v>1.4699074074074074E-3</v>
      </c>
      <c r="Z434" s="65">
        <v>1.1574074074074073E-5</v>
      </c>
      <c r="AA434" s="18">
        <f>WEEKNUM(Tableau22[[#This Row],[Date de début]],2)</f>
        <v>37</v>
      </c>
      <c r="AB434" s="18">
        <f>YEAR(Tableau22[[#This Row],[Date de début]])</f>
        <v>2018</v>
      </c>
      <c r="AC434" s="18">
        <f>WEEKDAY(Tableau22[[#This Row],[Date de début]])</f>
        <v>5</v>
      </c>
      <c r="AD434" s="18" t="str">
        <f>LEFT(Tableau22[[#This Row],[PN Pièce]],9)</f>
        <v/>
      </c>
      <c r="AE434" s="18"/>
    </row>
    <row r="435" spans="2:31" x14ac:dyDescent="0.25">
      <c r="B435" s="18">
        <v>450041</v>
      </c>
      <c r="C435" s="18" t="str">
        <f>IFERROR(VLOOKUP(B435,#REF!,2,FALSE),"")</f>
        <v/>
      </c>
      <c r="D435" s="62">
        <v>43360</v>
      </c>
      <c r="E435" s="63">
        <v>0.55221064814814813</v>
      </c>
      <c r="F435" s="62">
        <v>43360</v>
      </c>
      <c r="G435" s="63">
        <v>0.58721064814814816</v>
      </c>
      <c r="H435"/>
      <c r="I435" s="65">
        <v>1.8020833333333333E-2</v>
      </c>
      <c r="J435" s="65">
        <v>2.199074074074074E-4</v>
      </c>
      <c r="K435" s="65">
        <v>1.6759259259259258E-2</v>
      </c>
      <c r="L435" s="65">
        <v>0</v>
      </c>
      <c r="M435" s="65">
        <v>3.4999999999999996E-2</v>
      </c>
      <c r="N435"/>
      <c r="O435" s="18">
        <v>10.6128</v>
      </c>
      <c r="P435" s="18">
        <v>0</v>
      </c>
      <c r="Q435" s="18">
        <v>10.620293999999999</v>
      </c>
      <c r="S435"/>
      <c r="T435" s="61">
        <v>44.362433862433903</v>
      </c>
      <c r="U435" s="65">
        <v>1.2662037037037039E-2</v>
      </c>
      <c r="V435" s="65">
        <v>0</v>
      </c>
      <c r="W435" s="65">
        <v>0</v>
      </c>
      <c r="X435" s="65">
        <v>2.7430555555555559E-3</v>
      </c>
      <c r="Y435" s="65">
        <v>1.3425925925925925E-3</v>
      </c>
      <c r="Z435" s="65">
        <v>1.1574074074074073E-5</v>
      </c>
      <c r="AA435" s="18">
        <f>WEEKNUM(Tableau22[[#This Row],[Date de début]],2)</f>
        <v>38</v>
      </c>
      <c r="AB435" s="18">
        <f>YEAR(Tableau22[[#This Row],[Date de début]])</f>
        <v>2018</v>
      </c>
      <c r="AC435" s="18">
        <f>WEEKDAY(Tableau22[[#This Row],[Date de début]])</f>
        <v>2</v>
      </c>
      <c r="AD435" s="18" t="str">
        <f>LEFT(Tableau22[[#This Row],[PN Pièce]],9)</f>
        <v/>
      </c>
      <c r="AE435" s="18"/>
    </row>
    <row r="436" spans="2:31" x14ac:dyDescent="0.25">
      <c r="B436" s="18">
        <v>450041</v>
      </c>
      <c r="C436" s="18" t="str">
        <f>IFERROR(VLOOKUP(B436,#REF!,2,FALSE),"")</f>
        <v/>
      </c>
      <c r="D436" s="62">
        <v>43703</v>
      </c>
      <c r="E436" s="63">
        <v>0.54137731481481477</v>
      </c>
      <c r="F436" s="62">
        <v>43703</v>
      </c>
      <c r="G436" s="63">
        <v>0.59135416666666674</v>
      </c>
      <c r="H436"/>
      <c r="I436" s="65">
        <v>1.650462962962963E-2</v>
      </c>
      <c r="J436" s="65">
        <v>4.2245370370370371E-3</v>
      </c>
      <c r="K436" s="65">
        <v>2.9131944444444446E-2</v>
      </c>
      <c r="L436" s="65">
        <v>1.1574074074074073E-4</v>
      </c>
      <c r="M436" s="65">
        <v>4.9976851851851856E-2</v>
      </c>
      <c r="N436"/>
      <c r="O436" s="18">
        <v>10.6128</v>
      </c>
      <c r="P436" s="18">
        <v>0</v>
      </c>
      <c r="Q436" s="18">
        <v>12.107837099999999</v>
      </c>
      <c r="S436"/>
      <c r="T436" s="61">
        <v>37.918480778137997</v>
      </c>
      <c r="U436" s="65">
        <v>2.3055555555555555E-2</v>
      </c>
      <c r="V436" s="65">
        <v>0</v>
      </c>
      <c r="W436" s="65">
        <v>0</v>
      </c>
      <c r="X436" s="65">
        <v>4.7453703703703703E-3</v>
      </c>
      <c r="Y436" s="65">
        <v>1.2152777777777778E-3</v>
      </c>
      <c r="Z436" s="65">
        <v>1.1574074074074073E-4</v>
      </c>
      <c r="AA436" s="18">
        <f>WEEKNUM(Tableau22[[#This Row],[Date de début]],2)</f>
        <v>35</v>
      </c>
      <c r="AB436" s="18">
        <f>YEAR(Tableau22[[#This Row],[Date de début]])</f>
        <v>2019</v>
      </c>
      <c r="AC436" s="18">
        <f>WEEKDAY(Tableau22[[#This Row],[Date de début]])</f>
        <v>2</v>
      </c>
      <c r="AD436" s="18" t="str">
        <f>LEFT(Tableau22[[#This Row],[PN Pièce]],9)</f>
        <v/>
      </c>
      <c r="AE436" s="18"/>
    </row>
    <row r="437" spans="2:31" x14ac:dyDescent="0.25">
      <c r="B437" s="18">
        <v>450042</v>
      </c>
      <c r="C437" s="18" t="str">
        <f>IFERROR(VLOOKUP(B437,#REF!,2,FALSE),"")</f>
        <v/>
      </c>
      <c r="D437" s="62">
        <v>43026</v>
      </c>
      <c r="E437" s="63">
        <v>0.59592592592592586</v>
      </c>
      <c r="F437" s="62">
        <v>43027</v>
      </c>
      <c r="G437" s="63">
        <v>0.40846064814814814</v>
      </c>
      <c r="H437"/>
      <c r="I437" s="65">
        <v>0.78753472222222232</v>
      </c>
      <c r="J437" s="65">
        <v>2.0717592592592593E-3</v>
      </c>
      <c r="K437" s="65">
        <v>2.1817129629629631E-2</v>
      </c>
      <c r="L437" s="65">
        <v>1.1111111111111111E-3</v>
      </c>
      <c r="M437" s="65">
        <v>0.81253472222222223</v>
      </c>
      <c r="N437"/>
      <c r="O437" s="18">
        <v>13.9047</v>
      </c>
      <c r="P437" s="18">
        <v>0</v>
      </c>
      <c r="Q437" s="18">
        <v>14.373091199999999</v>
      </c>
      <c r="S437"/>
      <c r="T437" s="61">
        <v>8.8594219620244203</v>
      </c>
      <c r="U437" s="65">
        <v>1.5740740740740743E-2</v>
      </c>
      <c r="V437" s="65">
        <v>0</v>
      </c>
      <c r="W437" s="65">
        <v>0</v>
      </c>
      <c r="X437" s="65">
        <v>4.1666666666666666E-3</v>
      </c>
      <c r="Y437" s="65">
        <v>1.8518518518518517E-3</v>
      </c>
      <c r="Z437" s="65">
        <v>5.7870370370370366E-5</v>
      </c>
      <c r="AA437" s="18">
        <f>WEEKNUM(Tableau22[[#This Row],[Date de début]],2)</f>
        <v>43</v>
      </c>
      <c r="AB437" s="18">
        <f>YEAR(Tableau22[[#This Row],[Date de début]])</f>
        <v>2017</v>
      </c>
      <c r="AC437" s="18">
        <f>WEEKDAY(Tableau22[[#This Row],[Date de début]])</f>
        <v>4</v>
      </c>
      <c r="AD437" s="18" t="str">
        <f>LEFT(Tableau22[[#This Row],[PN Pièce]],9)</f>
        <v/>
      </c>
      <c r="AE437" s="18"/>
    </row>
    <row r="438" spans="2:31" x14ac:dyDescent="0.25">
      <c r="B438" s="18">
        <v>450042</v>
      </c>
      <c r="C438" s="18" t="str">
        <f>IFERROR(VLOOKUP(B438,#REF!,2,FALSE),"")</f>
        <v/>
      </c>
      <c r="D438" s="62">
        <v>43171</v>
      </c>
      <c r="E438" s="63">
        <v>0.68305555555555564</v>
      </c>
      <c r="F438" s="62">
        <v>43171</v>
      </c>
      <c r="G438" s="63">
        <v>0.84215277777777775</v>
      </c>
      <c r="H438"/>
      <c r="I438" s="65">
        <v>9.0983796296296285E-2</v>
      </c>
      <c r="J438" s="65">
        <v>2.8113425925925927E-2</v>
      </c>
      <c r="K438" s="65">
        <v>2.6238425925925925E-2</v>
      </c>
      <c r="L438" s="65">
        <v>1.3761574074074074E-2</v>
      </c>
      <c r="M438" s="65">
        <v>0.15909722222222222</v>
      </c>
      <c r="N438"/>
      <c r="O438" s="18">
        <v>13.9047</v>
      </c>
      <c r="P438" s="18">
        <v>0</v>
      </c>
      <c r="Q438" s="18">
        <v>15.855462599999999</v>
      </c>
      <c r="S438"/>
      <c r="T438" s="61">
        <v>57.457805907172997</v>
      </c>
      <c r="U438" s="65">
        <v>2.1944444444444447E-2</v>
      </c>
      <c r="V438" s="65">
        <v>0</v>
      </c>
      <c r="W438" s="65">
        <v>0</v>
      </c>
      <c r="X438" s="65">
        <v>2.9282407407407412E-3</v>
      </c>
      <c r="Y438" s="65">
        <v>1.2268518518518518E-3</v>
      </c>
      <c r="Z438" s="65">
        <v>1.3888888888888889E-4</v>
      </c>
      <c r="AA438" s="18">
        <f>WEEKNUM(Tableau22[[#This Row],[Date de début]],2)</f>
        <v>11</v>
      </c>
      <c r="AB438" s="18">
        <f>YEAR(Tableau22[[#This Row],[Date de début]])</f>
        <v>2018</v>
      </c>
      <c r="AC438" s="18">
        <f>WEEKDAY(Tableau22[[#This Row],[Date de début]])</f>
        <v>2</v>
      </c>
      <c r="AD438" s="18" t="str">
        <f>LEFT(Tableau22[[#This Row],[PN Pièce]],9)</f>
        <v/>
      </c>
      <c r="AE438" s="18"/>
    </row>
    <row r="439" spans="2:31" x14ac:dyDescent="0.25">
      <c r="B439" s="18">
        <v>450042</v>
      </c>
      <c r="C439" s="18" t="str">
        <f>IFERROR(VLOOKUP(B439,#REF!,2,FALSE),"")</f>
        <v/>
      </c>
      <c r="D439" s="62">
        <v>43311</v>
      </c>
      <c r="E439" s="63">
        <v>0.3490625</v>
      </c>
      <c r="F439" s="62">
        <v>43311</v>
      </c>
      <c r="G439" s="63">
        <v>0.5725810185185185</v>
      </c>
      <c r="H439"/>
      <c r="I439" s="65">
        <v>0.17729166666666665</v>
      </c>
      <c r="J439" s="65">
        <v>4.7569444444444447E-3</v>
      </c>
      <c r="K439" s="65">
        <v>3.0983796296296297E-2</v>
      </c>
      <c r="L439" s="65">
        <v>1.0486111111111111E-2</v>
      </c>
      <c r="M439" s="65">
        <v>0.22351851851851853</v>
      </c>
      <c r="N439"/>
      <c r="O439" s="18">
        <v>13.9047</v>
      </c>
      <c r="P439" s="18">
        <v>0</v>
      </c>
      <c r="Q439" s="18">
        <v>17.426873100000002</v>
      </c>
      <c r="S439"/>
      <c r="T439" s="61">
        <v>16.192729908865001</v>
      </c>
      <c r="U439" s="65">
        <v>2.6203703703703705E-2</v>
      </c>
      <c r="V439" s="65">
        <v>0</v>
      </c>
      <c r="W439" s="65">
        <v>0</v>
      </c>
      <c r="X439" s="65">
        <v>3.0671296296296297E-3</v>
      </c>
      <c r="Y439" s="65">
        <v>1.6550925925925926E-3</v>
      </c>
      <c r="Z439" s="65">
        <v>5.7870370370370366E-5</v>
      </c>
      <c r="AA439" s="18">
        <f>WEEKNUM(Tableau22[[#This Row],[Date de début]],2)</f>
        <v>31</v>
      </c>
      <c r="AB439" s="18">
        <f>YEAR(Tableau22[[#This Row],[Date de début]])</f>
        <v>2018</v>
      </c>
      <c r="AC439" s="18">
        <f>WEEKDAY(Tableau22[[#This Row],[Date de début]])</f>
        <v>2</v>
      </c>
      <c r="AD439" s="18" t="str">
        <f>LEFT(Tableau22[[#This Row],[PN Pièce]],9)</f>
        <v/>
      </c>
      <c r="AE439" s="18"/>
    </row>
    <row r="440" spans="2:31" x14ac:dyDescent="0.25">
      <c r="B440" s="18">
        <v>450042</v>
      </c>
      <c r="C440" s="18" t="str">
        <f>IFERROR(VLOOKUP(B440,#REF!,2,FALSE),"")</f>
        <v/>
      </c>
      <c r="D440" s="62">
        <v>43356</v>
      </c>
      <c r="E440" s="63">
        <v>0.58682870370370377</v>
      </c>
      <c r="F440" s="62">
        <v>43357</v>
      </c>
      <c r="G440" s="63">
        <v>0.32686342592592593</v>
      </c>
      <c r="H440"/>
      <c r="I440" s="65">
        <v>2.2106481481481478E-3</v>
      </c>
      <c r="J440" s="65">
        <v>2.7314814814814819E-3</v>
      </c>
      <c r="K440" s="65">
        <v>1.6898148148148148E-2</v>
      </c>
      <c r="L440" s="65">
        <v>0.71819444444444447</v>
      </c>
      <c r="M440" s="65">
        <v>0.74003472222222222</v>
      </c>
      <c r="N440"/>
      <c r="O440" s="18">
        <v>13.9047</v>
      </c>
      <c r="P440" s="18">
        <v>0</v>
      </c>
      <c r="Q440" s="18">
        <v>13.9071234</v>
      </c>
      <c r="S440"/>
      <c r="T440" s="61">
        <v>2.05915012746524</v>
      </c>
      <c r="U440" s="65">
        <v>1.486111111111111E-2</v>
      </c>
      <c r="V440" s="65">
        <v>0</v>
      </c>
      <c r="W440" s="65">
        <v>0</v>
      </c>
      <c r="X440" s="65">
        <v>0</v>
      </c>
      <c r="Y440" s="65">
        <v>2.0254629629629629E-3</v>
      </c>
      <c r="Z440" s="65">
        <v>1.1574074074074073E-5</v>
      </c>
      <c r="AA440" s="18">
        <f>WEEKNUM(Tableau22[[#This Row],[Date de début]],2)</f>
        <v>37</v>
      </c>
      <c r="AB440" s="18">
        <f>YEAR(Tableau22[[#This Row],[Date de début]])</f>
        <v>2018</v>
      </c>
      <c r="AC440" s="18">
        <f>WEEKDAY(Tableau22[[#This Row],[Date de début]])</f>
        <v>5</v>
      </c>
      <c r="AD440" s="18" t="str">
        <f>LEFT(Tableau22[[#This Row],[PN Pièce]],9)</f>
        <v/>
      </c>
      <c r="AE440" s="18"/>
    </row>
    <row r="441" spans="2:31" x14ac:dyDescent="0.25">
      <c r="B441" s="18">
        <v>450042</v>
      </c>
      <c r="C441" s="18" t="str">
        <f>IFERROR(VLOOKUP(B441,#REF!,2,FALSE),"")</f>
        <v/>
      </c>
      <c r="D441" s="62">
        <v>43357</v>
      </c>
      <c r="E441" s="63">
        <v>0.32687499999999997</v>
      </c>
      <c r="F441" s="62">
        <v>43357</v>
      </c>
      <c r="G441" s="63">
        <v>0.35408564814814819</v>
      </c>
      <c r="H441"/>
      <c r="I441" s="65">
        <v>2.0208333333333335E-2</v>
      </c>
      <c r="J441" s="65">
        <v>1.6550925925925926E-3</v>
      </c>
      <c r="K441" s="65">
        <v>5.2662037037037035E-3</v>
      </c>
      <c r="L441" s="65">
        <v>8.1018518518518516E-5</v>
      </c>
      <c r="M441" s="65">
        <v>2.7210648148148147E-2</v>
      </c>
      <c r="N441"/>
      <c r="O441" s="18">
        <v>13.9047</v>
      </c>
      <c r="P441" s="18">
        <v>0</v>
      </c>
      <c r="Q441" s="18">
        <v>0.73918530000000304</v>
      </c>
      <c r="S441"/>
      <c r="T441" s="61">
        <v>25.121650361548301</v>
      </c>
      <c r="U441" s="65">
        <v>0</v>
      </c>
      <c r="V441" s="65">
        <v>0</v>
      </c>
      <c r="W441" s="65">
        <v>0</v>
      </c>
      <c r="X441" s="65">
        <v>1.9328703703703704E-3</v>
      </c>
      <c r="Y441" s="65">
        <v>0</v>
      </c>
      <c r="Z441" s="65">
        <v>3.3333333333333335E-3</v>
      </c>
      <c r="AA441" s="18">
        <f>WEEKNUM(Tableau22[[#This Row],[Date de début]],2)</f>
        <v>37</v>
      </c>
      <c r="AB441" s="18">
        <f>YEAR(Tableau22[[#This Row],[Date de début]])</f>
        <v>2018</v>
      </c>
      <c r="AC441" s="18">
        <f>WEEKDAY(Tableau22[[#This Row],[Date de début]])</f>
        <v>6</v>
      </c>
      <c r="AD441" s="18" t="str">
        <f>LEFT(Tableau22[[#This Row],[PN Pièce]],9)</f>
        <v/>
      </c>
      <c r="AE441" s="18"/>
    </row>
    <row r="442" spans="2:31" x14ac:dyDescent="0.25">
      <c r="B442" s="18">
        <v>450042</v>
      </c>
      <c r="C442" s="18" t="str">
        <f>IFERROR(VLOOKUP(B442,#REF!,2,FALSE),"")</f>
        <v/>
      </c>
      <c r="D442" s="62">
        <v>43360</v>
      </c>
      <c r="E442" s="63">
        <v>0.5872222222222222</v>
      </c>
      <c r="F442" s="62">
        <v>43361</v>
      </c>
      <c r="G442" s="63">
        <v>0.31763888888888886</v>
      </c>
      <c r="H442"/>
      <c r="I442" s="65">
        <v>7.6388888888888893E-4</v>
      </c>
      <c r="J442" s="65">
        <v>6.3657407407407402E-4</v>
      </c>
      <c r="K442" s="65">
        <v>1.6747685185185185E-2</v>
      </c>
      <c r="L442" s="65">
        <v>0.71226851851851858</v>
      </c>
      <c r="M442" s="65">
        <v>0.73041666666666671</v>
      </c>
      <c r="N442"/>
      <c r="O442" s="18">
        <v>13.9047</v>
      </c>
      <c r="P442" s="18">
        <v>0</v>
      </c>
      <c r="Q442" s="18">
        <v>13.9039068</v>
      </c>
      <c r="S442"/>
      <c r="T442" s="61">
        <v>1.8105786904988299</v>
      </c>
      <c r="U442" s="65">
        <v>1.5717592592592592E-2</v>
      </c>
      <c r="V442" s="65">
        <v>0</v>
      </c>
      <c r="W442" s="65">
        <v>0</v>
      </c>
      <c r="X442" s="65">
        <v>0</v>
      </c>
      <c r="Y442" s="65">
        <v>1.0069444444444444E-3</v>
      </c>
      <c r="Z442" s="65">
        <v>2.3148148148148147E-5</v>
      </c>
      <c r="AA442" s="18">
        <f>WEEKNUM(Tableau22[[#This Row],[Date de début]],2)</f>
        <v>38</v>
      </c>
      <c r="AB442" s="18">
        <f>YEAR(Tableau22[[#This Row],[Date de début]])</f>
        <v>2018</v>
      </c>
      <c r="AC442" s="18">
        <f>WEEKDAY(Tableau22[[#This Row],[Date de début]])</f>
        <v>2</v>
      </c>
      <c r="AD442" s="18" t="str">
        <f>LEFT(Tableau22[[#This Row],[PN Pièce]],9)</f>
        <v/>
      </c>
      <c r="AE442" s="18"/>
    </row>
    <row r="443" spans="2:31" x14ac:dyDescent="0.25">
      <c r="B443" s="18">
        <v>450042</v>
      </c>
      <c r="C443" s="18" t="str">
        <f>IFERROR(VLOOKUP(B443,#REF!,2,FALSE),"")</f>
        <v/>
      </c>
      <c r="D443" s="62">
        <v>43361</v>
      </c>
      <c r="E443" s="63">
        <v>0.33203703703703707</v>
      </c>
      <c r="F443" s="62">
        <v>43361</v>
      </c>
      <c r="G443" s="63">
        <v>0.56593749999999998</v>
      </c>
      <c r="H443"/>
      <c r="I443" s="65">
        <v>0.15222222222222223</v>
      </c>
      <c r="J443" s="65">
        <v>3.2407407407407406E-4</v>
      </c>
      <c r="K443" s="65">
        <v>2.1064814814814813E-3</v>
      </c>
      <c r="L443" s="65">
        <v>7.9247685185185185E-2</v>
      </c>
      <c r="M443" s="65">
        <v>0.23390046296296296</v>
      </c>
      <c r="N443"/>
      <c r="O443" s="18">
        <v>13.9047</v>
      </c>
      <c r="P443" s="18">
        <v>0</v>
      </c>
      <c r="Q443" s="18">
        <v>1.3565342999999901</v>
      </c>
      <c r="S443"/>
      <c r="T443" s="61">
        <v>37.646345687565002</v>
      </c>
      <c r="U443" s="65">
        <v>0</v>
      </c>
      <c r="V443" s="65">
        <v>0</v>
      </c>
      <c r="W443" s="65">
        <v>0</v>
      </c>
      <c r="X443" s="65">
        <v>1.9675925925925928E-3</v>
      </c>
      <c r="Y443" s="65">
        <v>0</v>
      </c>
      <c r="Z443" s="65">
        <v>1.3888888888888889E-4</v>
      </c>
      <c r="AA443" s="18">
        <f>WEEKNUM(Tableau22[[#This Row],[Date de début]],2)</f>
        <v>38</v>
      </c>
      <c r="AB443" s="18">
        <f>YEAR(Tableau22[[#This Row],[Date de début]])</f>
        <v>2018</v>
      </c>
      <c r="AC443" s="18">
        <f>WEEKDAY(Tableau22[[#This Row],[Date de début]])</f>
        <v>3</v>
      </c>
      <c r="AD443" s="18" t="str">
        <f>LEFT(Tableau22[[#This Row],[PN Pièce]],9)</f>
        <v/>
      </c>
      <c r="AE443" s="18"/>
    </row>
    <row r="444" spans="2:31" x14ac:dyDescent="0.25">
      <c r="B444" s="18">
        <v>450042</v>
      </c>
      <c r="C444" s="18" t="str">
        <f>IFERROR(VLOOKUP(B444,#REF!,2,FALSE),"")</f>
        <v/>
      </c>
      <c r="D444" s="62">
        <v>43703</v>
      </c>
      <c r="E444" s="63">
        <v>0.59135416666666674</v>
      </c>
      <c r="F444" s="62">
        <v>43703</v>
      </c>
      <c r="G444" s="63">
        <v>0.61834490740740744</v>
      </c>
      <c r="H444"/>
      <c r="I444" s="65">
        <v>1.0069444444444444E-3</v>
      </c>
      <c r="J444" s="65">
        <v>2.9861111111111113E-3</v>
      </c>
      <c r="K444" s="65">
        <v>2.2997685185185187E-2</v>
      </c>
      <c r="L444" s="65">
        <v>0</v>
      </c>
      <c r="M444" s="65">
        <v>2.6990740740740742E-2</v>
      </c>
      <c r="N444"/>
      <c r="O444" s="18">
        <v>13.9047</v>
      </c>
      <c r="P444" s="18">
        <v>0</v>
      </c>
      <c r="Q444" s="18">
        <v>13.9082031</v>
      </c>
      <c r="S444"/>
      <c r="T444" s="61">
        <v>58.250428816466602</v>
      </c>
      <c r="U444" s="65">
        <v>1.892361111111111E-2</v>
      </c>
      <c r="V444" s="65">
        <v>0</v>
      </c>
      <c r="W444" s="65">
        <v>0</v>
      </c>
      <c r="X444" s="65">
        <v>2.8587962962962963E-3</v>
      </c>
      <c r="Y444" s="65">
        <v>1.2037037037037038E-3</v>
      </c>
      <c r="Z444" s="65">
        <v>1.1574074074074073E-5</v>
      </c>
      <c r="AA444" s="18">
        <f>WEEKNUM(Tableau22[[#This Row],[Date de début]],2)</f>
        <v>35</v>
      </c>
      <c r="AB444" s="18">
        <f>YEAR(Tableau22[[#This Row],[Date de début]])</f>
        <v>2019</v>
      </c>
      <c r="AC444" s="18">
        <f>WEEKDAY(Tableau22[[#This Row],[Date de début]])</f>
        <v>2</v>
      </c>
      <c r="AD444" s="18" t="str">
        <f>LEFT(Tableau22[[#This Row],[PN Pièce]],9)</f>
        <v/>
      </c>
      <c r="AE444" s="18"/>
    </row>
    <row r="445" spans="2:31" x14ac:dyDescent="0.25">
      <c r="B445" s="18">
        <v>450043</v>
      </c>
      <c r="C445" s="18" t="str">
        <f>IFERROR(VLOOKUP(B445,#REF!,2,FALSE),"")</f>
        <v/>
      </c>
      <c r="D445" s="62">
        <v>43026</v>
      </c>
      <c r="E445" s="63">
        <v>0.48997685185185186</v>
      </c>
      <c r="F445" s="62">
        <v>43026</v>
      </c>
      <c r="G445" s="63">
        <v>0.56243055555555554</v>
      </c>
      <c r="H445"/>
      <c r="I445" s="65">
        <v>5.0462962962962959E-2</v>
      </c>
      <c r="J445" s="65">
        <v>7.9629629629629634E-3</v>
      </c>
      <c r="K445" s="65">
        <v>1.3935185185185184E-2</v>
      </c>
      <c r="L445" s="65">
        <v>0</v>
      </c>
      <c r="M445" s="65">
        <v>7.2361111111111112E-2</v>
      </c>
      <c r="N445"/>
      <c r="O445" s="18">
        <v>13.8933</v>
      </c>
      <c r="P445" s="18">
        <v>0</v>
      </c>
      <c r="Q445" s="18">
        <v>9.9546948000000004</v>
      </c>
      <c r="S445"/>
      <c r="T445" s="61">
        <v>16.1298722044728</v>
      </c>
      <c r="U445" s="65">
        <v>1.3935185185185184E-2</v>
      </c>
      <c r="V445" s="65">
        <v>0</v>
      </c>
      <c r="W445" s="65">
        <v>0</v>
      </c>
      <c r="X445" s="65">
        <v>0</v>
      </c>
      <c r="Y445" s="65">
        <v>0</v>
      </c>
      <c r="Z445" s="65">
        <v>0</v>
      </c>
      <c r="AA445" s="18">
        <f>WEEKNUM(Tableau22[[#This Row],[Date de début]],2)</f>
        <v>43</v>
      </c>
      <c r="AB445" s="18">
        <f>YEAR(Tableau22[[#This Row],[Date de début]])</f>
        <v>2017</v>
      </c>
      <c r="AC445" s="18">
        <f>WEEKDAY(Tableau22[[#This Row],[Date de début]])</f>
        <v>4</v>
      </c>
      <c r="AD445" s="18" t="str">
        <f>LEFT(Tableau22[[#This Row],[PN Pièce]],9)</f>
        <v/>
      </c>
      <c r="AE445" s="18"/>
    </row>
    <row r="446" spans="2:31" x14ac:dyDescent="0.25">
      <c r="B446" s="18">
        <v>450043</v>
      </c>
      <c r="C446" s="18" t="str">
        <f>IFERROR(VLOOKUP(B446,#REF!,2,FALSE),"")</f>
        <v/>
      </c>
      <c r="D446" s="62">
        <v>43026</v>
      </c>
      <c r="E446" s="63">
        <v>0.56244212962962969</v>
      </c>
      <c r="F446" s="62">
        <v>43026</v>
      </c>
      <c r="G446" s="63">
        <v>0.56606481481481474</v>
      </c>
      <c r="H446"/>
      <c r="I446" s="65">
        <v>5.0925925925925921E-4</v>
      </c>
      <c r="J446" s="65">
        <v>2.3379629629629631E-3</v>
      </c>
      <c r="K446" s="65">
        <v>7.7546296296296304E-4</v>
      </c>
      <c r="L446" s="65">
        <v>0</v>
      </c>
      <c r="M446" s="65">
        <v>3.6226851851851854E-3</v>
      </c>
      <c r="N446"/>
      <c r="O446" s="18">
        <v>13.8933</v>
      </c>
      <c r="P446" s="18">
        <v>0</v>
      </c>
      <c r="Q446" s="18">
        <v>0.72626309999999905</v>
      </c>
      <c r="S446"/>
      <c r="T446" s="61">
        <v>21.5335463258786</v>
      </c>
      <c r="U446" s="65">
        <v>6.8287037037037025E-4</v>
      </c>
      <c r="V446" s="65">
        <v>0</v>
      </c>
      <c r="W446" s="65">
        <v>0</v>
      </c>
      <c r="X446" s="65">
        <v>0</v>
      </c>
      <c r="Y446" s="65">
        <v>0</v>
      </c>
      <c r="Z446" s="65">
        <v>9.2592592592592588E-5</v>
      </c>
      <c r="AA446" s="18">
        <f>WEEKNUM(Tableau22[[#This Row],[Date de début]],2)</f>
        <v>43</v>
      </c>
      <c r="AB446" s="18">
        <f>YEAR(Tableau22[[#This Row],[Date de début]])</f>
        <v>2017</v>
      </c>
      <c r="AC446" s="18">
        <f>WEEKDAY(Tableau22[[#This Row],[Date de début]])</f>
        <v>4</v>
      </c>
      <c r="AD446" s="18" t="str">
        <f>LEFT(Tableau22[[#This Row],[PN Pièce]],9)</f>
        <v/>
      </c>
      <c r="AE446" s="18"/>
    </row>
    <row r="447" spans="2:31" x14ac:dyDescent="0.25">
      <c r="B447" s="18">
        <v>450043</v>
      </c>
      <c r="C447" s="18" t="str">
        <f>IFERROR(VLOOKUP(B447,#REF!,2,FALSE),"")</f>
        <v/>
      </c>
      <c r="D447" s="62">
        <v>43026</v>
      </c>
      <c r="E447" s="63">
        <v>0.56607638888888889</v>
      </c>
      <c r="F447" s="62">
        <v>43026</v>
      </c>
      <c r="G447" s="63">
        <v>0.59592592592592586</v>
      </c>
      <c r="H447"/>
      <c r="I447" s="65">
        <v>1.909722222222222E-2</v>
      </c>
      <c r="J447" s="65">
        <v>7.7546296296296304E-4</v>
      </c>
      <c r="K447" s="65">
        <v>9.9768518518518531E-3</v>
      </c>
      <c r="L447" s="65">
        <v>0</v>
      </c>
      <c r="M447" s="65">
        <v>2.9849537037037036E-2</v>
      </c>
      <c r="N447"/>
      <c r="O447" s="18">
        <v>13.8933</v>
      </c>
      <c r="P447" s="18">
        <v>0</v>
      </c>
      <c r="Q447" s="18">
        <v>4.7456357999999996</v>
      </c>
      <c r="S447"/>
      <c r="T447" s="61">
        <v>86.417991469561798</v>
      </c>
      <c r="U447" s="65">
        <v>5.0000000000000001E-3</v>
      </c>
      <c r="V447" s="65">
        <v>0</v>
      </c>
      <c r="W447" s="65">
        <v>0</v>
      </c>
      <c r="X447" s="65">
        <v>3.9467592592592592E-3</v>
      </c>
      <c r="Y447" s="65">
        <v>9.8379629629629642E-4</v>
      </c>
      <c r="Z447" s="65">
        <v>4.6296296296296294E-5</v>
      </c>
      <c r="AA447" s="18">
        <f>WEEKNUM(Tableau22[[#This Row],[Date de début]],2)</f>
        <v>43</v>
      </c>
      <c r="AB447" s="18">
        <f>YEAR(Tableau22[[#This Row],[Date de début]])</f>
        <v>2017</v>
      </c>
      <c r="AC447" s="18">
        <f>WEEKDAY(Tableau22[[#This Row],[Date de début]])</f>
        <v>4</v>
      </c>
      <c r="AD447" s="18" t="str">
        <f>LEFT(Tableau22[[#This Row],[PN Pièce]],9)</f>
        <v/>
      </c>
      <c r="AE447" s="18"/>
    </row>
    <row r="448" spans="2:31" x14ac:dyDescent="0.25">
      <c r="B448" s="18">
        <v>450043</v>
      </c>
      <c r="C448" s="18" t="str">
        <f>IFERROR(VLOOKUP(B448,#REF!,2,FALSE),"")</f>
        <v/>
      </c>
      <c r="D448" s="62">
        <v>43171</v>
      </c>
      <c r="E448" s="63">
        <v>0.8421643518518519</v>
      </c>
      <c r="F448" s="62">
        <v>43171</v>
      </c>
      <c r="G448" s="63">
        <v>0.89537037037037026</v>
      </c>
      <c r="H448" s="53"/>
      <c r="I448" s="65">
        <v>3.3206018518518517E-2</v>
      </c>
      <c r="J448" s="65">
        <v>3.0439814814814821E-3</v>
      </c>
      <c r="K448" s="65">
        <v>1.695601851851852E-2</v>
      </c>
      <c r="L448" s="65">
        <v>0</v>
      </c>
      <c r="M448" s="65">
        <v>5.3206018518518521E-2</v>
      </c>
      <c r="N448"/>
      <c r="O448" s="18">
        <v>13.8933</v>
      </c>
      <c r="P448" s="18">
        <v>0</v>
      </c>
      <c r="Q448" s="18">
        <v>15.0382041</v>
      </c>
      <c r="S448"/>
      <c r="T448" s="61">
        <v>63.072438546878402</v>
      </c>
      <c r="U448" s="65">
        <v>1.3946759259259258E-2</v>
      </c>
      <c r="V448" s="65">
        <v>0</v>
      </c>
      <c r="W448" s="65">
        <v>0</v>
      </c>
      <c r="X448" s="65">
        <v>1.9328703703703704E-3</v>
      </c>
      <c r="Y448" s="65">
        <v>9.9537037037037042E-4</v>
      </c>
      <c r="Z448" s="65">
        <v>8.1018518518518516E-5</v>
      </c>
      <c r="AA448" s="18">
        <f>WEEKNUM(Tableau22[[#This Row],[Date de début]],2)</f>
        <v>11</v>
      </c>
      <c r="AB448" s="18">
        <f>YEAR(Tableau22[[#This Row],[Date de début]])</f>
        <v>2018</v>
      </c>
      <c r="AC448" s="18">
        <f>WEEKDAY(Tableau22[[#This Row],[Date de début]])</f>
        <v>2</v>
      </c>
      <c r="AD448" s="18" t="str">
        <f>LEFT(Tableau22[[#This Row],[PN Pièce]],9)</f>
        <v/>
      </c>
      <c r="AE448" s="18"/>
    </row>
    <row r="449" spans="2:31" x14ac:dyDescent="0.25">
      <c r="B449" s="18">
        <v>450043</v>
      </c>
      <c r="C449" s="18" t="str">
        <f>IFERROR(VLOOKUP(B449,#REF!,2,FALSE),"")</f>
        <v/>
      </c>
      <c r="D449" s="62">
        <v>43356</v>
      </c>
      <c r="E449" s="63">
        <v>0.4392476851851852</v>
      </c>
      <c r="F449" s="62">
        <v>43356</v>
      </c>
      <c r="G449" s="63">
        <v>0.47601851851851856</v>
      </c>
      <c r="H449"/>
      <c r="I449" s="65">
        <v>1.2615740740740742E-2</v>
      </c>
      <c r="J449" s="65">
        <v>1.8865740740740742E-3</v>
      </c>
      <c r="K449" s="65">
        <v>2.2268518518518521E-2</v>
      </c>
      <c r="L449" s="65">
        <v>0</v>
      </c>
      <c r="M449" s="65">
        <v>3.6770833333333336E-2</v>
      </c>
      <c r="N449"/>
      <c r="O449" s="18">
        <v>13.8933</v>
      </c>
      <c r="P449" s="18">
        <v>0</v>
      </c>
      <c r="Q449" s="18">
        <v>14.2300095</v>
      </c>
      <c r="S449"/>
      <c r="T449" s="61">
        <v>30.889518413597699</v>
      </c>
      <c r="U449" s="65">
        <v>2.0833333333333332E-2</v>
      </c>
      <c r="V449" s="65">
        <v>0</v>
      </c>
      <c r="W449" s="65">
        <v>0</v>
      </c>
      <c r="X449" s="65">
        <v>0</v>
      </c>
      <c r="Y449" s="65">
        <v>1.4120370370370369E-3</v>
      </c>
      <c r="Z449" s="65">
        <v>2.3148148148148147E-5</v>
      </c>
      <c r="AA449" s="18">
        <f>WEEKNUM(Tableau22[[#This Row],[Date de début]],2)</f>
        <v>37</v>
      </c>
      <c r="AB449" s="18">
        <f>YEAR(Tableau22[[#This Row],[Date de début]])</f>
        <v>2018</v>
      </c>
      <c r="AC449" s="18">
        <f>WEEKDAY(Tableau22[[#This Row],[Date de début]])</f>
        <v>5</v>
      </c>
      <c r="AD449" s="18" t="str">
        <f>LEFT(Tableau22[[#This Row],[PN Pièce]],9)</f>
        <v/>
      </c>
      <c r="AE449" s="18"/>
    </row>
    <row r="450" spans="2:31" x14ac:dyDescent="0.25">
      <c r="B450" s="18">
        <v>450043</v>
      </c>
      <c r="C450" s="18" t="str">
        <f>IFERROR(VLOOKUP(B450,#REF!,2,FALSE),"")</f>
        <v/>
      </c>
      <c r="D450" s="62">
        <v>43356</v>
      </c>
      <c r="E450" s="63">
        <v>0.57289351851851855</v>
      </c>
      <c r="F450" s="62">
        <v>43356</v>
      </c>
      <c r="G450" s="63">
        <v>0.58681712962962962</v>
      </c>
      <c r="H450"/>
      <c r="I450" s="65">
        <v>1.1562499999999998E-2</v>
      </c>
      <c r="J450" s="65">
        <v>5.7870370370370366E-5</v>
      </c>
      <c r="K450" s="65">
        <v>2.3032407407407407E-3</v>
      </c>
      <c r="L450" s="65">
        <v>0</v>
      </c>
      <c r="M450" s="65">
        <v>1.3923611111111111E-2</v>
      </c>
      <c r="N450"/>
      <c r="O450" s="18">
        <v>13.8933</v>
      </c>
      <c r="P450" s="18">
        <v>0</v>
      </c>
      <c r="Q450" s="18">
        <v>0</v>
      </c>
      <c r="S450"/>
      <c r="T450" s="61">
        <v>21.194513715710698</v>
      </c>
      <c r="U450" s="65">
        <v>0</v>
      </c>
      <c r="V450" s="65">
        <v>0</v>
      </c>
      <c r="W450" s="65">
        <v>0</v>
      </c>
      <c r="X450" s="65">
        <v>2.1296296296296298E-3</v>
      </c>
      <c r="Y450" s="65">
        <v>0</v>
      </c>
      <c r="Z450" s="65">
        <v>1.7361111111111112E-4</v>
      </c>
      <c r="AA450" s="18">
        <f>WEEKNUM(Tableau22[[#This Row],[Date de début]],2)</f>
        <v>37</v>
      </c>
      <c r="AB450" s="18">
        <f>YEAR(Tableau22[[#This Row],[Date de début]])</f>
        <v>2018</v>
      </c>
      <c r="AC450" s="18">
        <f>WEEKDAY(Tableau22[[#This Row],[Date de début]])</f>
        <v>5</v>
      </c>
      <c r="AD450" s="18" t="str">
        <f>LEFT(Tableau22[[#This Row],[PN Pièce]],9)</f>
        <v/>
      </c>
      <c r="AE450" s="18"/>
    </row>
    <row r="451" spans="2:31" x14ac:dyDescent="0.25">
      <c r="B451" s="18">
        <v>450043</v>
      </c>
      <c r="C451" s="18" t="str">
        <f>IFERROR(VLOOKUP(B451,#REF!,2,FALSE),"")</f>
        <v/>
      </c>
      <c r="D451" s="62">
        <v>43360</v>
      </c>
      <c r="E451" s="63">
        <v>0.45906249999999998</v>
      </c>
      <c r="F451" s="62">
        <v>43360</v>
      </c>
      <c r="G451" s="63">
        <v>0.55221064814814813</v>
      </c>
      <c r="H451"/>
      <c r="I451" s="65">
        <v>5.876157407407407E-2</v>
      </c>
      <c r="J451" s="65">
        <v>6.7245370370370367E-3</v>
      </c>
      <c r="K451" s="65">
        <v>2.7662037037037041E-2</v>
      </c>
      <c r="L451" s="65">
        <v>0</v>
      </c>
      <c r="M451" s="65">
        <v>9.3148148148148147E-2</v>
      </c>
      <c r="N451"/>
      <c r="O451" s="18">
        <v>13.8933</v>
      </c>
      <c r="P451" s="18">
        <v>0</v>
      </c>
      <c r="Q451" s="18">
        <v>13.8983043</v>
      </c>
      <c r="S451"/>
      <c r="T451" s="61">
        <v>13.440109343936401</v>
      </c>
      <c r="U451" s="65">
        <v>2.390046296296296E-2</v>
      </c>
      <c r="V451" s="65">
        <v>0</v>
      </c>
      <c r="W451" s="65">
        <v>0</v>
      </c>
      <c r="X451" s="65">
        <v>2.3032407407407407E-3</v>
      </c>
      <c r="Y451" s="65">
        <v>1.4467592592592594E-3</v>
      </c>
      <c r="Z451" s="65">
        <v>1.1574074074074073E-5</v>
      </c>
      <c r="AA451" s="18">
        <f>WEEKNUM(Tableau22[[#This Row],[Date de début]],2)</f>
        <v>38</v>
      </c>
      <c r="AB451" s="18">
        <f>YEAR(Tableau22[[#This Row],[Date de début]])</f>
        <v>2018</v>
      </c>
      <c r="AC451" s="18">
        <f>WEEKDAY(Tableau22[[#This Row],[Date de début]])</f>
        <v>2</v>
      </c>
      <c r="AD451" s="18" t="str">
        <f>LEFT(Tableau22[[#This Row],[PN Pièce]],9)</f>
        <v/>
      </c>
      <c r="AE451" s="18"/>
    </row>
    <row r="452" spans="2:31" x14ac:dyDescent="0.25">
      <c r="B452" s="18">
        <v>450044</v>
      </c>
      <c r="C452" s="18" t="str">
        <f>IFERROR(VLOOKUP(B452,#REF!,2,FALSE),"")</f>
        <v/>
      </c>
      <c r="D452" s="62">
        <v>43025</v>
      </c>
      <c r="E452" s="63">
        <v>0.60070601851851857</v>
      </c>
      <c r="F452" s="62">
        <v>43026</v>
      </c>
      <c r="G452" s="63">
        <v>0.30288194444444444</v>
      </c>
      <c r="H452"/>
      <c r="I452" s="65">
        <v>4.5601851851851853E-3</v>
      </c>
      <c r="J452" s="65">
        <v>7.3263888888888892E-3</v>
      </c>
      <c r="K452" s="65">
        <v>1.4745370370370372E-2</v>
      </c>
      <c r="L452" s="65">
        <v>0.67554398148148154</v>
      </c>
      <c r="M452" s="65">
        <v>0.70217592592592604</v>
      </c>
      <c r="N452"/>
      <c r="O452" s="18">
        <v>7.7972999999999999</v>
      </c>
      <c r="P452" s="18">
        <v>0</v>
      </c>
      <c r="Q452" s="18">
        <v>8.1069039000000007</v>
      </c>
      <c r="S452"/>
      <c r="T452" s="61">
        <v>50.294636381617998</v>
      </c>
      <c r="U452" s="65">
        <v>1.1574074074074075E-2</v>
      </c>
      <c r="V452" s="65">
        <v>0</v>
      </c>
      <c r="W452" s="65">
        <v>0</v>
      </c>
      <c r="X452" s="65">
        <v>2.2453703703703702E-3</v>
      </c>
      <c r="Y452" s="65">
        <v>9.1435185185185185E-4</v>
      </c>
      <c r="Z452" s="65">
        <v>1.1574074074074073E-5</v>
      </c>
      <c r="AA452" s="18">
        <f>WEEKNUM(Tableau22[[#This Row],[Date de début]],2)</f>
        <v>43</v>
      </c>
      <c r="AB452" s="18">
        <f>YEAR(Tableau22[[#This Row],[Date de début]])</f>
        <v>2017</v>
      </c>
      <c r="AC452" s="18">
        <f>WEEKDAY(Tableau22[[#This Row],[Date de début]])</f>
        <v>3</v>
      </c>
      <c r="AD452" s="18" t="str">
        <f>LEFT(Tableau22[[#This Row],[PN Pièce]],9)</f>
        <v/>
      </c>
      <c r="AE452" s="18"/>
    </row>
    <row r="453" spans="2:31" x14ac:dyDescent="0.25">
      <c r="B453" s="18">
        <v>450044</v>
      </c>
      <c r="C453" s="18" t="str">
        <f>IFERROR(VLOOKUP(B453,#REF!,2,FALSE),"")</f>
        <v/>
      </c>
      <c r="D453" s="62">
        <v>43026</v>
      </c>
      <c r="E453" s="63">
        <v>0.42098379629629629</v>
      </c>
      <c r="F453" s="62">
        <v>43026</v>
      </c>
      <c r="G453" s="63">
        <v>0.48996527777777782</v>
      </c>
      <c r="H453"/>
      <c r="I453" s="65">
        <v>4.5185185185185189E-2</v>
      </c>
      <c r="J453" s="65">
        <v>5.7638888888888887E-3</v>
      </c>
      <c r="K453" s="65">
        <v>1.7777777777777778E-2</v>
      </c>
      <c r="L453" s="65">
        <v>2.5462962962962961E-4</v>
      </c>
      <c r="M453" s="65">
        <v>6.8981481481481477E-2</v>
      </c>
      <c r="N453"/>
      <c r="O453" s="18">
        <v>7.7972999999999999</v>
      </c>
      <c r="P453" s="18">
        <v>0</v>
      </c>
      <c r="Q453" s="18">
        <v>8.8853852999999994</v>
      </c>
      <c r="S453"/>
      <c r="T453" s="61">
        <v>68.903859060402695</v>
      </c>
      <c r="U453" s="65">
        <v>1.2314814814814815E-2</v>
      </c>
      <c r="V453" s="65">
        <v>0</v>
      </c>
      <c r="W453" s="65">
        <v>0</v>
      </c>
      <c r="X453" s="65">
        <v>4.3518518518518515E-3</v>
      </c>
      <c r="Y453" s="65">
        <v>1.0532407407407407E-3</v>
      </c>
      <c r="Z453" s="65">
        <v>5.7870370370370366E-5</v>
      </c>
      <c r="AA453" s="18">
        <f>WEEKNUM(Tableau22[[#This Row],[Date de début]],2)</f>
        <v>43</v>
      </c>
      <c r="AB453" s="18">
        <f>YEAR(Tableau22[[#This Row],[Date de début]])</f>
        <v>2017</v>
      </c>
      <c r="AC453" s="18">
        <f>WEEKDAY(Tableau22[[#This Row],[Date de début]])</f>
        <v>4</v>
      </c>
      <c r="AD453" s="18" t="str">
        <f>LEFT(Tableau22[[#This Row],[PN Pièce]],9)</f>
        <v/>
      </c>
      <c r="AE453" s="18"/>
    </row>
    <row r="454" spans="2:31" x14ac:dyDescent="0.25">
      <c r="B454" s="18">
        <v>450044</v>
      </c>
      <c r="C454" s="18" t="str">
        <f>IFERROR(VLOOKUP(B454,#REF!,2,FALSE),"")</f>
        <v/>
      </c>
      <c r="D454" s="62">
        <v>43166</v>
      </c>
      <c r="E454" s="63">
        <v>0.4314236111111111</v>
      </c>
      <c r="F454" s="62">
        <v>43166</v>
      </c>
      <c r="G454" s="63">
        <v>0.56038194444444445</v>
      </c>
      <c r="H454"/>
      <c r="I454" s="65">
        <v>6.8043981481481483E-2</v>
      </c>
      <c r="J454" s="65">
        <v>2.4282407407407409E-2</v>
      </c>
      <c r="K454" s="65">
        <v>3.6481481481481483E-2</v>
      </c>
      <c r="L454" s="65">
        <v>1.5046296296296297E-4</v>
      </c>
      <c r="M454" s="65">
        <v>0.12895833333333334</v>
      </c>
      <c r="N454"/>
      <c r="O454" s="18">
        <v>7.7972999999999999</v>
      </c>
      <c r="P454" s="18">
        <v>0</v>
      </c>
      <c r="Q454" s="18">
        <v>17.6092914</v>
      </c>
      <c r="S454"/>
      <c r="T454" s="61">
        <v>22.706515885837401</v>
      </c>
      <c r="U454" s="65">
        <v>2.7581018518518519E-2</v>
      </c>
      <c r="V454" s="65">
        <v>0</v>
      </c>
      <c r="W454" s="65">
        <v>0</v>
      </c>
      <c r="X454" s="65">
        <v>6.122685185185185E-3</v>
      </c>
      <c r="Y454" s="65">
        <v>2.673611111111111E-3</v>
      </c>
      <c r="Z454" s="65">
        <v>1.0416666666666667E-4</v>
      </c>
      <c r="AA454" s="18">
        <f>WEEKNUM(Tableau22[[#This Row],[Date de début]],2)</f>
        <v>10</v>
      </c>
      <c r="AB454" s="18">
        <f>YEAR(Tableau22[[#This Row],[Date de début]])</f>
        <v>2018</v>
      </c>
      <c r="AC454" s="18">
        <f>WEEKDAY(Tableau22[[#This Row],[Date de début]])</f>
        <v>4</v>
      </c>
      <c r="AD454" s="18" t="str">
        <f>LEFT(Tableau22[[#This Row],[PN Pièce]],9)</f>
        <v/>
      </c>
      <c r="AE454" s="18"/>
    </row>
    <row r="455" spans="2:31" x14ac:dyDescent="0.25">
      <c r="B455" s="18">
        <v>450044</v>
      </c>
      <c r="C455" s="18" t="str">
        <f>IFERROR(VLOOKUP(B455,#REF!,2,FALSE),"")</f>
        <v/>
      </c>
      <c r="D455" s="62">
        <v>43357</v>
      </c>
      <c r="E455" s="63">
        <v>0.35408564814814819</v>
      </c>
      <c r="F455" s="62">
        <v>43357</v>
      </c>
      <c r="G455" s="63">
        <v>0.41482638888888884</v>
      </c>
      <c r="H455"/>
      <c r="I455" s="65">
        <v>5.2777777777777778E-2</v>
      </c>
      <c r="J455" s="65">
        <v>1.1805555555555556E-3</v>
      </c>
      <c r="K455" s="65">
        <v>6.782407407407408E-3</v>
      </c>
      <c r="L455" s="65">
        <v>0</v>
      </c>
      <c r="M455" s="65">
        <v>6.0740740740740741E-2</v>
      </c>
      <c r="N455"/>
      <c r="O455" s="18">
        <v>7.7972999999999999</v>
      </c>
      <c r="P455" s="18">
        <v>0</v>
      </c>
      <c r="Q455" s="18">
        <v>3.7902144</v>
      </c>
      <c r="S455"/>
      <c r="T455" s="61">
        <v>4.5935594512195097</v>
      </c>
      <c r="U455" s="65">
        <v>6.7476851851851856E-3</v>
      </c>
      <c r="V455" s="65">
        <v>0</v>
      </c>
      <c r="W455" s="65">
        <v>0</v>
      </c>
      <c r="X455" s="65">
        <v>0</v>
      </c>
      <c r="Y455" s="65">
        <v>0</v>
      </c>
      <c r="Z455" s="65">
        <v>3.4722222222222222E-5</v>
      </c>
      <c r="AA455" s="18">
        <f>WEEKNUM(Tableau22[[#This Row],[Date de début]],2)</f>
        <v>37</v>
      </c>
      <c r="AB455" s="18">
        <f>YEAR(Tableau22[[#This Row],[Date de début]])</f>
        <v>2018</v>
      </c>
      <c r="AC455" s="18">
        <f>WEEKDAY(Tableau22[[#This Row],[Date de début]])</f>
        <v>6</v>
      </c>
      <c r="AD455" s="18" t="str">
        <f>LEFT(Tableau22[[#This Row],[PN Pièce]],9)</f>
        <v/>
      </c>
      <c r="AE455" s="18"/>
    </row>
    <row r="456" spans="2:31" x14ac:dyDescent="0.25">
      <c r="B456" s="18">
        <v>450044</v>
      </c>
      <c r="C456" s="18" t="str">
        <f>IFERROR(VLOOKUP(B456,#REF!,2,FALSE),"")</f>
        <v/>
      </c>
      <c r="D456" s="62">
        <v>43357</v>
      </c>
      <c r="E456" s="63">
        <v>0.42297453703703702</v>
      </c>
      <c r="F456" s="62">
        <v>43357</v>
      </c>
      <c r="G456" s="63">
        <v>0.45543981481481483</v>
      </c>
      <c r="H456"/>
      <c r="I456" s="65">
        <v>2.2442129629629631E-2</v>
      </c>
      <c r="J456" s="65">
        <v>5.6712962962962956E-4</v>
      </c>
      <c r="K456" s="65">
        <v>9.4560185185185181E-3</v>
      </c>
      <c r="L456" s="65">
        <v>0</v>
      </c>
      <c r="M456" s="65">
        <v>3.246527777777778E-2</v>
      </c>
      <c r="N456"/>
      <c r="O456" s="18">
        <v>7.7972999999999999</v>
      </c>
      <c r="P456" s="18">
        <v>0</v>
      </c>
      <c r="Q456" s="18">
        <v>4.0249439999999996</v>
      </c>
      <c r="S456"/>
      <c r="T456" s="61">
        <v>39.714795008912702</v>
      </c>
      <c r="U456" s="65">
        <v>5.7870370370370376E-3</v>
      </c>
      <c r="V456" s="65">
        <v>0</v>
      </c>
      <c r="W456" s="65">
        <v>0</v>
      </c>
      <c r="X456" s="65">
        <v>2.3495370370370371E-3</v>
      </c>
      <c r="Y456" s="65">
        <v>1.3078703703703705E-3</v>
      </c>
      <c r="Z456" s="65">
        <v>1.1574074074074073E-5</v>
      </c>
      <c r="AA456" s="18">
        <f>WEEKNUM(Tableau22[[#This Row],[Date de début]],2)</f>
        <v>37</v>
      </c>
      <c r="AB456" s="18">
        <f>YEAR(Tableau22[[#This Row],[Date de début]])</f>
        <v>2018</v>
      </c>
      <c r="AC456" s="18">
        <f>WEEKDAY(Tableau22[[#This Row],[Date de début]])</f>
        <v>6</v>
      </c>
      <c r="AD456" s="18" t="str">
        <f>LEFT(Tableau22[[#This Row],[PN Pièce]],9)</f>
        <v/>
      </c>
      <c r="AE456" s="18"/>
    </row>
    <row r="457" spans="2:31" x14ac:dyDescent="0.25">
      <c r="B457" s="18">
        <v>450044</v>
      </c>
      <c r="C457" s="18" t="str">
        <f>IFERROR(VLOOKUP(B457,#REF!,2,FALSE),"")</f>
        <v/>
      </c>
      <c r="D457" s="62">
        <v>43566</v>
      </c>
      <c r="E457" s="63">
        <v>0.40393518518518517</v>
      </c>
      <c r="F457" s="62">
        <v>43566</v>
      </c>
      <c r="G457" s="63">
        <v>0.44065972222222222</v>
      </c>
      <c r="H457"/>
      <c r="I457" s="65">
        <v>1.1319444444444444E-2</v>
      </c>
      <c r="J457" s="65">
        <v>4.9189814814814816E-3</v>
      </c>
      <c r="K457" s="65">
        <v>2.0486111111111111E-2</v>
      </c>
      <c r="L457" s="65">
        <v>0</v>
      </c>
      <c r="M457" s="65">
        <v>3.6724537037037035E-2</v>
      </c>
      <c r="N457"/>
      <c r="O457" s="18">
        <v>7.7972999999999999</v>
      </c>
      <c r="P457" s="18">
        <v>0</v>
      </c>
      <c r="Q457" s="18">
        <v>7.8042825000000002</v>
      </c>
      <c r="S457"/>
      <c r="T457" s="61">
        <v>54.919634415379797</v>
      </c>
      <c r="U457" s="65">
        <v>1.6770833333333332E-2</v>
      </c>
      <c r="V457" s="65">
        <v>0</v>
      </c>
      <c r="W457" s="65">
        <v>0</v>
      </c>
      <c r="X457" s="65">
        <v>2.2685185185185182E-3</v>
      </c>
      <c r="Y457" s="65">
        <v>1.4351851851851854E-3</v>
      </c>
      <c r="Z457" s="65">
        <v>1.1574074074074073E-5</v>
      </c>
      <c r="AA457" s="18">
        <f>WEEKNUM(Tableau22[[#This Row],[Date de début]],2)</f>
        <v>15</v>
      </c>
      <c r="AB457" s="18">
        <f>YEAR(Tableau22[[#This Row],[Date de début]])</f>
        <v>2019</v>
      </c>
      <c r="AC457" s="18">
        <f>WEEKDAY(Tableau22[[#This Row],[Date de début]])</f>
        <v>5</v>
      </c>
      <c r="AD457" s="18" t="str">
        <f>LEFT(Tableau22[[#This Row],[PN Pièce]],9)</f>
        <v/>
      </c>
      <c r="AE457" s="18"/>
    </row>
    <row r="458" spans="2:31" x14ac:dyDescent="0.25">
      <c r="B458" s="18">
        <v>450045</v>
      </c>
      <c r="C458" s="18" t="str">
        <f>IFERROR(VLOOKUP(B458,#REF!,2,FALSE),"")</f>
        <v/>
      </c>
      <c r="D458" s="62">
        <v>43026</v>
      </c>
      <c r="E458" s="63">
        <v>0.30289351851851853</v>
      </c>
      <c r="F458" s="62">
        <v>43026</v>
      </c>
      <c r="G458" s="63">
        <v>0.42097222222222225</v>
      </c>
      <c r="H458"/>
      <c r="I458" s="65">
        <v>6.3993055555555553E-2</v>
      </c>
      <c r="J458" s="65">
        <v>2.1909722222222223E-2</v>
      </c>
      <c r="K458" s="65">
        <v>2.7650462962962963E-2</v>
      </c>
      <c r="L458" s="65">
        <v>4.5254629629629629E-3</v>
      </c>
      <c r="M458" s="65">
        <v>0.1180787037037037</v>
      </c>
      <c r="N458"/>
      <c r="O458" s="18">
        <v>12.865500000000001</v>
      </c>
      <c r="P458" s="18">
        <v>0</v>
      </c>
      <c r="Q458" s="18">
        <v>13.849567800000001</v>
      </c>
      <c r="S458"/>
      <c r="T458" s="61">
        <v>52.160948833562003</v>
      </c>
      <c r="U458" s="65">
        <v>2.2199074074074076E-2</v>
      </c>
      <c r="V458" s="65">
        <v>1.0416666666666667E-4</v>
      </c>
      <c r="W458" s="65">
        <v>0</v>
      </c>
      <c r="X458" s="65">
        <v>4.3981481481481484E-3</v>
      </c>
      <c r="Y458" s="65">
        <v>9.3750000000000007E-4</v>
      </c>
      <c r="Z458" s="65">
        <v>1.1574074074074073E-5</v>
      </c>
      <c r="AA458" s="18">
        <f>WEEKNUM(Tableau22[[#This Row],[Date de début]],2)</f>
        <v>43</v>
      </c>
      <c r="AB458" s="18">
        <f>YEAR(Tableau22[[#This Row],[Date de début]])</f>
        <v>2017</v>
      </c>
      <c r="AC458" s="18">
        <f>WEEKDAY(Tableau22[[#This Row],[Date de début]])</f>
        <v>4</v>
      </c>
      <c r="AD458" s="18" t="str">
        <f>LEFT(Tableau22[[#This Row],[PN Pièce]],9)</f>
        <v/>
      </c>
      <c r="AE458" s="18"/>
    </row>
    <row r="459" spans="2:31" x14ac:dyDescent="0.25">
      <c r="B459" s="18">
        <v>450045</v>
      </c>
      <c r="C459" s="18" t="str">
        <f>IFERROR(VLOOKUP(B459,#REF!,2,FALSE),"")</f>
        <v/>
      </c>
      <c r="D459" s="62">
        <v>43166</v>
      </c>
      <c r="E459" s="63">
        <v>0.56039351851851849</v>
      </c>
      <c r="F459" s="62">
        <v>43171</v>
      </c>
      <c r="G459" s="63">
        <v>0.60464120370370367</v>
      </c>
      <c r="H459"/>
      <c r="I459" s="65">
        <v>6.5104166666666671E-2</v>
      </c>
      <c r="J459" s="65">
        <v>2.2662037037037036E-2</v>
      </c>
      <c r="K459" s="65">
        <v>5.8391203703703702E-2</v>
      </c>
      <c r="L459" s="65" t="s">
        <v>211</v>
      </c>
      <c r="M459" s="65" t="s">
        <v>212</v>
      </c>
      <c r="N459"/>
      <c r="O459" s="18">
        <v>12.865500000000001</v>
      </c>
      <c r="P459" s="18">
        <v>0</v>
      </c>
      <c r="Q459" s="18">
        <v>29.144940299999998</v>
      </c>
      <c r="S459"/>
      <c r="T459" s="61">
        <v>0.69319196095662705</v>
      </c>
      <c r="U459" s="65">
        <v>4.927083333333334E-2</v>
      </c>
      <c r="V459" s="65">
        <v>0</v>
      </c>
      <c r="W459" s="65">
        <v>0</v>
      </c>
      <c r="X459" s="65">
        <v>6.2268518518518515E-3</v>
      </c>
      <c r="Y459" s="65">
        <v>2.8703703703703708E-3</v>
      </c>
      <c r="Z459" s="65">
        <v>2.3148148148148147E-5</v>
      </c>
      <c r="AA459" s="18">
        <f>WEEKNUM(Tableau22[[#This Row],[Date de début]],2)</f>
        <v>10</v>
      </c>
      <c r="AB459" s="18">
        <f>YEAR(Tableau22[[#This Row],[Date de début]])</f>
        <v>2018</v>
      </c>
      <c r="AC459" s="18">
        <f>WEEKDAY(Tableau22[[#This Row],[Date de début]])</f>
        <v>4</v>
      </c>
      <c r="AD459" s="18" t="str">
        <f>LEFT(Tableau22[[#This Row],[PN Pièce]],9)</f>
        <v/>
      </c>
      <c r="AE459" s="18"/>
    </row>
    <row r="460" spans="2:31" x14ac:dyDescent="0.25">
      <c r="B460" s="18">
        <v>450045</v>
      </c>
      <c r="C460" s="18" t="str">
        <f>IFERROR(VLOOKUP(B460,#REF!,2,FALSE),"")</f>
        <v/>
      </c>
      <c r="D460" s="62">
        <v>43235</v>
      </c>
      <c r="E460" s="63">
        <v>0.42907407407407411</v>
      </c>
      <c r="F460" s="62">
        <v>43237</v>
      </c>
      <c r="G460" s="63">
        <v>0.34383101851851849</v>
      </c>
      <c r="H460"/>
      <c r="I460" s="65">
        <v>0.11702546296296296</v>
      </c>
      <c r="J460" s="65">
        <v>1.6666666666666668E-3</v>
      </c>
      <c r="K460" s="65">
        <v>2.1828703703703701E-2</v>
      </c>
      <c r="L460" s="65" t="s">
        <v>213</v>
      </c>
      <c r="M460" s="65" t="s">
        <v>214</v>
      </c>
      <c r="N460"/>
      <c r="O460" s="18">
        <v>12.865500000000001</v>
      </c>
      <c r="P460" s="18">
        <v>0</v>
      </c>
      <c r="Q460" s="18">
        <v>13.5690639</v>
      </c>
      <c r="S460"/>
      <c r="T460" s="61">
        <v>96.359089672681094</v>
      </c>
      <c r="U460" s="65">
        <v>1.9664351851851853E-2</v>
      </c>
      <c r="V460" s="65">
        <v>0</v>
      </c>
      <c r="W460" s="65">
        <v>0</v>
      </c>
      <c r="X460" s="65">
        <v>2.1527777777777778E-3</v>
      </c>
      <c r="Y460" s="65">
        <v>0</v>
      </c>
      <c r="Z460" s="65">
        <v>1.1574074074074073E-5</v>
      </c>
      <c r="AA460" s="18">
        <f>WEEKNUM(Tableau22[[#This Row],[Date de début]],2)</f>
        <v>20</v>
      </c>
      <c r="AB460" s="18">
        <f>YEAR(Tableau22[[#This Row],[Date de début]])</f>
        <v>2018</v>
      </c>
      <c r="AC460" s="18">
        <f>WEEKDAY(Tableau22[[#This Row],[Date de début]])</f>
        <v>3</v>
      </c>
      <c r="AD460" s="18" t="str">
        <f>LEFT(Tableau22[[#This Row],[PN Pièce]],9)</f>
        <v/>
      </c>
      <c r="AE460" s="18"/>
    </row>
    <row r="461" spans="2:31" x14ac:dyDescent="0.25">
      <c r="B461" s="18">
        <v>450045</v>
      </c>
      <c r="C461" s="18" t="str">
        <f>IFERROR(VLOOKUP(B461,#REF!,2,FALSE),"")</f>
        <v/>
      </c>
      <c r="D461" s="62">
        <v>43357</v>
      </c>
      <c r="E461" s="63">
        <v>0.45545138888888892</v>
      </c>
      <c r="F461" s="62">
        <v>43360</v>
      </c>
      <c r="G461" s="63">
        <v>0.45906249999999998</v>
      </c>
      <c r="H461"/>
      <c r="I461" s="65">
        <v>0.12730324074074076</v>
      </c>
      <c r="J461" s="65">
        <v>4.2824074074074075E-3</v>
      </c>
      <c r="K461" s="65">
        <v>2.5462962962962962E-2</v>
      </c>
      <c r="L461" s="65" t="s">
        <v>215</v>
      </c>
      <c r="M461" s="65" t="s">
        <v>216</v>
      </c>
      <c r="N461"/>
      <c r="O461" s="18">
        <v>12.865500000000001</v>
      </c>
      <c r="P461" s="18">
        <v>0</v>
      </c>
      <c r="Q461" s="18">
        <v>15.554310299999999</v>
      </c>
      <c r="S461"/>
      <c r="T461" s="61">
        <v>97.823002404512906</v>
      </c>
      <c r="U461" s="65">
        <v>2.1678240740740738E-2</v>
      </c>
      <c r="V461" s="65">
        <v>0</v>
      </c>
      <c r="W461" s="65">
        <v>0</v>
      </c>
      <c r="X461" s="65">
        <v>2.3726851851851851E-3</v>
      </c>
      <c r="Y461" s="65">
        <v>1.4004629629629629E-3</v>
      </c>
      <c r="Z461" s="65">
        <v>1.1574074074074073E-5</v>
      </c>
      <c r="AA461" s="18">
        <f>WEEKNUM(Tableau22[[#This Row],[Date de début]],2)</f>
        <v>37</v>
      </c>
      <c r="AB461" s="18">
        <f>YEAR(Tableau22[[#This Row],[Date de début]])</f>
        <v>2018</v>
      </c>
      <c r="AC461" s="18">
        <f>WEEKDAY(Tableau22[[#This Row],[Date de début]])</f>
        <v>6</v>
      </c>
      <c r="AD461" s="18" t="str">
        <f>LEFT(Tableau22[[#This Row],[PN Pièce]],9)</f>
        <v/>
      </c>
      <c r="AE461" s="18"/>
    </row>
    <row r="462" spans="2:31" x14ac:dyDescent="0.25">
      <c r="B462" s="18">
        <v>450045</v>
      </c>
      <c r="C462" s="18" t="str">
        <f>IFERROR(VLOOKUP(B462,#REF!,2,FALSE),"")</f>
        <v/>
      </c>
      <c r="D462" s="62">
        <v>43566</v>
      </c>
      <c r="E462" s="63">
        <v>0.44065972222222222</v>
      </c>
      <c r="F462" s="62">
        <v>43567</v>
      </c>
      <c r="G462" s="63">
        <v>0.34180555555555553</v>
      </c>
      <c r="H462"/>
      <c r="I462" s="65">
        <v>0.12680555555555556</v>
      </c>
      <c r="J462" s="65">
        <v>1.1238425925925928E-2</v>
      </c>
      <c r="K462" s="65">
        <v>2.6469907407407411E-2</v>
      </c>
      <c r="L462" s="65">
        <v>0.73663194444444446</v>
      </c>
      <c r="M462" s="65">
        <v>0.90114583333333342</v>
      </c>
      <c r="N462"/>
      <c r="O462" s="18">
        <v>12.865500000000001</v>
      </c>
      <c r="P462" s="18">
        <v>0</v>
      </c>
      <c r="Q462" s="18">
        <v>13.9445259</v>
      </c>
      <c r="S462"/>
      <c r="T462" s="61">
        <v>3.9409702153893602</v>
      </c>
      <c r="U462" s="65">
        <v>2.2847222222222224E-2</v>
      </c>
      <c r="V462" s="65">
        <v>0</v>
      </c>
      <c r="W462" s="65">
        <v>0</v>
      </c>
      <c r="X462" s="65">
        <v>2.1874999999999998E-3</v>
      </c>
      <c r="Y462" s="65">
        <v>1.3425925925925925E-3</v>
      </c>
      <c r="Z462" s="65">
        <v>9.2592592592592588E-5</v>
      </c>
      <c r="AA462" s="18">
        <f>WEEKNUM(Tableau22[[#This Row],[Date de début]],2)</f>
        <v>15</v>
      </c>
      <c r="AB462" s="18">
        <f>YEAR(Tableau22[[#This Row],[Date de début]])</f>
        <v>2019</v>
      </c>
      <c r="AC462" s="18">
        <f>WEEKDAY(Tableau22[[#This Row],[Date de début]])</f>
        <v>5</v>
      </c>
      <c r="AD462" s="18" t="str">
        <f>LEFT(Tableau22[[#This Row],[PN Pièce]],9)</f>
        <v/>
      </c>
      <c r="AE462" s="18"/>
    </row>
    <row r="463" spans="2:31" x14ac:dyDescent="0.25">
      <c r="B463" s="18">
        <v>450045</v>
      </c>
      <c r="C463" s="18" t="str">
        <f>IFERROR(VLOOKUP(B463,#REF!,2,FALSE),"")</f>
        <v/>
      </c>
      <c r="D463" s="62">
        <v>43703</v>
      </c>
      <c r="E463" s="63">
        <v>0.61834490740740744</v>
      </c>
      <c r="F463" s="62">
        <v>43703</v>
      </c>
      <c r="G463" s="63">
        <v>0.69293981481481481</v>
      </c>
      <c r="H463"/>
      <c r="I463" s="65">
        <v>4.7106481481481478E-2</v>
      </c>
      <c r="J463" s="65">
        <v>3.7847222222222223E-3</v>
      </c>
      <c r="K463" s="65">
        <v>2.3703703703703703E-2</v>
      </c>
      <c r="L463" s="65">
        <v>0</v>
      </c>
      <c r="M463" s="65">
        <v>7.4594907407407415E-2</v>
      </c>
      <c r="N463"/>
      <c r="O463" s="18">
        <v>12.865500000000001</v>
      </c>
      <c r="P463" s="18">
        <v>0</v>
      </c>
      <c r="Q463" s="18">
        <v>12.8701407</v>
      </c>
      <c r="S463"/>
      <c r="T463" s="61">
        <v>80.344453064391004</v>
      </c>
      <c r="U463" s="65">
        <v>2.0578703703703703E-2</v>
      </c>
      <c r="V463" s="65">
        <v>0</v>
      </c>
      <c r="W463" s="65">
        <v>0</v>
      </c>
      <c r="X463" s="65">
        <v>2.1643518518518518E-3</v>
      </c>
      <c r="Y463" s="65">
        <v>8.9120370370370362E-4</v>
      </c>
      <c r="Z463" s="65">
        <v>6.9444444444444444E-5</v>
      </c>
      <c r="AA463" s="18">
        <f>WEEKNUM(Tableau22[[#This Row],[Date de début]],2)</f>
        <v>35</v>
      </c>
      <c r="AB463" s="18">
        <f>YEAR(Tableau22[[#This Row],[Date de début]])</f>
        <v>2019</v>
      </c>
      <c r="AC463" s="18">
        <f>WEEKDAY(Tableau22[[#This Row],[Date de début]])</f>
        <v>2</v>
      </c>
      <c r="AD463" s="18" t="str">
        <f>LEFT(Tableau22[[#This Row],[PN Pièce]],9)</f>
        <v/>
      </c>
      <c r="AE463" s="18"/>
    </row>
    <row r="464" spans="2:31" x14ac:dyDescent="0.25">
      <c r="B464" s="18">
        <v>450046</v>
      </c>
      <c r="C464" s="18" t="str">
        <f>IFERROR(VLOOKUP(B464,#REF!,2,FALSE),"")</f>
        <v/>
      </c>
      <c r="D464" s="62">
        <v>43007</v>
      </c>
      <c r="E464" s="63">
        <v>0.3399537037037037</v>
      </c>
      <c r="F464" s="62">
        <v>43007</v>
      </c>
      <c r="G464" s="63">
        <v>0.4137615740740741</v>
      </c>
      <c r="H464"/>
      <c r="I464" s="65">
        <v>6.8414351851851851E-2</v>
      </c>
      <c r="J464" s="65">
        <v>4.1666666666666669E-4</v>
      </c>
      <c r="K464" s="65">
        <v>4.9768518518518521E-3</v>
      </c>
      <c r="L464" s="65">
        <v>0</v>
      </c>
      <c r="M464" s="65">
        <v>7.3807870370370371E-2</v>
      </c>
      <c r="N464"/>
      <c r="O464" s="18">
        <v>15.69675</v>
      </c>
      <c r="P464" s="18">
        <v>0</v>
      </c>
      <c r="Q464" s="18">
        <v>0</v>
      </c>
      <c r="S464"/>
      <c r="T464" s="61">
        <v>8.1858240551983705</v>
      </c>
      <c r="U464" s="65">
        <v>0</v>
      </c>
      <c r="V464" s="65">
        <v>0</v>
      </c>
      <c r="W464" s="65">
        <v>0</v>
      </c>
      <c r="X464" s="65">
        <v>4.8263888888888887E-3</v>
      </c>
      <c r="Y464" s="65">
        <v>0</v>
      </c>
      <c r="Z464" s="65">
        <v>1.5046296296296297E-4</v>
      </c>
      <c r="AA464" s="18">
        <f>WEEKNUM(Tableau22[[#This Row],[Date de début]],2)</f>
        <v>40</v>
      </c>
      <c r="AB464" s="18">
        <f>YEAR(Tableau22[[#This Row],[Date de début]])</f>
        <v>2017</v>
      </c>
      <c r="AC464" s="18">
        <f>WEEKDAY(Tableau22[[#This Row],[Date de début]])</f>
        <v>6</v>
      </c>
      <c r="AD464" s="18" t="str">
        <f>LEFT(Tableau22[[#This Row],[PN Pièce]],9)</f>
        <v/>
      </c>
      <c r="AE464" s="18"/>
    </row>
    <row r="465" spans="2:31" x14ac:dyDescent="0.25">
      <c r="B465" s="18">
        <v>450046</v>
      </c>
      <c r="C465" s="18" t="str">
        <f>IFERROR(VLOOKUP(B465,#REF!,2,FALSE),"")</f>
        <v/>
      </c>
      <c r="D465" s="62">
        <v>43217</v>
      </c>
      <c r="E465" s="63">
        <v>0.46225694444444443</v>
      </c>
      <c r="F465" s="62">
        <v>43217</v>
      </c>
      <c r="G465" s="63">
        <v>0.49729166666666669</v>
      </c>
      <c r="H465"/>
      <c r="I465" s="65">
        <v>1.2638888888888889E-2</v>
      </c>
      <c r="J465" s="65">
        <v>1.3206018518518518E-2</v>
      </c>
      <c r="K465" s="65">
        <v>9.1898148148148139E-3</v>
      </c>
      <c r="L465" s="65">
        <v>0</v>
      </c>
      <c r="M465" s="65">
        <v>3.5034722222222224E-2</v>
      </c>
      <c r="N465"/>
      <c r="O465" s="18">
        <v>15.69675</v>
      </c>
      <c r="P465" s="18">
        <v>0</v>
      </c>
      <c r="Q465" s="18">
        <v>0</v>
      </c>
      <c r="S465"/>
      <c r="T465" s="61">
        <v>33.169805087545399</v>
      </c>
      <c r="U465" s="65">
        <v>0</v>
      </c>
      <c r="V465" s="65">
        <v>0</v>
      </c>
      <c r="W465" s="65">
        <v>0</v>
      </c>
      <c r="X465" s="65">
        <v>8.9004629629629625E-3</v>
      </c>
      <c r="Y465" s="65">
        <v>0</v>
      </c>
      <c r="Z465" s="65">
        <v>2.8935185185185189E-4</v>
      </c>
      <c r="AA465" s="18">
        <f>WEEKNUM(Tableau22[[#This Row],[Date de début]],2)</f>
        <v>17</v>
      </c>
      <c r="AB465" s="18">
        <f>YEAR(Tableau22[[#This Row],[Date de début]])</f>
        <v>2018</v>
      </c>
      <c r="AC465" s="18">
        <f>WEEKDAY(Tableau22[[#This Row],[Date de début]])</f>
        <v>6</v>
      </c>
      <c r="AD465" s="18" t="str">
        <f>LEFT(Tableau22[[#This Row],[PN Pièce]],9)</f>
        <v/>
      </c>
      <c r="AE465" s="18"/>
    </row>
    <row r="466" spans="2:31" x14ac:dyDescent="0.25">
      <c r="B466" s="18">
        <v>450047</v>
      </c>
      <c r="C466" s="18" t="str">
        <f>IFERROR(VLOOKUP(B466,#REF!,2,FALSE),"")</f>
        <v/>
      </c>
      <c r="D466" s="62">
        <v>43004</v>
      </c>
      <c r="E466" s="63">
        <v>0.43826388888888884</v>
      </c>
      <c r="F466" s="62">
        <v>43004</v>
      </c>
      <c r="G466" s="63">
        <v>0.48233796296296294</v>
      </c>
      <c r="H466"/>
      <c r="I466" s="65">
        <v>2.3530092592592592E-2</v>
      </c>
      <c r="J466" s="65">
        <v>1.5972222222222221E-3</v>
      </c>
      <c r="K466" s="65">
        <v>1.894675925925926E-2</v>
      </c>
      <c r="L466" s="65">
        <v>0</v>
      </c>
      <c r="M466" s="65">
        <v>4.4074074074074071E-2</v>
      </c>
      <c r="N466"/>
      <c r="O466" s="18">
        <v>7.3215000000000003</v>
      </c>
      <c r="P466" s="18">
        <v>0</v>
      </c>
      <c r="Q466" s="18">
        <v>7.3249569000000001</v>
      </c>
      <c r="S466"/>
      <c r="T466" s="61">
        <v>72.121848739495903</v>
      </c>
      <c r="U466" s="65">
        <v>1.6840277777777777E-2</v>
      </c>
      <c r="V466" s="65">
        <v>0</v>
      </c>
      <c r="W466" s="65">
        <v>0</v>
      </c>
      <c r="X466" s="65">
        <v>2.0949074074074073E-3</v>
      </c>
      <c r="Y466" s="65">
        <v>0</v>
      </c>
      <c r="Z466" s="65">
        <v>1.1574074074074073E-5</v>
      </c>
      <c r="AA466" s="18">
        <f>WEEKNUM(Tableau22[[#This Row],[Date de début]],2)</f>
        <v>40</v>
      </c>
      <c r="AB466" s="18">
        <f>YEAR(Tableau22[[#This Row],[Date de début]])</f>
        <v>2017</v>
      </c>
      <c r="AC466" s="18">
        <f>WEEKDAY(Tableau22[[#This Row],[Date de début]])</f>
        <v>3</v>
      </c>
      <c r="AD466" s="18" t="str">
        <f>LEFT(Tableau22[[#This Row],[PN Pièce]],9)</f>
        <v/>
      </c>
      <c r="AE466" s="18"/>
    </row>
    <row r="467" spans="2:31" x14ac:dyDescent="0.25">
      <c r="B467" s="18">
        <v>450047</v>
      </c>
      <c r="C467" s="18" t="str">
        <f>IFERROR(VLOOKUP(B467,#REF!,2,FALSE),"")</f>
        <v/>
      </c>
      <c r="D467" s="62">
        <v>43208</v>
      </c>
      <c r="E467" s="63">
        <v>0.55747685185185192</v>
      </c>
      <c r="F467" s="62">
        <v>43209</v>
      </c>
      <c r="G467" s="63">
        <v>0.34304398148148146</v>
      </c>
      <c r="H467"/>
      <c r="I467" s="65">
        <v>9.2673611111111109E-2</v>
      </c>
      <c r="J467" s="65">
        <v>1.8206018518518517E-2</v>
      </c>
      <c r="K467" s="65">
        <v>2.1238425925925924E-2</v>
      </c>
      <c r="L467" s="65">
        <v>0.65344907407407404</v>
      </c>
      <c r="M467" s="65">
        <v>0.7855671296296296</v>
      </c>
      <c r="N467"/>
      <c r="O467" s="18">
        <v>7.3215000000000003</v>
      </c>
      <c r="P467" s="18">
        <v>0</v>
      </c>
      <c r="Q467" s="18">
        <v>7.3396671000000104</v>
      </c>
      <c r="S467"/>
      <c r="T467" s="61">
        <v>2.4190031382140198</v>
      </c>
      <c r="U467" s="65">
        <v>1.9120370370370371E-2</v>
      </c>
      <c r="V467" s="65">
        <v>0</v>
      </c>
      <c r="W467" s="65">
        <v>0</v>
      </c>
      <c r="X467" s="65">
        <v>2.0486111111111113E-3</v>
      </c>
      <c r="Y467" s="65">
        <v>0</v>
      </c>
      <c r="Z467" s="65">
        <v>6.9444444444444444E-5</v>
      </c>
      <c r="AA467" s="18">
        <f>WEEKNUM(Tableau22[[#This Row],[Date de début]],2)</f>
        <v>16</v>
      </c>
      <c r="AB467" s="18">
        <f>YEAR(Tableau22[[#This Row],[Date de début]])</f>
        <v>2018</v>
      </c>
      <c r="AC467" s="18">
        <f>WEEKDAY(Tableau22[[#This Row],[Date de début]])</f>
        <v>4</v>
      </c>
      <c r="AD467" s="18" t="str">
        <f>LEFT(Tableau22[[#This Row],[PN Pièce]],9)</f>
        <v/>
      </c>
      <c r="AE467" s="18"/>
    </row>
    <row r="468" spans="2:31" x14ac:dyDescent="0.25">
      <c r="B468" s="18">
        <v>450048</v>
      </c>
      <c r="C468" s="18" t="str">
        <f>IFERROR(VLOOKUP(B468,#REF!,2,FALSE),"")</f>
        <v/>
      </c>
      <c r="D468" s="62">
        <v>43007</v>
      </c>
      <c r="E468" s="63">
        <v>0.30988425925925928</v>
      </c>
      <c r="F468" s="62">
        <v>43007</v>
      </c>
      <c r="G468" s="63">
        <v>0.33991898148148153</v>
      </c>
      <c r="H468"/>
      <c r="I468" s="65">
        <v>1.9340277777777779E-2</v>
      </c>
      <c r="J468" s="65">
        <v>7.8240740740740753E-3</v>
      </c>
      <c r="K468" s="65">
        <v>2.8703703703703708E-3</v>
      </c>
      <c r="L468" s="65">
        <v>0</v>
      </c>
      <c r="M468" s="65">
        <v>3.0034722222222223E-2</v>
      </c>
      <c r="N468"/>
      <c r="O468" s="18">
        <v>7.3215000000000003</v>
      </c>
      <c r="P468" s="18">
        <v>0</v>
      </c>
      <c r="Q468" s="18">
        <v>0</v>
      </c>
      <c r="S468"/>
      <c r="T468" s="61">
        <v>10.756069364161901</v>
      </c>
      <c r="U468" s="65">
        <v>0</v>
      </c>
      <c r="V468" s="65">
        <v>0</v>
      </c>
      <c r="W468" s="65">
        <v>0</v>
      </c>
      <c r="X468" s="65">
        <v>2.6967592592592594E-3</v>
      </c>
      <c r="Y468" s="65">
        <v>0</v>
      </c>
      <c r="Z468" s="65">
        <v>1.7361111111111112E-4</v>
      </c>
      <c r="AA468" s="18">
        <f>WEEKNUM(Tableau22[[#This Row],[Date de début]],2)</f>
        <v>40</v>
      </c>
      <c r="AB468" s="18">
        <f>YEAR(Tableau22[[#This Row],[Date de début]])</f>
        <v>2017</v>
      </c>
      <c r="AC468" s="18">
        <f>WEEKDAY(Tableau22[[#This Row],[Date de début]])</f>
        <v>6</v>
      </c>
      <c r="AD468" s="18" t="str">
        <f>LEFT(Tableau22[[#This Row],[PN Pièce]],9)</f>
        <v/>
      </c>
      <c r="AE468" s="18"/>
    </row>
    <row r="469" spans="2:31" x14ac:dyDescent="0.25">
      <c r="B469" s="18">
        <v>450048</v>
      </c>
      <c r="C469" s="18" t="str">
        <f>IFERROR(VLOOKUP(B469,#REF!,2,FALSE),"")</f>
        <v/>
      </c>
      <c r="D469" s="62">
        <v>43217</v>
      </c>
      <c r="E469" s="63">
        <v>0.49729166666666669</v>
      </c>
      <c r="F469" s="62">
        <v>43222</v>
      </c>
      <c r="G469" s="63">
        <v>0.56591435185185179</v>
      </c>
      <c r="H469"/>
      <c r="I469" s="65">
        <v>9.2060185185185175E-2</v>
      </c>
      <c r="J469" s="65">
        <v>2.3148148148148146E-4</v>
      </c>
      <c r="K469" s="65">
        <v>4.340277777777778E-3</v>
      </c>
      <c r="L469" s="65" t="s">
        <v>217</v>
      </c>
      <c r="M469" s="65" t="s">
        <v>218</v>
      </c>
      <c r="N469"/>
      <c r="O469" s="18">
        <v>7.3215000000000003</v>
      </c>
      <c r="P469" s="18">
        <v>0</v>
      </c>
      <c r="Q469" s="18">
        <v>0.36947085000000202</v>
      </c>
      <c r="S469"/>
      <c r="T469" s="61">
        <v>0.24582751998611599</v>
      </c>
      <c r="U469" s="65">
        <v>0</v>
      </c>
      <c r="V469" s="65">
        <v>0</v>
      </c>
      <c r="W469" s="65">
        <v>0</v>
      </c>
      <c r="X469" s="65">
        <v>4.1898148148148146E-3</v>
      </c>
      <c r="Y469" s="65">
        <v>0</v>
      </c>
      <c r="Z469" s="65">
        <v>1.5046296296296297E-4</v>
      </c>
      <c r="AA469" s="18">
        <f>WEEKNUM(Tableau22[[#This Row],[Date de début]],2)</f>
        <v>17</v>
      </c>
      <c r="AB469" s="18">
        <f>YEAR(Tableau22[[#This Row],[Date de début]])</f>
        <v>2018</v>
      </c>
      <c r="AC469" s="18">
        <f>WEEKDAY(Tableau22[[#This Row],[Date de début]])</f>
        <v>6</v>
      </c>
      <c r="AD469" s="18" t="str">
        <f>LEFT(Tableau22[[#This Row],[PN Pièce]],9)</f>
        <v/>
      </c>
      <c r="AE469" s="18"/>
    </row>
    <row r="470" spans="2:31" x14ac:dyDescent="0.25">
      <c r="B470" s="18">
        <v>450049</v>
      </c>
      <c r="C470" s="18" t="str">
        <f>IFERROR(VLOOKUP(B470,#REF!,2,FALSE),"")</f>
        <v/>
      </c>
      <c r="D470" s="62">
        <v>43006</v>
      </c>
      <c r="E470" s="63">
        <v>0.67331018518518515</v>
      </c>
      <c r="F470" s="62">
        <v>43007</v>
      </c>
      <c r="G470" s="63">
        <v>0.30634259259259261</v>
      </c>
      <c r="H470"/>
      <c r="I470" s="65">
        <v>5.6018518518518518E-3</v>
      </c>
      <c r="J470" s="65">
        <v>2.5231481481481481E-3</v>
      </c>
      <c r="K470" s="65">
        <v>5.347222222222222E-3</v>
      </c>
      <c r="L470" s="65">
        <v>0.61956018518518519</v>
      </c>
      <c r="M470" s="65">
        <v>0.6330324074074074</v>
      </c>
      <c r="N470"/>
      <c r="O470" s="18">
        <v>0.75660000000000005</v>
      </c>
      <c r="P470" s="18">
        <v>0</v>
      </c>
      <c r="Q470" s="18">
        <v>1.2529495500000001</v>
      </c>
      <c r="S470"/>
      <c r="T470" s="61">
        <v>0.88978681391011905</v>
      </c>
      <c r="U470" s="65">
        <v>2.5694444444444445E-3</v>
      </c>
      <c r="V470" s="65">
        <v>0</v>
      </c>
      <c r="W470" s="65">
        <v>0</v>
      </c>
      <c r="X470" s="65">
        <v>2.0833333333333333E-3</v>
      </c>
      <c r="Y470" s="65">
        <v>6.7129629629629625E-4</v>
      </c>
      <c r="Z470" s="65">
        <v>2.3148148148148147E-5</v>
      </c>
      <c r="AA470" s="18">
        <f>WEEKNUM(Tableau22[[#This Row],[Date de début]],2)</f>
        <v>40</v>
      </c>
      <c r="AB470" s="18">
        <f>YEAR(Tableau22[[#This Row],[Date de début]])</f>
        <v>2017</v>
      </c>
      <c r="AC470" s="18">
        <f>WEEKDAY(Tableau22[[#This Row],[Date de début]])</f>
        <v>5</v>
      </c>
      <c r="AD470" s="18" t="str">
        <f>LEFT(Tableau22[[#This Row],[PN Pièce]],9)</f>
        <v/>
      </c>
      <c r="AE470" s="18"/>
    </row>
    <row r="471" spans="2:31" x14ac:dyDescent="0.25">
      <c r="B471" s="18">
        <v>450049</v>
      </c>
      <c r="C471" s="18" t="str">
        <f>IFERROR(VLOOKUP(B471,#REF!,2,FALSE),"")</f>
        <v/>
      </c>
      <c r="D471" s="62">
        <v>43035</v>
      </c>
      <c r="E471" s="63">
        <v>0.31224537037037037</v>
      </c>
      <c r="F471" s="62">
        <v>43035</v>
      </c>
      <c r="G471" s="63">
        <v>0.31893518518518521</v>
      </c>
      <c r="H471"/>
      <c r="I471" s="65">
        <v>2.685185185185185E-3</v>
      </c>
      <c r="J471" s="65">
        <v>7.0601851851851847E-4</v>
      </c>
      <c r="K471" s="65">
        <v>3.2986111111111111E-3</v>
      </c>
      <c r="L471" s="65">
        <v>0</v>
      </c>
      <c r="M471" s="65">
        <v>6.6898148148148142E-3</v>
      </c>
      <c r="N471"/>
      <c r="O471" s="18">
        <v>0.75660000000000005</v>
      </c>
      <c r="P471" s="18">
        <v>0</v>
      </c>
      <c r="Q471" s="18">
        <v>0.76172565000000003</v>
      </c>
      <c r="S471"/>
      <c r="T471" s="61">
        <v>48.512110726643598</v>
      </c>
      <c r="U471" s="65">
        <v>2.5810185185185185E-3</v>
      </c>
      <c r="V471" s="65">
        <v>0</v>
      </c>
      <c r="W471" s="65">
        <v>0</v>
      </c>
      <c r="X471" s="65">
        <v>0</v>
      </c>
      <c r="Y471" s="65">
        <v>3.7037037037037035E-4</v>
      </c>
      <c r="Z471" s="65">
        <v>3.4722222222222224E-4</v>
      </c>
      <c r="AA471" s="18">
        <f>WEEKNUM(Tableau22[[#This Row],[Date de début]],2)</f>
        <v>44</v>
      </c>
      <c r="AB471" s="18">
        <f>YEAR(Tableau22[[#This Row],[Date de début]])</f>
        <v>2017</v>
      </c>
      <c r="AC471" s="18">
        <f>WEEKDAY(Tableau22[[#This Row],[Date de début]])</f>
        <v>6</v>
      </c>
      <c r="AD471" s="18" t="str">
        <f>LEFT(Tableau22[[#This Row],[PN Pièce]],9)</f>
        <v/>
      </c>
      <c r="AE471" s="18"/>
    </row>
    <row r="472" spans="2:31" x14ac:dyDescent="0.25">
      <c r="B472" s="18">
        <v>450049</v>
      </c>
      <c r="C472" s="18" t="str">
        <f>IFERROR(VLOOKUP(B472,#REF!,2,FALSE),"")</f>
        <v/>
      </c>
      <c r="D472" s="62">
        <v>43035</v>
      </c>
      <c r="E472" s="63">
        <v>0.34050925925925929</v>
      </c>
      <c r="F472" s="62">
        <v>43041</v>
      </c>
      <c r="G472" s="63">
        <v>0.66648148148148145</v>
      </c>
      <c r="H472"/>
      <c r="I472" s="65" t="s">
        <v>219</v>
      </c>
      <c r="J472" s="65">
        <v>1.1342592592592591E-3</v>
      </c>
      <c r="K472" s="65">
        <v>9.3402777777777772E-3</v>
      </c>
      <c r="L472" s="65">
        <v>0.47658564814814813</v>
      </c>
      <c r="M472" s="65" t="s">
        <v>220</v>
      </c>
      <c r="N472"/>
      <c r="O472" s="18">
        <v>0.75660000000000005</v>
      </c>
      <c r="P472" s="18">
        <v>0</v>
      </c>
      <c r="Q472" s="69">
        <v>1.4125333499999999</v>
      </c>
      <c r="S472"/>
      <c r="T472" s="61">
        <v>4.23335236129713</v>
      </c>
      <c r="U472" s="65">
        <v>1.8055555555555557E-3</v>
      </c>
      <c r="V472" s="65">
        <v>0</v>
      </c>
      <c r="W472" s="65">
        <v>0</v>
      </c>
      <c r="X472" s="65">
        <v>7.4305555555555548E-3</v>
      </c>
      <c r="Y472" s="65">
        <v>0</v>
      </c>
      <c r="Z472" s="65">
        <v>1.0416666666666667E-4</v>
      </c>
      <c r="AA472" s="18">
        <f>WEEKNUM(Tableau22[[#This Row],[Date de début]],2)</f>
        <v>44</v>
      </c>
      <c r="AB472" s="18">
        <f>YEAR(Tableau22[[#This Row],[Date de début]])</f>
        <v>2017</v>
      </c>
      <c r="AC472" s="18">
        <f>WEEKDAY(Tableau22[[#This Row],[Date de début]])</f>
        <v>6</v>
      </c>
      <c r="AD472" s="18" t="str">
        <f>LEFT(Tableau22[[#This Row],[PN Pièce]],9)</f>
        <v/>
      </c>
      <c r="AE472" s="18"/>
    </row>
    <row r="473" spans="2:31" x14ac:dyDescent="0.25">
      <c r="B473" s="18">
        <v>450049</v>
      </c>
      <c r="C473" s="18" t="str">
        <f>IFERROR(VLOOKUP(B473,#REF!,2,FALSE),"")</f>
        <v/>
      </c>
      <c r="D473" s="62">
        <v>43060</v>
      </c>
      <c r="E473" s="63">
        <v>0.53568287037037032</v>
      </c>
      <c r="F473" s="62">
        <v>43060</v>
      </c>
      <c r="G473" s="63">
        <v>0.54091435185185188</v>
      </c>
      <c r="H473"/>
      <c r="I473" s="65">
        <v>6.7129629629629625E-4</v>
      </c>
      <c r="J473" s="65">
        <v>1.6203703703703703E-4</v>
      </c>
      <c r="K473" s="65">
        <v>4.3981481481481484E-3</v>
      </c>
      <c r="L473" s="65">
        <v>0</v>
      </c>
      <c r="M473" s="65">
        <v>5.2314814814814819E-3</v>
      </c>
      <c r="N473"/>
      <c r="O473" s="18">
        <v>0.75660000000000005</v>
      </c>
      <c r="P473" s="18">
        <v>0</v>
      </c>
      <c r="Q473" s="69">
        <v>0.76182884999999501</v>
      </c>
      <c r="S473"/>
      <c r="T473" s="61">
        <v>45.6194690265487</v>
      </c>
      <c r="U473" s="65">
        <v>4.0277777777777777E-3</v>
      </c>
      <c r="V473" s="65">
        <v>0</v>
      </c>
      <c r="W473" s="65">
        <v>0</v>
      </c>
      <c r="X473" s="65">
        <v>0</v>
      </c>
      <c r="Y473" s="65">
        <v>3.4722222222222224E-4</v>
      </c>
      <c r="Z473" s="65">
        <v>2.3148148148148147E-5</v>
      </c>
      <c r="AA473" s="18">
        <f>WEEKNUM(Tableau22[[#This Row],[Date de début]],2)</f>
        <v>48</v>
      </c>
      <c r="AB473" s="18">
        <f>YEAR(Tableau22[[#This Row],[Date de début]])</f>
        <v>2017</v>
      </c>
      <c r="AC473" s="18">
        <f>WEEKDAY(Tableau22[[#This Row],[Date de début]])</f>
        <v>3</v>
      </c>
      <c r="AD473" s="18" t="str">
        <f>LEFT(Tableau22[[#This Row],[PN Pièce]],9)</f>
        <v/>
      </c>
      <c r="AE473" s="18"/>
    </row>
    <row r="474" spans="2:31" x14ac:dyDescent="0.25">
      <c r="B474" s="18">
        <v>450049</v>
      </c>
      <c r="C474" s="18" t="str">
        <f>IFERROR(VLOOKUP(B474,#REF!,2,FALSE),"")</f>
        <v/>
      </c>
      <c r="D474" s="62">
        <v>43060</v>
      </c>
      <c r="E474" s="63">
        <v>0.57008101851851845</v>
      </c>
      <c r="F474" s="62">
        <v>43066</v>
      </c>
      <c r="G474" s="63">
        <v>0.40307870370370374</v>
      </c>
      <c r="H474"/>
      <c r="I474" s="65">
        <v>0.10950231481481482</v>
      </c>
      <c r="J474" s="65">
        <v>5.7870370370370366E-5</v>
      </c>
      <c r="K474" s="65">
        <v>6.9560185185185185E-3</v>
      </c>
      <c r="L474" s="65" t="s">
        <v>221</v>
      </c>
      <c r="M474" s="65" t="s">
        <v>222</v>
      </c>
      <c r="N474"/>
      <c r="O474" s="18">
        <v>0.75660000000000005</v>
      </c>
      <c r="P474" s="18">
        <v>0</v>
      </c>
      <c r="Q474" s="69">
        <v>0.13587450000000001</v>
      </c>
      <c r="S474"/>
      <c r="T474" s="61">
        <v>0.15475295205478101</v>
      </c>
      <c r="U474" s="65">
        <v>0</v>
      </c>
      <c r="V474" s="65">
        <v>0</v>
      </c>
      <c r="W474" s="65">
        <v>0</v>
      </c>
      <c r="X474" s="65">
        <v>6.8055555555555569E-3</v>
      </c>
      <c r="Y474" s="65">
        <v>0</v>
      </c>
      <c r="Z474" s="65">
        <v>1.5046296296296297E-4</v>
      </c>
      <c r="AA474" s="18">
        <f>WEEKNUM(Tableau22[[#This Row],[Date de début]],2)</f>
        <v>48</v>
      </c>
      <c r="AB474" s="18">
        <f>YEAR(Tableau22[[#This Row],[Date de début]])</f>
        <v>2017</v>
      </c>
      <c r="AC474" s="18">
        <f>WEEKDAY(Tableau22[[#This Row],[Date de début]])</f>
        <v>3</v>
      </c>
      <c r="AD474" s="18" t="str">
        <f>LEFT(Tableau22[[#This Row],[PN Pièce]],9)</f>
        <v/>
      </c>
      <c r="AE474" s="18"/>
    </row>
    <row r="475" spans="2:31" x14ac:dyDescent="0.25">
      <c r="B475" s="18">
        <v>450049</v>
      </c>
      <c r="C475" s="18" t="str">
        <f>IFERROR(VLOOKUP(B475,#REF!,2,FALSE),"")</f>
        <v/>
      </c>
      <c r="D475" s="62">
        <v>43116</v>
      </c>
      <c r="E475" s="63">
        <v>0.47159722222222222</v>
      </c>
      <c r="F475" s="62">
        <v>43117</v>
      </c>
      <c r="G475" s="63">
        <v>0.30840277777777775</v>
      </c>
      <c r="H475"/>
      <c r="I475" s="65">
        <v>0.77567129629629628</v>
      </c>
      <c r="J475" s="65">
        <v>1.7824074074074072E-3</v>
      </c>
      <c r="K475" s="65">
        <v>1.1782407407407406E-2</v>
      </c>
      <c r="L475" s="65">
        <v>4.4710648148148152E-2</v>
      </c>
      <c r="M475" s="65">
        <v>0.83394675925925921</v>
      </c>
      <c r="N475"/>
      <c r="O475" s="18">
        <v>0.75660000000000005</v>
      </c>
      <c r="P475" s="18">
        <v>0</v>
      </c>
      <c r="Q475" s="69">
        <v>0.86428754999999702</v>
      </c>
      <c r="S475"/>
      <c r="T475" s="61">
        <v>2.06181189488243</v>
      </c>
      <c r="U475" s="65">
        <v>4.3287037037037035E-3</v>
      </c>
      <c r="V475" s="65">
        <v>0</v>
      </c>
      <c r="W475" s="65">
        <v>0</v>
      </c>
      <c r="X475" s="65">
        <v>6.8171296296296287E-3</v>
      </c>
      <c r="Y475" s="65">
        <v>4.1666666666666669E-4</v>
      </c>
      <c r="Z475" s="65">
        <v>2.199074074074074E-4</v>
      </c>
      <c r="AA475" s="18">
        <f>WEEKNUM(Tableau22[[#This Row],[Date de début]],2)</f>
        <v>3</v>
      </c>
      <c r="AB475" s="18">
        <f>YEAR(Tableau22[[#This Row],[Date de début]])</f>
        <v>2018</v>
      </c>
      <c r="AC475" s="18">
        <f>WEEKDAY(Tableau22[[#This Row],[Date de début]])</f>
        <v>3</v>
      </c>
      <c r="AD475" s="18" t="str">
        <f>LEFT(Tableau22[[#This Row],[PN Pièce]],9)</f>
        <v/>
      </c>
      <c r="AE475" s="18"/>
    </row>
    <row r="476" spans="2:31" x14ac:dyDescent="0.25">
      <c r="B476" s="18">
        <v>450049</v>
      </c>
      <c r="C476" s="18" t="str">
        <f>IFERROR(VLOOKUP(B476,#REF!,2,FALSE),"")</f>
        <v/>
      </c>
      <c r="D476" s="62">
        <v>43186</v>
      </c>
      <c r="E476" s="63">
        <v>0.42837962962962961</v>
      </c>
      <c r="F476" s="62">
        <v>43186</v>
      </c>
      <c r="G476" s="63">
        <v>0.45106481481481481</v>
      </c>
      <c r="H476"/>
      <c r="I476" s="65">
        <v>7.7662037037037031E-3</v>
      </c>
      <c r="J476" s="65">
        <v>9.2708333333333341E-3</v>
      </c>
      <c r="K476" s="65">
        <v>5.6481481481481478E-3</v>
      </c>
      <c r="L476" s="65">
        <v>0</v>
      </c>
      <c r="M476" s="65">
        <v>2.2685185185185183E-2</v>
      </c>
      <c r="N476"/>
      <c r="O476" s="18">
        <v>0.75660000000000005</v>
      </c>
      <c r="P476" s="18">
        <v>0</v>
      </c>
      <c r="Q476" s="18">
        <v>1.2119544</v>
      </c>
      <c r="S476"/>
      <c r="T476" s="61">
        <v>17.673469387755102</v>
      </c>
      <c r="U476" s="65">
        <v>5.1504629629629635E-3</v>
      </c>
      <c r="V476" s="65">
        <v>0</v>
      </c>
      <c r="W476" s="65">
        <v>0</v>
      </c>
      <c r="X476" s="65">
        <v>0</v>
      </c>
      <c r="Y476" s="65">
        <v>3.8194444444444446E-4</v>
      </c>
      <c r="Z476" s="65">
        <v>1.1574074074074073E-4</v>
      </c>
      <c r="AA476" s="18">
        <f>WEEKNUM(Tableau22[[#This Row],[Date de début]],2)</f>
        <v>13</v>
      </c>
      <c r="AB476" s="18">
        <f>YEAR(Tableau22[[#This Row],[Date de début]])</f>
        <v>2018</v>
      </c>
      <c r="AC476" s="18">
        <f>WEEKDAY(Tableau22[[#This Row],[Date de début]])</f>
        <v>3</v>
      </c>
      <c r="AD476" s="18" t="str">
        <f>LEFT(Tableau22[[#This Row],[PN Pièce]],9)</f>
        <v/>
      </c>
      <c r="AE476" s="18"/>
    </row>
    <row r="477" spans="2:31" x14ac:dyDescent="0.25">
      <c r="B477" s="18">
        <v>450049</v>
      </c>
      <c r="C477" s="18" t="str">
        <f>IFERROR(VLOOKUP(B477,#REF!,2,FALSE),"")</f>
        <v/>
      </c>
      <c r="D477" s="62">
        <v>43186</v>
      </c>
      <c r="E477" s="63">
        <v>0.48178240740740735</v>
      </c>
      <c r="F477" s="62">
        <v>43186</v>
      </c>
      <c r="G477" s="63">
        <v>0.55185185185185182</v>
      </c>
      <c r="H477"/>
      <c r="I477" s="65">
        <v>6.2881944444444449E-2</v>
      </c>
      <c r="J477" s="65">
        <v>2.3148148148148146E-4</v>
      </c>
      <c r="K477" s="65">
        <v>6.9560185185185185E-3</v>
      </c>
      <c r="L477" s="65">
        <v>0</v>
      </c>
      <c r="M477" s="65">
        <v>7.0069444444444448E-2</v>
      </c>
      <c r="N477"/>
      <c r="O477" s="18">
        <v>0.75660000000000005</v>
      </c>
      <c r="P477" s="18">
        <v>0</v>
      </c>
      <c r="Q477" s="69">
        <v>4.42499999991242E-5</v>
      </c>
      <c r="S477"/>
      <c r="T477" s="61">
        <v>10.5302279484638</v>
      </c>
      <c r="U477" s="65">
        <v>0</v>
      </c>
      <c r="V477" s="65">
        <v>0</v>
      </c>
      <c r="W477" s="65">
        <v>0</v>
      </c>
      <c r="X477" s="65">
        <v>6.8171296296296287E-3</v>
      </c>
      <c r="Y477" s="65">
        <v>0</v>
      </c>
      <c r="Z477" s="65">
        <v>1.3888888888888889E-4</v>
      </c>
      <c r="AA477" s="18">
        <f>WEEKNUM(Tableau22[[#This Row],[Date de début]],2)</f>
        <v>13</v>
      </c>
      <c r="AB477" s="18">
        <f>YEAR(Tableau22[[#This Row],[Date de début]])</f>
        <v>2018</v>
      </c>
      <c r="AC477" s="18">
        <f>WEEKDAY(Tableau22[[#This Row],[Date de début]])</f>
        <v>3</v>
      </c>
      <c r="AD477" s="18" t="str">
        <f>LEFT(Tableau22[[#This Row],[PN Pièce]],9)</f>
        <v/>
      </c>
      <c r="AE477" s="18"/>
    </row>
    <row r="478" spans="2:31" x14ac:dyDescent="0.25">
      <c r="B478" s="18">
        <v>450049</v>
      </c>
      <c r="C478" s="18" t="str">
        <f>IFERROR(VLOOKUP(B478,#REF!,2,FALSE),"")</f>
        <v/>
      </c>
      <c r="D478" s="62">
        <v>43187</v>
      </c>
      <c r="E478" s="63">
        <v>0.3558912037037037</v>
      </c>
      <c r="F478" s="62">
        <v>43187</v>
      </c>
      <c r="G478" s="63">
        <v>0.36201388888888886</v>
      </c>
      <c r="H478"/>
      <c r="I478" s="65">
        <v>2.7199074074074074E-3</v>
      </c>
      <c r="J478" s="65">
        <v>9.2592592592592588E-5</v>
      </c>
      <c r="K478" s="65">
        <v>3.3101851851851851E-3</v>
      </c>
      <c r="L478" s="65">
        <v>0</v>
      </c>
      <c r="M478" s="65">
        <v>6.122685185185185E-3</v>
      </c>
      <c r="N478"/>
      <c r="O478" s="18">
        <v>0.75660000000000005</v>
      </c>
      <c r="P478" s="18">
        <v>0</v>
      </c>
      <c r="Q478" s="18">
        <v>1.2004143</v>
      </c>
      <c r="S478"/>
      <c r="T478" s="61">
        <v>37.924385633270298</v>
      </c>
      <c r="U478" s="65">
        <v>2.8819444444444444E-3</v>
      </c>
      <c r="V478" s="65">
        <v>0</v>
      </c>
      <c r="W478" s="65">
        <v>0</v>
      </c>
      <c r="X478" s="65">
        <v>0</v>
      </c>
      <c r="Y478" s="65">
        <v>3.8194444444444446E-4</v>
      </c>
      <c r="Z478" s="65">
        <v>4.6296296296296294E-5</v>
      </c>
      <c r="AA478" s="18">
        <f>WEEKNUM(Tableau22[[#This Row],[Date de début]],2)</f>
        <v>13</v>
      </c>
      <c r="AB478" s="18">
        <f>YEAR(Tableau22[[#This Row],[Date de début]])</f>
        <v>2018</v>
      </c>
      <c r="AC478" s="18">
        <f>WEEKDAY(Tableau22[[#This Row],[Date de début]])</f>
        <v>4</v>
      </c>
      <c r="AD478" s="18" t="str">
        <f>LEFT(Tableau22[[#This Row],[PN Pièce]],9)</f>
        <v/>
      </c>
      <c r="AE478" s="18"/>
    </row>
    <row r="479" spans="2:31" x14ac:dyDescent="0.25">
      <c r="B479" s="18">
        <v>450049</v>
      </c>
      <c r="C479" s="18" t="str">
        <f>IFERROR(VLOOKUP(B479,#REF!,2,FALSE),"")</f>
        <v/>
      </c>
      <c r="D479" s="62">
        <v>43187</v>
      </c>
      <c r="E479" s="63">
        <v>0.41239583333333335</v>
      </c>
      <c r="F479" s="62">
        <v>43187</v>
      </c>
      <c r="G479" s="63">
        <v>0.43277777777777776</v>
      </c>
      <c r="H479"/>
      <c r="I479" s="65">
        <v>1.2731481481481481E-2</v>
      </c>
      <c r="J479" s="65">
        <v>3.9351851851851852E-4</v>
      </c>
      <c r="K479" s="65">
        <v>7.2569444444444443E-3</v>
      </c>
      <c r="L479" s="65">
        <v>0</v>
      </c>
      <c r="M479" s="65">
        <v>2.0381944444444446E-2</v>
      </c>
      <c r="N479"/>
      <c r="O479" s="18">
        <v>0.75660000000000005</v>
      </c>
      <c r="P479" s="18">
        <v>0</v>
      </c>
      <c r="Q479" s="69">
        <v>5.5500000030406198E-6</v>
      </c>
      <c r="S479"/>
      <c r="T479" s="61">
        <v>40.721181147075498</v>
      </c>
      <c r="U479" s="65">
        <v>0</v>
      </c>
      <c r="V479" s="65">
        <v>0</v>
      </c>
      <c r="W479" s="65">
        <v>0</v>
      </c>
      <c r="X479" s="65">
        <v>7.1527777777777787E-3</v>
      </c>
      <c r="Y479" s="65">
        <v>0</v>
      </c>
      <c r="Z479" s="65">
        <v>1.0416666666666667E-4</v>
      </c>
      <c r="AA479" s="18">
        <f>WEEKNUM(Tableau22[[#This Row],[Date de début]],2)</f>
        <v>13</v>
      </c>
      <c r="AB479" s="18">
        <f>YEAR(Tableau22[[#This Row],[Date de début]])</f>
        <v>2018</v>
      </c>
      <c r="AC479" s="18">
        <f>WEEKDAY(Tableau22[[#This Row],[Date de début]])</f>
        <v>4</v>
      </c>
      <c r="AD479" s="18" t="str">
        <f>LEFT(Tableau22[[#This Row],[PN Pièce]],9)</f>
        <v/>
      </c>
      <c r="AE479" s="18"/>
    </row>
    <row r="480" spans="2:31" x14ac:dyDescent="0.25">
      <c r="B480" s="18">
        <v>450049</v>
      </c>
      <c r="C480" s="18" t="str">
        <f>IFERROR(VLOOKUP(B480,#REF!,2,FALSE),"")</f>
        <v/>
      </c>
      <c r="D480" s="62">
        <v>43259</v>
      </c>
      <c r="E480" s="63">
        <v>0.31071759259259263</v>
      </c>
      <c r="F480" s="62">
        <v>43259</v>
      </c>
      <c r="G480" s="63">
        <v>0.31458333333333333</v>
      </c>
      <c r="H480"/>
      <c r="I480" s="65">
        <v>4.0509259259259258E-4</v>
      </c>
      <c r="J480" s="65">
        <v>5.7870370370370366E-5</v>
      </c>
      <c r="K480" s="65">
        <v>3.4027777777777784E-3</v>
      </c>
      <c r="L480" s="65">
        <v>0</v>
      </c>
      <c r="M480" s="65">
        <v>3.8657407407407408E-3</v>
      </c>
      <c r="N480"/>
      <c r="O480" s="18">
        <v>0.75660000000000005</v>
      </c>
      <c r="P480" s="18">
        <v>0</v>
      </c>
      <c r="Q480" s="69">
        <v>0.76300049999999997</v>
      </c>
      <c r="S480"/>
      <c r="T480" s="61">
        <v>51.467065868263496</v>
      </c>
      <c r="U480" s="65">
        <v>2.8009259259259259E-3</v>
      </c>
      <c r="V480" s="65">
        <v>0</v>
      </c>
      <c r="W480" s="65">
        <v>0</v>
      </c>
      <c r="X480" s="65">
        <v>0</v>
      </c>
      <c r="Y480" s="65">
        <v>5.5555555555555556E-4</v>
      </c>
      <c r="Z480" s="65">
        <v>4.6296296296296294E-5</v>
      </c>
      <c r="AA480" s="18">
        <f>WEEKNUM(Tableau22[[#This Row],[Date de début]],2)</f>
        <v>23</v>
      </c>
      <c r="AB480" s="18">
        <f>YEAR(Tableau22[[#This Row],[Date de début]])</f>
        <v>2018</v>
      </c>
      <c r="AC480" s="18">
        <f>WEEKDAY(Tableau22[[#This Row],[Date de début]])</f>
        <v>6</v>
      </c>
      <c r="AD480" s="18" t="str">
        <f>LEFT(Tableau22[[#This Row],[PN Pièce]],9)</f>
        <v/>
      </c>
      <c r="AE480" s="18"/>
    </row>
    <row r="481" spans="2:31" x14ac:dyDescent="0.25">
      <c r="B481" s="18">
        <v>450049</v>
      </c>
      <c r="C481" s="18" t="str">
        <f>IFERROR(VLOOKUP(B481,#REF!,2,FALSE),"")</f>
        <v/>
      </c>
      <c r="D481" s="62">
        <v>43259</v>
      </c>
      <c r="E481" s="63">
        <v>0.4195949074074074</v>
      </c>
      <c r="F481" s="62">
        <v>43264</v>
      </c>
      <c r="G481" s="63">
        <v>0.34631944444444446</v>
      </c>
      <c r="H481"/>
      <c r="I481" s="65">
        <v>7.9895833333333333E-2</v>
      </c>
      <c r="J481" s="65">
        <v>1.0416666666666667E-4</v>
      </c>
      <c r="K481" s="65">
        <v>7.013888888888889E-3</v>
      </c>
      <c r="L481" s="65" t="s">
        <v>223</v>
      </c>
      <c r="M481" s="65" t="s">
        <v>224</v>
      </c>
      <c r="N481"/>
      <c r="O481" s="18">
        <v>0.75660000000000005</v>
      </c>
      <c r="P481" s="18">
        <v>0</v>
      </c>
      <c r="Q481" s="69">
        <v>0</v>
      </c>
      <c r="S481"/>
      <c r="T481" s="61">
        <v>0.91116806720714905</v>
      </c>
      <c r="U481" s="65">
        <v>0</v>
      </c>
      <c r="V481" s="65">
        <v>0</v>
      </c>
      <c r="W481" s="65">
        <v>0</v>
      </c>
      <c r="X481" s="65">
        <v>6.8171296296296287E-3</v>
      </c>
      <c r="Y481" s="65">
        <v>0</v>
      </c>
      <c r="Z481" s="65">
        <v>1.9675925925925926E-4</v>
      </c>
      <c r="AA481" s="18">
        <f>WEEKNUM(Tableau22[[#This Row],[Date de début]],2)</f>
        <v>23</v>
      </c>
      <c r="AB481" s="18">
        <f>YEAR(Tableau22[[#This Row],[Date de début]])</f>
        <v>2018</v>
      </c>
      <c r="AC481" s="18">
        <f>WEEKDAY(Tableau22[[#This Row],[Date de début]])</f>
        <v>6</v>
      </c>
      <c r="AD481" s="18" t="str">
        <f>LEFT(Tableau22[[#This Row],[PN Pièce]],9)</f>
        <v/>
      </c>
      <c r="AE481" s="18"/>
    </row>
    <row r="482" spans="2:31" x14ac:dyDescent="0.25">
      <c r="B482" s="18">
        <v>450049</v>
      </c>
      <c r="C482" s="18" t="str">
        <f>IFERROR(VLOOKUP(B482,#REF!,2,FALSE),"")</f>
        <v/>
      </c>
      <c r="D482" s="62">
        <v>43292</v>
      </c>
      <c r="E482" s="63">
        <v>0.39942129629629625</v>
      </c>
      <c r="F482" s="62">
        <v>43292</v>
      </c>
      <c r="G482" s="63">
        <v>0.4067708333333333</v>
      </c>
      <c r="H482"/>
      <c r="I482" s="65">
        <v>2.5578703703703705E-3</v>
      </c>
      <c r="J482" s="65">
        <v>6.4814814814814813E-4</v>
      </c>
      <c r="K482" s="65">
        <v>4.1435185185185186E-3</v>
      </c>
      <c r="L482" s="65">
        <v>0</v>
      </c>
      <c r="M482" s="65">
        <v>7.3495370370370372E-3</v>
      </c>
      <c r="N482"/>
      <c r="O482" s="18">
        <v>0.75660000000000005</v>
      </c>
      <c r="P482" s="18">
        <v>0</v>
      </c>
      <c r="Q482" s="18">
        <v>0.86952135000000397</v>
      </c>
      <c r="S482"/>
      <c r="T482" s="61">
        <v>17.433070866141701</v>
      </c>
      <c r="U482" s="65">
        <v>4.0277777777777777E-3</v>
      </c>
      <c r="V482" s="65">
        <v>0</v>
      </c>
      <c r="W482" s="65">
        <v>0</v>
      </c>
      <c r="X482" s="65">
        <v>0</v>
      </c>
      <c r="Y482" s="65">
        <v>5.7870370370370366E-5</v>
      </c>
      <c r="Z482" s="65">
        <v>5.7870370370370366E-5</v>
      </c>
      <c r="AA482" s="18">
        <f>WEEKNUM(Tableau22[[#This Row],[Date de début]],2)</f>
        <v>28</v>
      </c>
      <c r="AB482" s="18">
        <f>YEAR(Tableau22[[#This Row],[Date de début]])</f>
        <v>2018</v>
      </c>
      <c r="AC482" s="18">
        <f>WEEKDAY(Tableau22[[#This Row],[Date de début]])</f>
        <v>4</v>
      </c>
      <c r="AD482" s="18" t="str">
        <f>LEFT(Tableau22[[#This Row],[PN Pièce]],9)</f>
        <v/>
      </c>
      <c r="AE482" s="18"/>
    </row>
    <row r="483" spans="2:31" x14ac:dyDescent="0.25">
      <c r="B483" s="18">
        <v>450049</v>
      </c>
      <c r="C483" s="18" t="str">
        <f>IFERROR(VLOOKUP(B483,#REF!,2,FALSE),"")</f>
        <v/>
      </c>
      <c r="D483" s="62">
        <v>43292</v>
      </c>
      <c r="E483" s="63">
        <v>0.43061342592592594</v>
      </c>
      <c r="F483" s="62">
        <v>43292</v>
      </c>
      <c r="G483" s="63">
        <v>0.44440972222222225</v>
      </c>
      <c r="H483"/>
      <c r="I483" s="65">
        <v>4.2708333333333339E-3</v>
      </c>
      <c r="J483" s="65">
        <v>1.736111111111111E-3</v>
      </c>
      <c r="K483" s="65">
        <v>7.789351851851852E-3</v>
      </c>
      <c r="L483" s="65">
        <v>0</v>
      </c>
      <c r="M483" s="65">
        <v>1.3796296296296298E-2</v>
      </c>
      <c r="N483"/>
      <c r="O483" s="18">
        <v>0.75660000000000005</v>
      </c>
      <c r="P483" s="18">
        <v>0</v>
      </c>
      <c r="Q483" s="18">
        <v>1.2705000000323699E-4</v>
      </c>
      <c r="S483"/>
      <c r="T483" s="61">
        <v>63.046140939597301</v>
      </c>
      <c r="U483" s="65">
        <v>0</v>
      </c>
      <c r="V483" s="65">
        <v>0</v>
      </c>
      <c r="W483" s="65">
        <v>0</v>
      </c>
      <c r="X483" s="65">
        <v>6.8055555555555569E-3</v>
      </c>
      <c r="Y483" s="65">
        <v>9.6064814814814808E-4</v>
      </c>
      <c r="Z483" s="65">
        <v>2.3148148148148147E-5</v>
      </c>
      <c r="AA483" s="18">
        <f>WEEKNUM(Tableau22[[#This Row],[Date de début]],2)</f>
        <v>28</v>
      </c>
      <c r="AB483" s="18">
        <f>YEAR(Tableau22[[#This Row],[Date de début]])</f>
        <v>2018</v>
      </c>
      <c r="AC483" s="18">
        <f>WEEKDAY(Tableau22[[#This Row],[Date de début]])</f>
        <v>4</v>
      </c>
      <c r="AD483" s="18" t="str">
        <f>LEFT(Tableau22[[#This Row],[PN Pièce]],9)</f>
        <v/>
      </c>
      <c r="AE483" s="18"/>
    </row>
    <row r="484" spans="2:31" x14ac:dyDescent="0.25">
      <c r="B484" s="18">
        <v>450049</v>
      </c>
      <c r="C484" s="18" t="str">
        <f>IFERROR(VLOOKUP(B484,#REF!,2,FALSE),"")</f>
        <v/>
      </c>
      <c r="D484" s="62">
        <v>43388</v>
      </c>
      <c r="E484" s="63">
        <v>0.32222222222222224</v>
      </c>
      <c r="F484" s="62">
        <v>43388</v>
      </c>
      <c r="G484" s="63">
        <v>0.330625</v>
      </c>
      <c r="H484"/>
      <c r="I484" s="65">
        <v>3.0787037037037037E-3</v>
      </c>
      <c r="J484" s="65">
        <v>1.5856481481481479E-3</v>
      </c>
      <c r="K484" s="65">
        <v>3.7384259259259263E-3</v>
      </c>
      <c r="L484" s="65">
        <v>0</v>
      </c>
      <c r="M484" s="65">
        <v>8.4027777777777781E-3</v>
      </c>
      <c r="N484"/>
      <c r="O484" s="18">
        <v>0.75660000000000005</v>
      </c>
      <c r="P484" s="18">
        <v>0</v>
      </c>
      <c r="Q484" s="18">
        <v>1.2291875999999999</v>
      </c>
      <c r="S484"/>
      <c r="T484" s="61">
        <v>17.552341597796101</v>
      </c>
      <c r="U484" s="65">
        <v>3.1828703703703702E-3</v>
      </c>
      <c r="V484" s="65">
        <v>0</v>
      </c>
      <c r="W484" s="65">
        <v>0</v>
      </c>
      <c r="X484" s="65">
        <v>0</v>
      </c>
      <c r="Y484" s="65">
        <v>5.5555555555555556E-4</v>
      </c>
      <c r="Z484" s="65">
        <v>0</v>
      </c>
      <c r="AA484" s="18">
        <f>WEEKNUM(Tableau22[[#This Row],[Date de début]],2)</f>
        <v>42</v>
      </c>
      <c r="AB484" s="18">
        <f>YEAR(Tableau22[[#This Row],[Date de début]])</f>
        <v>2018</v>
      </c>
      <c r="AC484" s="18">
        <f>WEEKDAY(Tableau22[[#This Row],[Date de début]])</f>
        <v>2</v>
      </c>
      <c r="AD484" s="18" t="str">
        <f>LEFT(Tableau22[[#This Row],[PN Pièce]],9)</f>
        <v/>
      </c>
      <c r="AE484" s="18"/>
    </row>
    <row r="485" spans="2:31" x14ac:dyDescent="0.25">
      <c r="B485" s="18">
        <v>450049</v>
      </c>
      <c r="C485" s="18" t="str">
        <f>IFERROR(VLOOKUP(B485,#REF!,2,FALSE),"")</f>
        <v/>
      </c>
      <c r="D485" s="62">
        <v>43388</v>
      </c>
      <c r="E485" s="63">
        <v>0.3651388888888889</v>
      </c>
      <c r="F485" s="62">
        <v>43388</v>
      </c>
      <c r="G485" s="63">
        <v>0.40879629629629632</v>
      </c>
      <c r="H485"/>
      <c r="I485" s="65">
        <v>3.6284722222222225E-2</v>
      </c>
      <c r="J485" s="65">
        <v>3.7037037037037035E-4</v>
      </c>
      <c r="K485" s="65">
        <v>7.0023148148148154E-3</v>
      </c>
      <c r="L485" s="65">
        <v>0</v>
      </c>
      <c r="M485" s="65">
        <v>4.3657407407407402E-2</v>
      </c>
      <c r="N485"/>
      <c r="O485" s="18">
        <v>0.75660000000000005</v>
      </c>
      <c r="P485" s="18">
        <v>0</v>
      </c>
      <c r="Q485" s="69">
        <v>1.09500000000651E-5</v>
      </c>
      <c r="S485"/>
      <c r="T485" s="61">
        <v>72.470837751855797</v>
      </c>
      <c r="U485" s="65">
        <v>0</v>
      </c>
      <c r="V485" s="65">
        <v>0</v>
      </c>
      <c r="W485" s="65">
        <v>0</v>
      </c>
      <c r="X485" s="65">
        <v>6.828703703703704E-3</v>
      </c>
      <c r="Y485" s="65">
        <v>0</v>
      </c>
      <c r="Z485" s="65">
        <v>1.7361111111111112E-4</v>
      </c>
      <c r="AA485" s="18">
        <f>WEEKNUM(Tableau22[[#This Row],[Date de début]],2)</f>
        <v>42</v>
      </c>
      <c r="AB485" s="18">
        <f>YEAR(Tableau22[[#This Row],[Date de début]])</f>
        <v>2018</v>
      </c>
      <c r="AC485" s="18">
        <f>WEEKDAY(Tableau22[[#This Row],[Date de début]])</f>
        <v>2</v>
      </c>
      <c r="AD485" s="18" t="str">
        <f>LEFT(Tableau22[[#This Row],[PN Pièce]],9)</f>
        <v/>
      </c>
      <c r="AE485" s="18"/>
    </row>
    <row r="486" spans="2:31" x14ac:dyDescent="0.25">
      <c r="B486" s="18">
        <v>450049</v>
      </c>
      <c r="C486" s="18" t="str">
        <f>IFERROR(VLOOKUP(B486,#REF!,2,FALSE),"")</f>
        <v/>
      </c>
      <c r="D486" s="62">
        <v>43476</v>
      </c>
      <c r="E486" s="63">
        <v>0.30296296296296293</v>
      </c>
      <c r="F486" s="62">
        <v>43476</v>
      </c>
      <c r="G486" s="63">
        <v>0.34277777777777779</v>
      </c>
      <c r="H486"/>
      <c r="I486" s="65">
        <v>3.2118055555555559E-2</v>
      </c>
      <c r="J486" s="65">
        <v>1.5046296296296294E-3</v>
      </c>
      <c r="K486" s="65">
        <v>6.1921296296296299E-3</v>
      </c>
      <c r="L486" s="65">
        <v>0</v>
      </c>
      <c r="M486" s="65">
        <v>3.9814814814814817E-2</v>
      </c>
      <c r="N486"/>
      <c r="O486" s="18">
        <v>0.75660000000000005</v>
      </c>
      <c r="P486" s="18">
        <v>0</v>
      </c>
      <c r="Q486" s="18">
        <v>0.82731615000000103</v>
      </c>
      <c r="S486"/>
      <c r="T486" s="61">
        <v>26.726744186046499</v>
      </c>
      <c r="U486" s="65">
        <v>6.1111111111111114E-3</v>
      </c>
      <c r="V486" s="65">
        <v>0</v>
      </c>
      <c r="W486" s="65">
        <v>0</v>
      </c>
      <c r="X486" s="65">
        <v>0</v>
      </c>
      <c r="Y486" s="65">
        <v>6.9444444444444444E-5</v>
      </c>
      <c r="Z486" s="65">
        <v>1.1574074074074073E-5</v>
      </c>
      <c r="AA486" s="18">
        <f>WEEKNUM(Tableau22[[#This Row],[Date de début]],2)</f>
        <v>2</v>
      </c>
      <c r="AB486" s="18">
        <f>YEAR(Tableau22[[#This Row],[Date de début]])</f>
        <v>2019</v>
      </c>
      <c r="AC486" s="18">
        <f>WEEKDAY(Tableau22[[#This Row],[Date de début]])</f>
        <v>6</v>
      </c>
      <c r="AD486" s="18" t="str">
        <f>LEFT(Tableau22[[#This Row],[PN Pièce]],9)</f>
        <v/>
      </c>
      <c r="AE486" s="18"/>
    </row>
    <row r="487" spans="2:31" x14ac:dyDescent="0.25">
      <c r="B487" s="18">
        <v>450049</v>
      </c>
      <c r="C487" s="18" t="str">
        <f>IFERROR(VLOOKUP(B487,#REF!,2,FALSE),"")</f>
        <v/>
      </c>
      <c r="D487" s="62">
        <v>43476</v>
      </c>
      <c r="E487" s="63">
        <v>0.36474537037037041</v>
      </c>
      <c r="F487" s="62">
        <v>43476</v>
      </c>
      <c r="G487" s="63">
        <v>0.41399305555555554</v>
      </c>
      <c r="H487"/>
      <c r="I487" s="65">
        <v>7.291666666666667E-4</v>
      </c>
      <c r="J487" s="65">
        <v>4.1539351851851855E-2</v>
      </c>
      <c r="K487" s="65">
        <v>6.9791666666666674E-3</v>
      </c>
      <c r="L487" s="65">
        <v>0</v>
      </c>
      <c r="M487" s="65">
        <v>4.9247685185185186E-2</v>
      </c>
      <c r="N487"/>
      <c r="O487" s="18">
        <v>0.75660000000000005</v>
      </c>
      <c r="P487" s="18">
        <v>0</v>
      </c>
      <c r="Q487" s="18">
        <v>2.2605000000055502E-3</v>
      </c>
      <c r="S487"/>
      <c r="T487" s="61">
        <v>15.647473560517</v>
      </c>
      <c r="U487" s="65">
        <v>0</v>
      </c>
      <c r="V487" s="65">
        <v>0</v>
      </c>
      <c r="W487" s="65">
        <v>0</v>
      </c>
      <c r="X487" s="65">
        <v>6.828703703703704E-3</v>
      </c>
      <c r="Y487" s="65">
        <v>0</v>
      </c>
      <c r="Z487" s="65">
        <v>1.5046296296296297E-4</v>
      </c>
      <c r="AA487" s="18">
        <f>WEEKNUM(Tableau22[[#This Row],[Date de début]],2)</f>
        <v>2</v>
      </c>
      <c r="AB487" s="18">
        <f>YEAR(Tableau22[[#This Row],[Date de début]])</f>
        <v>2019</v>
      </c>
      <c r="AC487" s="18">
        <f>WEEKDAY(Tableau22[[#This Row],[Date de début]])</f>
        <v>6</v>
      </c>
      <c r="AD487" s="18" t="str">
        <f>LEFT(Tableau22[[#This Row],[PN Pièce]],9)</f>
        <v/>
      </c>
      <c r="AE487" s="18"/>
    </row>
    <row r="488" spans="2:31" x14ac:dyDescent="0.25">
      <c r="B488" s="18">
        <v>450049</v>
      </c>
      <c r="C488" s="18" t="str">
        <f>IFERROR(VLOOKUP(B488,#REF!,2,FALSE),"")</f>
        <v/>
      </c>
      <c r="D488" s="62">
        <v>43551</v>
      </c>
      <c r="E488" s="63">
        <v>0.4664699074074074</v>
      </c>
      <c r="F488" s="62">
        <v>43551</v>
      </c>
      <c r="G488" s="63">
        <v>0.47261574074074075</v>
      </c>
      <c r="H488"/>
      <c r="I488" s="65">
        <v>3.8194444444444446E-4</v>
      </c>
      <c r="J488" s="65">
        <v>3.7037037037037035E-4</v>
      </c>
      <c r="K488" s="65">
        <v>5.3935185185185188E-3</v>
      </c>
      <c r="L488" s="65">
        <v>0</v>
      </c>
      <c r="M488" s="65">
        <v>6.145833333333333E-3</v>
      </c>
      <c r="N488"/>
      <c r="O488" s="18">
        <v>0.75660000000000005</v>
      </c>
      <c r="P488" s="18">
        <v>0</v>
      </c>
      <c r="Q488" s="18">
        <v>0.76166774999999998</v>
      </c>
      <c r="S488"/>
      <c r="T488" s="61">
        <v>19.421845574387898</v>
      </c>
      <c r="U488" s="65">
        <v>4.9305555555555552E-3</v>
      </c>
      <c r="V488" s="65">
        <v>0</v>
      </c>
      <c r="W488" s="65">
        <v>0</v>
      </c>
      <c r="X488" s="65">
        <v>0</v>
      </c>
      <c r="Y488" s="65">
        <v>4.6296296296296293E-4</v>
      </c>
      <c r="Z488" s="65">
        <v>0</v>
      </c>
      <c r="AA488" s="18">
        <f>WEEKNUM(Tableau22[[#This Row],[Date de début]],2)</f>
        <v>13</v>
      </c>
      <c r="AB488" s="18">
        <f>YEAR(Tableau22[[#This Row],[Date de début]])</f>
        <v>2019</v>
      </c>
      <c r="AC488" s="18">
        <f>WEEKDAY(Tableau22[[#This Row],[Date de début]])</f>
        <v>4</v>
      </c>
      <c r="AD488" s="18" t="str">
        <f>LEFT(Tableau22[[#This Row],[PN Pièce]],9)</f>
        <v/>
      </c>
      <c r="AE488" s="18"/>
    </row>
    <row r="489" spans="2:31" x14ac:dyDescent="0.25">
      <c r="B489" s="18">
        <v>450049</v>
      </c>
      <c r="C489" s="18" t="str">
        <f>IFERROR(VLOOKUP(B489,#REF!,2,FALSE),"")</f>
        <v/>
      </c>
      <c r="D489" s="62">
        <v>43551</v>
      </c>
      <c r="E489" s="63">
        <v>0.48678240740740741</v>
      </c>
      <c r="F489" s="62">
        <v>43551</v>
      </c>
      <c r="G489" s="63">
        <v>0.53899305555555554</v>
      </c>
      <c r="H489"/>
      <c r="I489" s="65">
        <v>4.5162037037037035E-2</v>
      </c>
      <c r="J489" s="65">
        <v>1.3888888888888889E-4</v>
      </c>
      <c r="K489" s="65">
        <v>6.9097222222222225E-3</v>
      </c>
      <c r="L489" s="65">
        <v>0</v>
      </c>
      <c r="M489" s="65">
        <v>5.2210648148148152E-2</v>
      </c>
      <c r="N489"/>
      <c r="O489" s="18">
        <v>0.75660000000000005</v>
      </c>
      <c r="P489" s="18">
        <v>0</v>
      </c>
      <c r="Q489" s="18">
        <v>1.39829999999987E-3</v>
      </c>
      <c r="S489"/>
      <c r="T489" s="61">
        <v>15.1771225892263</v>
      </c>
      <c r="U489" s="65">
        <v>0</v>
      </c>
      <c r="V489" s="65">
        <v>0</v>
      </c>
      <c r="W489" s="65">
        <v>0</v>
      </c>
      <c r="X489" s="65">
        <v>6.7939814814814816E-3</v>
      </c>
      <c r="Y489" s="65">
        <v>0</v>
      </c>
      <c r="Z489" s="65">
        <v>1.1574074074074073E-4</v>
      </c>
      <c r="AA489" s="18">
        <f>WEEKNUM(Tableau22[[#This Row],[Date de début]],2)</f>
        <v>13</v>
      </c>
      <c r="AB489" s="18">
        <f>YEAR(Tableau22[[#This Row],[Date de début]])</f>
        <v>2019</v>
      </c>
      <c r="AC489" s="18">
        <f>WEEKDAY(Tableau22[[#This Row],[Date de début]])</f>
        <v>4</v>
      </c>
      <c r="AD489" s="18" t="str">
        <f>LEFT(Tableau22[[#This Row],[PN Pièce]],9)</f>
        <v/>
      </c>
      <c r="AE489" s="18"/>
    </row>
    <row r="490" spans="2:31" x14ac:dyDescent="0.25">
      <c r="B490" s="18">
        <v>450049</v>
      </c>
      <c r="C490" s="18" t="str">
        <f>IFERROR(VLOOKUP(B490,#REF!,2,FALSE),"")</f>
        <v/>
      </c>
      <c r="D490" s="62">
        <v>43622</v>
      </c>
      <c r="E490" s="63">
        <v>0.28327546296296297</v>
      </c>
      <c r="F490" s="62">
        <v>43622</v>
      </c>
      <c r="G490" s="63">
        <v>0.34422453703703698</v>
      </c>
      <c r="H490"/>
      <c r="I490" s="65">
        <v>5.5567129629629626E-2</v>
      </c>
      <c r="J490" s="65">
        <v>1.8518518518518518E-4</v>
      </c>
      <c r="K490" s="65">
        <v>5.1967592592592595E-3</v>
      </c>
      <c r="L490" s="65">
        <v>0</v>
      </c>
      <c r="M490" s="65">
        <v>6.0949074074074072E-2</v>
      </c>
      <c r="N490"/>
      <c r="O490" s="18">
        <v>0.75660000000000005</v>
      </c>
      <c r="P490" s="18">
        <v>0</v>
      </c>
      <c r="Q490" s="18">
        <v>0.82730519999999996</v>
      </c>
      <c r="S490"/>
      <c r="T490" s="61">
        <v>20.3496012153437</v>
      </c>
      <c r="U490" s="65">
        <v>4.7569444444444447E-3</v>
      </c>
      <c r="V490" s="65">
        <v>0</v>
      </c>
      <c r="W490" s="65">
        <v>0</v>
      </c>
      <c r="X490" s="65">
        <v>0</v>
      </c>
      <c r="Y490" s="65">
        <v>4.1666666666666669E-4</v>
      </c>
      <c r="Z490" s="65">
        <v>2.3148148148148147E-5</v>
      </c>
      <c r="AA490" s="18">
        <f>WEEKNUM(Tableau22[[#This Row],[Date de début]],2)</f>
        <v>23</v>
      </c>
      <c r="AB490" s="18">
        <f>YEAR(Tableau22[[#This Row],[Date de début]])</f>
        <v>2019</v>
      </c>
      <c r="AC490" s="18">
        <f>WEEKDAY(Tableau22[[#This Row],[Date de début]])</f>
        <v>5</v>
      </c>
      <c r="AD490" s="18" t="str">
        <f>LEFT(Tableau22[[#This Row],[PN Pièce]],9)</f>
        <v/>
      </c>
      <c r="AE490" s="18"/>
    </row>
    <row r="491" spans="2:31" x14ac:dyDescent="0.25">
      <c r="B491" s="18">
        <v>450049</v>
      </c>
      <c r="C491" s="18" t="str">
        <f>IFERROR(VLOOKUP(B491,#REF!,2,FALSE),"")</f>
        <v/>
      </c>
      <c r="D491" s="62">
        <v>43622</v>
      </c>
      <c r="E491" s="63">
        <v>0.36157407407407405</v>
      </c>
      <c r="F491" s="62">
        <v>43622</v>
      </c>
      <c r="G491" s="63">
        <v>0.39990740740740738</v>
      </c>
      <c r="H491"/>
      <c r="I491" s="65">
        <v>3.1215277777777783E-2</v>
      </c>
      <c r="J491" s="65">
        <v>2.3148148148148146E-4</v>
      </c>
      <c r="K491" s="65">
        <v>6.8865740740740736E-3</v>
      </c>
      <c r="L491" s="65">
        <v>0</v>
      </c>
      <c r="M491" s="65">
        <v>3.8333333333333337E-2</v>
      </c>
      <c r="N491"/>
      <c r="O491" s="18">
        <v>0.75660000000000005</v>
      </c>
      <c r="P491" s="18">
        <v>0</v>
      </c>
      <c r="Q491" s="18">
        <v>3.8965499999998902E-3</v>
      </c>
      <c r="S491"/>
      <c r="T491" s="61">
        <v>19.981884057971001</v>
      </c>
      <c r="U491" s="65">
        <v>0</v>
      </c>
      <c r="V491" s="65">
        <v>0</v>
      </c>
      <c r="W491" s="65">
        <v>0</v>
      </c>
      <c r="X491" s="65">
        <v>6.7939814814814816E-3</v>
      </c>
      <c r="Y491" s="65">
        <v>0</v>
      </c>
      <c r="Z491" s="65">
        <v>9.2592592592592588E-5</v>
      </c>
      <c r="AA491" s="18">
        <f>WEEKNUM(Tableau22[[#This Row],[Date de début]],2)</f>
        <v>23</v>
      </c>
      <c r="AB491" s="18">
        <f>YEAR(Tableau22[[#This Row],[Date de début]])</f>
        <v>2019</v>
      </c>
      <c r="AC491" s="18">
        <f>WEEKDAY(Tableau22[[#This Row],[Date de début]])</f>
        <v>5</v>
      </c>
      <c r="AD491" s="18" t="str">
        <f>LEFT(Tableau22[[#This Row],[PN Pièce]],9)</f>
        <v/>
      </c>
      <c r="AE491" s="18"/>
    </row>
    <row r="492" spans="2:31" x14ac:dyDescent="0.25">
      <c r="B492" s="18">
        <v>450049</v>
      </c>
      <c r="C492" s="18" t="str">
        <f>IFERROR(VLOOKUP(B492,#REF!,2,FALSE),"")</f>
        <v/>
      </c>
      <c r="D492" s="62">
        <v>43665</v>
      </c>
      <c r="E492" s="63">
        <v>0.46111111111111108</v>
      </c>
      <c r="F492" s="62">
        <v>43668</v>
      </c>
      <c r="G492" s="63">
        <v>0.42648148148148146</v>
      </c>
      <c r="H492"/>
      <c r="I492" s="65" t="s">
        <v>225</v>
      </c>
      <c r="J492" s="65">
        <v>1.9560185185185184E-3</v>
      </c>
      <c r="K492" s="65">
        <v>1.1018518518518518E-2</v>
      </c>
      <c r="L492" s="65">
        <v>7.2847222222222216E-2</v>
      </c>
      <c r="M492" s="65" t="s">
        <v>226</v>
      </c>
      <c r="N492"/>
      <c r="O492" s="18">
        <v>0.75660000000000005</v>
      </c>
      <c r="P492" s="18">
        <v>0</v>
      </c>
      <c r="Q492" s="18">
        <v>1.3249366499999999</v>
      </c>
      <c r="S492"/>
      <c r="T492" s="61">
        <v>4.5815392181352603</v>
      </c>
      <c r="U492" s="65">
        <v>2.8009259259259259E-3</v>
      </c>
      <c r="V492" s="65">
        <v>0</v>
      </c>
      <c r="W492" s="65">
        <v>0</v>
      </c>
      <c r="X492" s="65">
        <v>7.3842592592592597E-3</v>
      </c>
      <c r="Y492" s="65">
        <v>6.5972222222222213E-4</v>
      </c>
      <c r="Z492" s="65">
        <v>1.7361111111111112E-4</v>
      </c>
      <c r="AA492" s="18">
        <f>WEEKNUM(Tableau22[[#This Row],[Date de début]],2)</f>
        <v>29</v>
      </c>
      <c r="AB492" s="18">
        <f>YEAR(Tableau22[[#This Row],[Date de début]])</f>
        <v>2019</v>
      </c>
      <c r="AC492" s="18">
        <f>WEEKDAY(Tableau22[[#This Row],[Date de début]])</f>
        <v>6</v>
      </c>
      <c r="AD492" s="18" t="str">
        <f>LEFT(Tableau22[[#This Row],[PN Pièce]],9)</f>
        <v/>
      </c>
      <c r="AE492" s="18"/>
    </row>
    <row r="493" spans="2:31" x14ac:dyDescent="0.25">
      <c r="B493" s="18">
        <v>450049</v>
      </c>
      <c r="C493" s="18" t="str">
        <f>IFERROR(VLOOKUP(B493,#REF!,2,FALSE),"")</f>
        <v/>
      </c>
      <c r="D493" s="62">
        <v>43691</v>
      </c>
      <c r="E493" s="63">
        <v>0.70966435185185184</v>
      </c>
      <c r="F493" s="62">
        <v>43691</v>
      </c>
      <c r="G493" s="63">
        <v>0.71582175925925917</v>
      </c>
      <c r="H493"/>
      <c r="I493" s="65">
        <v>1.8634259259259261E-3</v>
      </c>
      <c r="J493" s="65">
        <v>0</v>
      </c>
      <c r="K493" s="65">
        <v>4.2939814814814811E-3</v>
      </c>
      <c r="L493" s="65">
        <v>0</v>
      </c>
      <c r="M493" s="65">
        <v>6.1574074074074074E-3</v>
      </c>
      <c r="N493"/>
      <c r="O493" s="18">
        <v>0.75660000000000005</v>
      </c>
      <c r="P493" s="18">
        <v>0</v>
      </c>
      <c r="Q493" s="18">
        <v>0.82743240000000595</v>
      </c>
      <c r="S493"/>
      <c r="T493" s="61">
        <v>26.541353383458599</v>
      </c>
      <c r="U493" s="65">
        <v>4.2129629629629626E-3</v>
      </c>
      <c r="V493" s="65">
        <v>0</v>
      </c>
      <c r="W493" s="65">
        <v>0</v>
      </c>
      <c r="X493" s="65">
        <v>0</v>
      </c>
      <c r="Y493" s="65">
        <v>0</v>
      </c>
      <c r="Z493" s="65">
        <v>8.1018518518518516E-5</v>
      </c>
      <c r="AA493" s="18">
        <f>WEEKNUM(Tableau22[[#This Row],[Date de début]],2)</f>
        <v>33</v>
      </c>
      <c r="AB493" s="18">
        <f>YEAR(Tableau22[[#This Row],[Date de début]])</f>
        <v>2019</v>
      </c>
      <c r="AC493" s="18">
        <f>WEEKDAY(Tableau22[[#This Row],[Date de début]])</f>
        <v>4</v>
      </c>
      <c r="AD493" s="18" t="str">
        <f>LEFT(Tableau22[[#This Row],[PN Pièce]],9)</f>
        <v/>
      </c>
      <c r="AE493" s="18"/>
    </row>
    <row r="494" spans="2:31" x14ac:dyDescent="0.25">
      <c r="B494" s="18">
        <v>450049</v>
      </c>
      <c r="C494" s="18" t="str">
        <f>IFERROR(VLOOKUP(B494,#REF!,2,FALSE),"")</f>
        <v/>
      </c>
      <c r="D494" s="62">
        <v>43691</v>
      </c>
      <c r="E494" s="63">
        <v>0.73233796296296294</v>
      </c>
      <c r="F494" s="62">
        <v>43693</v>
      </c>
      <c r="G494" s="63">
        <v>0.43859953703703702</v>
      </c>
      <c r="H494"/>
      <c r="I494" s="65" t="s">
        <v>410</v>
      </c>
      <c r="J494" s="65">
        <v>1.0416666666666667E-4</v>
      </c>
      <c r="K494" s="65">
        <v>6.8865740740740736E-3</v>
      </c>
      <c r="L494" s="65">
        <v>0</v>
      </c>
      <c r="M494" s="65" t="s">
        <v>411</v>
      </c>
      <c r="N494"/>
      <c r="O494" s="18">
        <v>0.75660000000000005</v>
      </c>
      <c r="P494" s="18">
        <v>0</v>
      </c>
      <c r="Q494" s="18">
        <v>0</v>
      </c>
      <c r="S494"/>
      <c r="T494" s="61">
        <v>0.43304549555355099</v>
      </c>
      <c r="U494" s="65">
        <v>0</v>
      </c>
      <c r="V494" s="65">
        <v>0</v>
      </c>
      <c r="W494" s="65">
        <v>0</v>
      </c>
      <c r="X494" s="65">
        <v>6.7939814814814816E-3</v>
      </c>
      <c r="Y494" s="65">
        <v>0</v>
      </c>
      <c r="Z494" s="65">
        <v>9.2592592592592588E-5</v>
      </c>
      <c r="AA494" s="18">
        <f>WEEKNUM(Tableau22[[#This Row],[Date de début]],2)</f>
        <v>33</v>
      </c>
      <c r="AB494" s="18">
        <f>YEAR(Tableau22[[#This Row],[Date de début]])</f>
        <v>2019</v>
      </c>
      <c r="AC494" s="18">
        <f>WEEKDAY(Tableau22[[#This Row],[Date de début]])</f>
        <v>4</v>
      </c>
      <c r="AD494" s="18" t="str">
        <f>LEFT(Tableau22[[#This Row],[PN Pièce]],9)</f>
        <v/>
      </c>
      <c r="AE494" s="18"/>
    </row>
    <row r="495" spans="2:31" x14ac:dyDescent="0.25">
      <c r="B495" s="18">
        <v>450050</v>
      </c>
      <c r="C495" s="18" t="str">
        <f>IFERROR(VLOOKUP(B495,#REF!,2,FALSE),"")</f>
        <v/>
      </c>
      <c r="D495" s="62">
        <v>43035</v>
      </c>
      <c r="E495" s="63">
        <v>0.31893518518518521</v>
      </c>
      <c r="F495" s="62">
        <v>43035</v>
      </c>
      <c r="G495" s="63">
        <v>0.34049768518518514</v>
      </c>
      <c r="H495"/>
      <c r="I495" s="65">
        <v>9.4444444444444445E-3</v>
      </c>
      <c r="J495" s="65">
        <v>7.407407407407407E-4</v>
      </c>
      <c r="K495" s="65">
        <v>1.1377314814814814E-2</v>
      </c>
      <c r="L495" s="65">
        <v>0</v>
      </c>
      <c r="M495" s="65">
        <v>2.1562499999999998E-2</v>
      </c>
      <c r="N495"/>
      <c r="O495" s="18">
        <v>0.75</v>
      </c>
      <c r="P495" s="18">
        <v>0</v>
      </c>
      <c r="Q495" s="18">
        <v>0.75498734999999295</v>
      </c>
      <c r="S495"/>
      <c r="T495" s="61">
        <v>52.52871712292</v>
      </c>
      <c r="U495" s="65">
        <v>2.615740740740741E-3</v>
      </c>
      <c r="V495" s="65">
        <v>0</v>
      </c>
      <c r="W495" s="65">
        <v>0</v>
      </c>
      <c r="X495" s="65">
        <v>8.1828703703703699E-3</v>
      </c>
      <c r="Y495" s="65">
        <v>5.3240740740740744E-4</v>
      </c>
      <c r="Z495" s="65">
        <v>4.6296296296296294E-5</v>
      </c>
      <c r="AA495" s="18">
        <f>WEEKNUM(Tableau22[[#This Row],[Date de début]],2)</f>
        <v>44</v>
      </c>
      <c r="AB495" s="18">
        <f>YEAR(Tableau22[[#This Row],[Date de début]])</f>
        <v>2017</v>
      </c>
      <c r="AC495" s="18">
        <f>WEEKDAY(Tableau22[[#This Row],[Date de début]])</f>
        <v>6</v>
      </c>
      <c r="AD495" s="18" t="str">
        <f>LEFT(Tableau22[[#This Row],[PN Pièce]],9)</f>
        <v/>
      </c>
      <c r="AE495" s="18"/>
    </row>
    <row r="496" spans="2:31" x14ac:dyDescent="0.25">
      <c r="B496" s="18">
        <v>450050</v>
      </c>
      <c r="C496" s="18" t="str">
        <f>IFERROR(VLOOKUP(B496,#REF!,2,FALSE),"")</f>
        <v/>
      </c>
      <c r="D496" s="62">
        <v>43060</v>
      </c>
      <c r="E496" s="63">
        <v>0.54092592592592592</v>
      </c>
      <c r="F496" s="62">
        <v>43060</v>
      </c>
      <c r="G496" s="63">
        <v>0.57006944444444441</v>
      </c>
      <c r="H496"/>
      <c r="I496" s="65">
        <v>1.4224537037037037E-2</v>
      </c>
      <c r="J496" s="65">
        <v>2.6388888888888885E-3</v>
      </c>
      <c r="K496" s="65">
        <v>1.2280092592592592E-2</v>
      </c>
      <c r="L496" s="65">
        <v>0</v>
      </c>
      <c r="M496" s="65">
        <v>2.9143518518518517E-2</v>
      </c>
      <c r="N496"/>
      <c r="O496" s="18">
        <v>0.75</v>
      </c>
      <c r="P496" s="18">
        <v>0</v>
      </c>
      <c r="Q496" s="18">
        <v>0.77935485000000704</v>
      </c>
      <c r="S496"/>
      <c r="T496" s="61">
        <v>39.283161239078602</v>
      </c>
      <c r="U496" s="65">
        <v>4.6990740740740743E-3</v>
      </c>
      <c r="V496" s="65">
        <v>0</v>
      </c>
      <c r="W496" s="65">
        <v>0</v>
      </c>
      <c r="X496" s="65">
        <v>6.9212962962962969E-3</v>
      </c>
      <c r="Y496" s="65">
        <v>5.5555555555555556E-4</v>
      </c>
      <c r="Z496" s="65">
        <v>1.0416666666666667E-4</v>
      </c>
      <c r="AA496" s="18">
        <f>WEEKNUM(Tableau22[[#This Row],[Date de début]],2)</f>
        <v>48</v>
      </c>
      <c r="AB496" s="18">
        <f>YEAR(Tableau22[[#This Row],[Date de début]])</f>
        <v>2017</v>
      </c>
      <c r="AC496" s="18">
        <f>WEEKDAY(Tableau22[[#This Row],[Date de début]])</f>
        <v>3</v>
      </c>
      <c r="AD496" s="18" t="str">
        <f>LEFT(Tableau22[[#This Row],[PN Pièce]],9)</f>
        <v/>
      </c>
      <c r="AE496" s="18"/>
    </row>
    <row r="497" spans="2:31" x14ac:dyDescent="0.25">
      <c r="B497" s="18">
        <v>450050</v>
      </c>
      <c r="C497" s="18" t="str">
        <f>IFERROR(VLOOKUP(B497,#REF!,2,FALSE),"")</f>
        <v/>
      </c>
      <c r="D497" s="62">
        <v>43116</v>
      </c>
      <c r="E497" s="63">
        <v>0.3192592592592593</v>
      </c>
      <c r="F497" s="62">
        <v>43116</v>
      </c>
      <c r="G497" s="63">
        <v>0.33466435185185189</v>
      </c>
      <c r="H497"/>
      <c r="I497" s="65">
        <v>3.472222222222222E-3</v>
      </c>
      <c r="J497" s="65">
        <v>3.0439814814814821E-3</v>
      </c>
      <c r="K497" s="65">
        <v>8.8888888888888889E-3</v>
      </c>
      <c r="L497" s="65">
        <v>0</v>
      </c>
      <c r="M497" s="65">
        <v>1.5405092592592593E-2</v>
      </c>
      <c r="N497"/>
      <c r="O497" s="18">
        <v>0.75</v>
      </c>
      <c r="P497" s="18">
        <v>0</v>
      </c>
      <c r="Q497" s="69">
        <v>1.5841501499999999</v>
      </c>
      <c r="S497"/>
      <c r="T497" s="61">
        <v>46.943651389932398</v>
      </c>
      <c r="U497" s="65">
        <v>8.1944444444444452E-3</v>
      </c>
      <c r="V497" s="65">
        <v>0</v>
      </c>
      <c r="W497" s="65">
        <v>0</v>
      </c>
      <c r="X497" s="65">
        <v>0</v>
      </c>
      <c r="Y497" s="65">
        <v>6.5972222222222213E-4</v>
      </c>
      <c r="Z497" s="65">
        <v>3.4722222222222222E-5</v>
      </c>
      <c r="AA497" s="18">
        <f>WEEKNUM(Tableau22[[#This Row],[Date de début]],2)</f>
        <v>3</v>
      </c>
      <c r="AB497" s="18">
        <f>YEAR(Tableau22[[#This Row],[Date de début]])</f>
        <v>2018</v>
      </c>
      <c r="AC497" s="18">
        <f>WEEKDAY(Tableau22[[#This Row],[Date de début]])</f>
        <v>3</v>
      </c>
      <c r="AD497" s="18" t="str">
        <f>LEFT(Tableau22[[#This Row],[PN Pièce]],9)</f>
        <v/>
      </c>
      <c r="AE497" s="18"/>
    </row>
    <row r="498" spans="2:31" x14ac:dyDescent="0.25">
      <c r="B498" s="18">
        <v>450050</v>
      </c>
      <c r="C498" s="18" t="str">
        <f>IFERROR(VLOOKUP(B498,#REF!,2,FALSE),"")</f>
        <v/>
      </c>
      <c r="D498" s="62">
        <v>43116</v>
      </c>
      <c r="E498" s="63">
        <v>0.43880787037037039</v>
      </c>
      <c r="F498" s="62">
        <v>43116</v>
      </c>
      <c r="G498" s="63">
        <v>0.47158564814814818</v>
      </c>
      <c r="H498"/>
      <c r="I498" s="65">
        <v>1.4317129629629631E-2</v>
      </c>
      <c r="J498" s="65">
        <v>9.2592592592592585E-4</v>
      </c>
      <c r="K498" s="65">
        <v>1.4212962962962962E-2</v>
      </c>
      <c r="L498" s="65">
        <v>3.3217592592592591E-3</v>
      </c>
      <c r="M498" s="65">
        <v>3.2777777777777781E-2</v>
      </c>
      <c r="N498"/>
      <c r="O498" s="18">
        <v>0.75</v>
      </c>
      <c r="P498" s="18">
        <v>0</v>
      </c>
      <c r="Q498" s="69">
        <v>0</v>
      </c>
      <c r="S498"/>
      <c r="T498" s="61">
        <v>61.109110169491501</v>
      </c>
      <c r="U498" s="65">
        <v>0</v>
      </c>
      <c r="V498" s="65">
        <v>0</v>
      </c>
      <c r="W498" s="65">
        <v>0</v>
      </c>
      <c r="X498" s="65">
        <v>1.4108796296296295E-2</v>
      </c>
      <c r="Y498" s="65">
        <v>0</v>
      </c>
      <c r="Z498" s="65">
        <v>1.0416666666666667E-4</v>
      </c>
      <c r="AA498" s="18">
        <f>WEEKNUM(Tableau22[[#This Row],[Date de début]],2)</f>
        <v>3</v>
      </c>
      <c r="AB498" s="18">
        <f>YEAR(Tableau22[[#This Row],[Date de début]])</f>
        <v>2018</v>
      </c>
      <c r="AC498" s="18">
        <f>WEEKDAY(Tableau22[[#This Row],[Date de début]])</f>
        <v>3</v>
      </c>
      <c r="AD498" s="18" t="str">
        <f>LEFT(Tableau22[[#This Row],[PN Pièce]],9)</f>
        <v/>
      </c>
      <c r="AE498" s="18"/>
    </row>
    <row r="499" spans="2:31" x14ac:dyDescent="0.25">
      <c r="B499" s="18">
        <v>450050</v>
      </c>
      <c r="C499" s="18" t="str">
        <f>IFERROR(VLOOKUP(B499,#REF!,2,FALSE),"")</f>
        <v/>
      </c>
      <c r="D499" s="62">
        <v>43186</v>
      </c>
      <c r="E499" s="63">
        <v>0.4510763888888889</v>
      </c>
      <c r="F499" s="62">
        <v>43186</v>
      </c>
      <c r="G499" s="63">
        <v>0.48178240740740735</v>
      </c>
      <c r="H499"/>
      <c r="I499" s="65">
        <v>7.1412037037037043E-3</v>
      </c>
      <c r="J499" s="65">
        <v>1.2812499999999999E-2</v>
      </c>
      <c r="K499" s="65">
        <v>1.0752314814814814E-2</v>
      </c>
      <c r="L499" s="65">
        <v>0</v>
      </c>
      <c r="M499" s="65">
        <v>3.0706018518518521E-2</v>
      </c>
      <c r="N499"/>
      <c r="O499" s="18">
        <v>0.75</v>
      </c>
      <c r="P499" s="18">
        <v>0</v>
      </c>
      <c r="Q499" s="18">
        <v>0.77009760000000005</v>
      </c>
      <c r="S499"/>
      <c r="T499" s="61">
        <v>30.918205804749299</v>
      </c>
      <c r="U499" s="65">
        <v>3.2291666666666666E-3</v>
      </c>
      <c r="V499" s="65">
        <v>0</v>
      </c>
      <c r="W499" s="65">
        <v>0</v>
      </c>
      <c r="X499" s="65">
        <v>6.9097222222222225E-3</v>
      </c>
      <c r="Y499" s="65">
        <v>6.134259259259259E-4</v>
      </c>
      <c r="Z499" s="65">
        <v>0</v>
      </c>
      <c r="AA499" s="18">
        <f>WEEKNUM(Tableau22[[#This Row],[Date de début]],2)</f>
        <v>13</v>
      </c>
      <c r="AB499" s="18">
        <f>YEAR(Tableau22[[#This Row],[Date de début]])</f>
        <v>2018</v>
      </c>
      <c r="AC499" s="18">
        <f>WEEKDAY(Tableau22[[#This Row],[Date de début]])</f>
        <v>3</v>
      </c>
      <c r="AD499" s="18" t="str">
        <f>LEFT(Tableau22[[#This Row],[PN Pièce]],9)</f>
        <v/>
      </c>
      <c r="AE499" s="18"/>
    </row>
    <row r="500" spans="2:31" x14ac:dyDescent="0.25">
      <c r="B500" s="18">
        <v>450050</v>
      </c>
      <c r="C500" s="18" t="str">
        <f>IFERROR(VLOOKUP(B500,#REF!,2,FALSE),"")</f>
        <v/>
      </c>
      <c r="D500" s="62">
        <v>43187</v>
      </c>
      <c r="E500" s="63">
        <v>0.36202546296296295</v>
      </c>
      <c r="F500" s="62">
        <v>43187</v>
      </c>
      <c r="G500" s="63">
        <v>0.41239583333333335</v>
      </c>
      <c r="H500"/>
      <c r="I500" s="65">
        <v>3.9398148148148147E-2</v>
      </c>
      <c r="J500" s="65">
        <v>7.291666666666667E-4</v>
      </c>
      <c r="K500" s="65">
        <v>1.0243055555555556E-2</v>
      </c>
      <c r="L500" s="65">
        <v>0</v>
      </c>
      <c r="M500" s="65">
        <v>5.0370370370370371E-2</v>
      </c>
      <c r="N500"/>
      <c r="O500" s="18">
        <v>0.75</v>
      </c>
      <c r="P500" s="18">
        <v>0</v>
      </c>
      <c r="Q500" s="18">
        <v>0.98731724999999804</v>
      </c>
      <c r="S500"/>
      <c r="T500" s="61">
        <v>19.869255514705898</v>
      </c>
      <c r="U500" s="65">
        <v>2.7893518518518519E-3</v>
      </c>
      <c r="V500" s="65">
        <v>0</v>
      </c>
      <c r="W500" s="65">
        <v>0</v>
      </c>
      <c r="X500" s="65">
        <v>6.8402777777777776E-3</v>
      </c>
      <c r="Y500" s="65">
        <v>5.9027777777777778E-4</v>
      </c>
      <c r="Z500" s="65">
        <v>2.3148148148148147E-5</v>
      </c>
      <c r="AA500" s="18">
        <f>WEEKNUM(Tableau22[[#This Row],[Date de début]],2)</f>
        <v>13</v>
      </c>
      <c r="AB500" s="18">
        <f>YEAR(Tableau22[[#This Row],[Date de début]])</f>
        <v>2018</v>
      </c>
      <c r="AC500" s="18">
        <f>WEEKDAY(Tableau22[[#This Row],[Date de début]])</f>
        <v>4</v>
      </c>
      <c r="AD500" s="18" t="str">
        <f>LEFT(Tableau22[[#This Row],[PN Pièce]],9)</f>
        <v/>
      </c>
      <c r="AE500" s="18"/>
    </row>
    <row r="501" spans="2:31" x14ac:dyDescent="0.25">
      <c r="B501" s="18">
        <v>450050</v>
      </c>
      <c r="C501" s="18" t="str">
        <f>IFERROR(VLOOKUP(B501,#REF!,2,FALSE),"")</f>
        <v/>
      </c>
      <c r="D501" s="62">
        <v>43259</v>
      </c>
      <c r="E501" s="63">
        <v>0.31459490740740742</v>
      </c>
      <c r="F501" s="62">
        <v>43259</v>
      </c>
      <c r="G501" s="63">
        <v>0.32473379629629628</v>
      </c>
      <c r="H501"/>
      <c r="I501" s="65">
        <v>4.5601851851851853E-3</v>
      </c>
      <c r="J501" s="65">
        <v>1.0416666666666667E-3</v>
      </c>
      <c r="K501" s="65">
        <v>4.5370370370370365E-3</v>
      </c>
      <c r="L501" s="65">
        <v>0</v>
      </c>
      <c r="M501" s="65">
        <v>1.0138888888888888E-2</v>
      </c>
      <c r="N501"/>
      <c r="O501" s="18">
        <v>0.75</v>
      </c>
      <c r="P501" s="18">
        <v>0</v>
      </c>
      <c r="Q501" s="18">
        <v>0.94052069999999999</v>
      </c>
      <c r="S501"/>
      <c r="T501" s="61">
        <v>36.400684931506902</v>
      </c>
      <c r="U501" s="65">
        <v>4.0624999999999993E-3</v>
      </c>
      <c r="V501" s="65">
        <v>0</v>
      </c>
      <c r="W501" s="65">
        <v>0</v>
      </c>
      <c r="X501" s="65">
        <v>0</v>
      </c>
      <c r="Y501" s="65">
        <v>4.2824074074074075E-4</v>
      </c>
      <c r="Z501" s="65">
        <v>4.6296296296296294E-5</v>
      </c>
      <c r="AA501" s="18">
        <f>WEEKNUM(Tableau22[[#This Row],[Date de début]],2)</f>
        <v>23</v>
      </c>
      <c r="AB501" s="18">
        <f>YEAR(Tableau22[[#This Row],[Date de début]])</f>
        <v>2018</v>
      </c>
      <c r="AC501" s="18">
        <f>WEEKDAY(Tableau22[[#This Row],[Date de début]])</f>
        <v>6</v>
      </c>
      <c r="AD501" s="18" t="str">
        <f>LEFT(Tableau22[[#This Row],[PN Pièce]],9)</f>
        <v/>
      </c>
      <c r="AE501" s="18"/>
    </row>
    <row r="502" spans="2:31" x14ac:dyDescent="0.25">
      <c r="B502" s="18">
        <v>450050</v>
      </c>
      <c r="C502" s="18" t="str">
        <f>IFERROR(VLOOKUP(B502,#REF!,2,FALSE),"")</f>
        <v/>
      </c>
      <c r="D502" s="62">
        <v>43259</v>
      </c>
      <c r="E502" s="63">
        <v>0.36224537037037036</v>
      </c>
      <c r="F502" s="62">
        <v>43259</v>
      </c>
      <c r="G502" s="63">
        <v>0.4195949074074074</v>
      </c>
      <c r="H502"/>
      <c r="I502" s="65">
        <v>5.0289351851851849E-2</v>
      </c>
      <c r="J502" s="65">
        <v>1.273148148148148E-4</v>
      </c>
      <c r="K502" s="65">
        <v>6.9328703703703696E-3</v>
      </c>
      <c r="L502" s="65">
        <v>0</v>
      </c>
      <c r="M502" s="65">
        <v>5.7349537037037039E-2</v>
      </c>
      <c r="N502"/>
      <c r="O502" s="18">
        <v>0.75</v>
      </c>
      <c r="P502" s="18">
        <v>0</v>
      </c>
      <c r="Q502" s="69">
        <v>5.5500000030406198E-6</v>
      </c>
      <c r="S502"/>
      <c r="T502" s="61">
        <v>13.543895055499499</v>
      </c>
      <c r="U502" s="65">
        <v>0</v>
      </c>
      <c r="V502" s="65">
        <v>0</v>
      </c>
      <c r="W502" s="65">
        <v>0</v>
      </c>
      <c r="X502" s="65">
        <v>6.7939814814814816E-3</v>
      </c>
      <c r="Y502" s="65">
        <v>0</v>
      </c>
      <c r="Z502" s="65">
        <v>1.3888888888888889E-4</v>
      </c>
      <c r="AA502" s="18">
        <f>WEEKNUM(Tableau22[[#This Row],[Date de début]],2)</f>
        <v>23</v>
      </c>
      <c r="AB502" s="18">
        <f>YEAR(Tableau22[[#This Row],[Date de début]])</f>
        <v>2018</v>
      </c>
      <c r="AC502" s="18">
        <f>WEEKDAY(Tableau22[[#This Row],[Date de début]])</f>
        <v>6</v>
      </c>
      <c r="AD502" s="18" t="str">
        <f>LEFT(Tableau22[[#This Row],[PN Pièce]],9)</f>
        <v/>
      </c>
      <c r="AE502" s="18"/>
    </row>
    <row r="503" spans="2:31" x14ac:dyDescent="0.25">
      <c r="B503" s="18">
        <v>450050</v>
      </c>
      <c r="C503" s="18" t="str">
        <f>IFERROR(VLOOKUP(B503,#REF!,2,FALSE),"")</f>
        <v/>
      </c>
      <c r="D503" s="62">
        <v>43292</v>
      </c>
      <c r="E503" s="63">
        <v>0.39660879629629631</v>
      </c>
      <c r="F503" s="62">
        <v>43292</v>
      </c>
      <c r="G503" s="63">
        <v>0.39942129629629625</v>
      </c>
      <c r="H503"/>
      <c r="I503" s="65">
        <v>3.9351851851851852E-4</v>
      </c>
      <c r="J503" s="65">
        <v>5.9027777777777778E-4</v>
      </c>
      <c r="K503" s="65">
        <v>3.1250000000000001E-4</v>
      </c>
      <c r="L503" s="65">
        <v>1.5162037037037036E-3</v>
      </c>
      <c r="M503" s="65">
        <v>2.8124999999999995E-3</v>
      </c>
      <c r="N503"/>
      <c r="O503" s="18">
        <v>0.75</v>
      </c>
      <c r="P503" s="18">
        <v>0</v>
      </c>
      <c r="Q503" s="18">
        <v>1.1888550000001901E-2</v>
      </c>
      <c r="S503"/>
      <c r="T503" s="61">
        <v>9.9629629629629601</v>
      </c>
      <c r="U503" s="65">
        <v>2.5462962962962961E-4</v>
      </c>
      <c r="V503" s="65">
        <v>0</v>
      </c>
      <c r="W503" s="65">
        <v>0</v>
      </c>
      <c r="X503" s="65">
        <v>0</v>
      </c>
      <c r="Y503" s="65">
        <v>0</v>
      </c>
      <c r="Z503" s="65">
        <v>5.7870370370370366E-5</v>
      </c>
      <c r="AA503" s="18">
        <f>WEEKNUM(Tableau22[[#This Row],[Date de début]],2)</f>
        <v>28</v>
      </c>
      <c r="AB503" s="18">
        <f>YEAR(Tableau22[[#This Row],[Date de début]])</f>
        <v>2018</v>
      </c>
      <c r="AC503" s="18">
        <f>WEEKDAY(Tableau22[[#This Row],[Date de début]])</f>
        <v>4</v>
      </c>
      <c r="AD503" s="18" t="str">
        <f>LEFT(Tableau22[[#This Row],[PN Pièce]],9)</f>
        <v/>
      </c>
      <c r="AE503" s="18"/>
    </row>
    <row r="504" spans="2:31" x14ac:dyDescent="0.25">
      <c r="B504" s="18">
        <v>450050</v>
      </c>
      <c r="C504" s="18" t="str">
        <f>IFERROR(VLOOKUP(B504,#REF!,2,FALSE),"")</f>
        <v/>
      </c>
      <c r="D504" s="62">
        <v>43292</v>
      </c>
      <c r="E504" s="63">
        <v>0.4067708333333333</v>
      </c>
      <c r="F504" s="62">
        <v>43292</v>
      </c>
      <c r="G504" s="63">
        <v>0.43061342592592594</v>
      </c>
      <c r="H504"/>
      <c r="I504" s="65">
        <v>1.1979166666666666E-2</v>
      </c>
      <c r="J504" s="65">
        <v>5.4398148148148144E-4</v>
      </c>
      <c r="K504" s="65">
        <v>1.1319444444444444E-2</v>
      </c>
      <c r="L504" s="65">
        <v>0</v>
      </c>
      <c r="M504" s="65">
        <v>2.3842592592592596E-2</v>
      </c>
      <c r="N504"/>
      <c r="O504" s="18">
        <v>0.75</v>
      </c>
      <c r="P504" s="18">
        <v>0</v>
      </c>
      <c r="Q504" s="18">
        <v>0.75512474999999601</v>
      </c>
      <c r="S504"/>
      <c r="T504" s="61">
        <v>37.349514563106801</v>
      </c>
      <c r="U504" s="65">
        <v>3.2986111111111111E-3</v>
      </c>
      <c r="V504" s="65">
        <v>0</v>
      </c>
      <c r="W504" s="65">
        <v>0</v>
      </c>
      <c r="X504" s="65">
        <v>6.782407407407408E-3</v>
      </c>
      <c r="Y504" s="65">
        <v>1.1921296296296296E-3</v>
      </c>
      <c r="Z504" s="65">
        <v>4.6296296296296294E-5</v>
      </c>
      <c r="AA504" s="18">
        <f>WEEKNUM(Tableau22[[#This Row],[Date de début]],2)</f>
        <v>28</v>
      </c>
      <c r="AB504" s="18">
        <f>YEAR(Tableau22[[#This Row],[Date de début]])</f>
        <v>2018</v>
      </c>
      <c r="AC504" s="18">
        <f>WEEKDAY(Tableau22[[#This Row],[Date de début]])</f>
        <v>4</v>
      </c>
      <c r="AD504" s="18" t="str">
        <f>LEFT(Tableau22[[#This Row],[PN Pièce]],9)</f>
        <v/>
      </c>
      <c r="AE504" s="18"/>
    </row>
    <row r="505" spans="2:31" x14ac:dyDescent="0.25">
      <c r="B505" s="18">
        <v>450050</v>
      </c>
      <c r="C505" s="18" t="str">
        <f>IFERROR(VLOOKUP(B505,#REF!,2,FALSE),"")</f>
        <v/>
      </c>
      <c r="D505" s="62">
        <v>43388</v>
      </c>
      <c r="E505" s="63">
        <v>0.330625</v>
      </c>
      <c r="F505" s="62">
        <v>43388</v>
      </c>
      <c r="G505" s="63">
        <v>0.3651388888888889</v>
      </c>
      <c r="H505"/>
      <c r="I505" s="65">
        <v>1.9074074074074073E-2</v>
      </c>
      <c r="J505" s="65">
        <v>2.2453703703703702E-3</v>
      </c>
      <c r="K505" s="65">
        <v>1.3194444444444444E-2</v>
      </c>
      <c r="L505" s="65">
        <v>0</v>
      </c>
      <c r="M505" s="65">
        <v>3.4513888888888893E-2</v>
      </c>
      <c r="N505"/>
      <c r="O505" s="18">
        <v>0.75</v>
      </c>
      <c r="P505" s="18">
        <v>0</v>
      </c>
      <c r="Q505" s="18">
        <v>0.80430900000000005</v>
      </c>
      <c r="S505"/>
      <c r="T505" s="61">
        <v>38.547283702213299</v>
      </c>
      <c r="U505" s="65">
        <v>5.0810185185185186E-3</v>
      </c>
      <c r="V505" s="65">
        <v>0</v>
      </c>
      <c r="W505" s="65">
        <v>0</v>
      </c>
      <c r="X505" s="65">
        <v>6.8055555555555569E-3</v>
      </c>
      <c r="Y505" s="65">
        <v>1.2847222222222223E-3</v>
      </c>
      <c r="Z505" s="65">
        <v>2.3148148148148147E-5</v>
      </c>
      <c r="AA505" s="18">
        <f>WEEKNUM(Tableau22[[#This Row],[Date de début]],2)</f>
        <v>42</v>
      </c>
      <c r="AB505" s="18">
        <f>YEAR(Tableau22[[#This Row],[Date de début]])</f>
        <v>2018</v>
      </c>
      <c r="AC505" s="18">
        <f>WEEKDAY(Tableau22[[#This Row],[Date de début]])</f>
        <v>2</v>
      </c>
      <c r="AD505" s="18" t="str">
        <f>LEFT(Tableau22[[#This Row],[PN Pièce]],9)</f>
        <v/>
      </c>
      <c r="AE505" s="18"/>
    </row>
    <row r="506" spans="2:31" x14ac:dyDescent="0.25">
      <c r="B506" s="18">
        <v>450050</v>
      </c>
      <c r="C506" s="18" t="str">
        <f>IFERROR(VLOOKUP(B506,#REF!,2,FALSE),"")</f>
        <v/>
      </c>
      <c r="D506" s="62">
        <v>43476</v>
      </c>
      <c r="E506" s="63">
        <v>0.34278935185185189</v>
      </c>
      <c r="F506" s="62">
        <v>43476</v>
      </c>
      <c r="G506" s="63">
        <v>0.36474537037037041</v>
      </c>
      <c r="H506"/>
      <c r="I506" s="65">
        <v>2.9166666666666668E-3</v>
      </c>
      <c r="J506" s="65">
        <v>3.5416666666666665E-3</v>
      </c>
      <c r="K506" s="65">
        <v>1.5497685185185186E-2</v>
      </c>
      <c r="L506" s="65">
        <v>0</v>
      </c>
      <c r="M506" s="65">
        <v>2.1956018518518517E-2</v>
      </c>
      <c r="N506"/>
      <c r="O506" s="18">
        <v>0.75</v>
      </c>
      <c r="P506" s="18">
        <v>0</v>
      </c>
      <c r="Q506" s="18">
        <v>0.89214135000000006</v>
      </c>
      <c r="S506"/>
      <c r="T506" s="61">
        <v>41.497627833421099</v>
      </c>
      <c r="U506" s="65">
        <v>7.6388888888888886E-3</v>
      </c>
      <c r="V506" s="65">
        <v>0</v>
      </c>
      <c r="W506" s="65">
        <v>0</v>
      </c>
      <c r="X506" s="65">
        <v>6.782407407407408E-3</v>
      </c>
      <c r="Y506" s="65">
        <v>1.0416666666666667E-3</v>
      </c>
      <c r="Z506" s="65">
        <v>3.4722222222222222E-5</v>
      </c>
      <c r="AA506" s="18">
        <f>WEEKNUM(Tableau22[[#This Row],[Date de début]],2)</f>
        <v>2</v>
      </c>
      <c r="AB506" s="18">
        <f>YEAR(Tableau22[[#This Row],[Date de début]])</f>
        <v>2019</v>
      </c>
      <c r="AC506" s="18">
        <f>WEEKDAY(Tableau22[[#This Row],[Date de début]])</f>
        <v>6</v>
      </c>
      <c r="AD506" s="18" t="str">
        <f>LEFT(Tableau22[[#This Row],[PN Pièce]],9)</f>
        <v/>
      </c>
      <c r="AE506" s="18"/>
    </row>
    <row r="507" spans="2:31" x14ac:dyDescent="0.25">
      <c r="B507" s="18">
        <v>450050</v>
      </c>
      <c r="C507" s="18" t="str">
        <f>IFERROR(VLOOKUP(B507,#REF!,2,FALSE),"")</f>
        <v/>
      </c>
      <c r="D507" s="62">
        <v>43551</v>
      </c>
      <c r="E507" s="63">
        <v>0.47261574074074075</v>
      </c>
      <c r="F507" s="62">
        <v>43551</v>
      </c>
      <c r="G507" s="63">
        <v>0.48677083333333332</v>
      </c>
      <c r="H507"/>
      <c r="I507" s="65">
        <v>3.2407407407407406E-4</v>
      </c>
      <c r="J507" s="65">
        <v>2.0254629629629629E-3</v>
      </c>
      <c r="K507" s="65">
        <v>1.1805555555555555E-2</v>
      </c>
      <c r="L507" s="65">
        <v>0</v>
      </c>
      <c r="M507" s="65">
        <v>1.4155092592592592E-2</v>
      </c>
      <c r="N507"/>
      <c r="O507" s="18">
        <v>0.75</v>
      </c>
      <c r="P507" s="18">
        <v>0</v>
      </c>
      <c r="Q507" s="18">
        <v>0.75484245000000005</v>
      </c>
      <c r="S507"/>
      <c r="T507" s="61">
        <v>61.782502044153702</v>
      </c>
      <c r="U507" s="65">
        <v>4.386574074074074E-3</v>
      </c>
      <c r="V507" s="65">
        <v>0</v>
      </c>
      <c r="W507" s="65">
        <v>0</v>
      </c>
      <c r="X507" s="65">
        <v>6.782407407407408E-3</v>
      </c>
      <c r="Y507" s="65">
        <v>6.018518518518519E-4</v>
      </c>
      <c r="Z507" s="65">
        <v>3.4722222222222222E-5</v>
      </c>
      <c r="AA507" s="18">
        <f>WEEKNUM(Tableau22[[#This Row],[Date de début]],2)</f>
        <v>13</v>
      </c>
      <c r="AB507" s="18">
        <f>YEAR(Tableau22[[#This Row],[Date de début]])</f>
        <v>2019</v>
      </c>
      <c r="AC507" s="18">
        <f>WEEKDAY(Tableau22[[#This Row],[Date de début]])</f>
        <v>4</v>
      </c>
      <c r="AD507" s="18" t="str">
        <f>LEFT(Tableau22[[#This Row],[PN Pièce]],9)</f>
        <v/>
      </c>
      <c r="AE507" s="18"/>
    </row>
    <row r="508" spans="2:31" x14ac:dyDescent="0.25">
      <c r="B508" s="18">
        <v>450050</v>
      </c>
      <c r="C508" s="18" t="str">
        <f>IFERROR(VLOOKUP(B508,#REF!,2,FALSE),"")</f>
        <v/>
      </c>
      <c r="D508" s="62">
        <v>43622</v>
      </c>
      <c r="E508" s="63">
        <v>0.34422453703703698</v>
      </c>
      <c r="F508" s="62">
        <v>43622</v>
      </c>
      <c r="G508" s="63">
        <v>0.36156250000000001</v>
      </c>
      <c r="H508"/>
      <c r="I508" s="65">
        <v>9.8379629629629642E-4</v>
      </c>
      <c r="J508" s="65">
        <v>1.8750000000000001E-3</v>
      </c>
      <c r="K508" s="65">
        <v>1.2847222222222223E-2</v>
      </c>
      <c r="L508" s="65">
        <v>1.1921296296296296E-3</v>
      </c>
      <c r="M508" s="65">
        <v>1.6898148148148148E-2</v>
      </c>
      <c r="N508"/>
      <c r="O508" s="18">
        <v>0.75</v>
      </c>
      <c r="P508" s="18">
        <v>0</v>
      </c>
      <c r="Q508" s="18">
        <v>0.75493604999999997</v>
      </c>
      <c r="S508"/>
      <c r="T508" s="61">
        <v>61.9559412550066</v>
      </c>
      <c r="U508" s="65">
        <v>4.9074074074074072E-3</v>
      </c>
      <c r="V508" s="65">
        <v>0</v>
      </c>
      <c r="W508" s="65">
        <v>0</v>
      </c>
      <c r="X508" s="65">
        <v>6.7708333333333336E-3</v>
      </c>
      <c r="Y508" s="65">
        <v>1.1574074074074073E-3</v>
      </c>
      <c r="Z508" s="65">
        <v>1.1574074074074073E-5</v>
      </c>
      <c r="AA508" s="18">
        <f>WEEKNUM(Tableau22[[#This Row],[Date de début]],2)</f>
        <v>23</v>
      </c>
      <c r="AB508" s="18">
        <f>YEAR(Tableau22[[#This Row],[Date de début]])</f>
        <v>2019</v>
      </c>
      <c r="AC508" s="18">
        <f>WEEKDAY(Tableau22[[#This Row],[Date de début]])</f>
        <v>5</v>
      </c>
      <c r="AD508" s="18" t="str">
        <f>LEFT(Tableau22[[#This Row],[PN Pièce]],9)</f>
        <v/>
      </c>
      <c r="AE508" s="18"/>
    </row>
    <row r="509" spans="2:31" x14ac:dyDescent="0.25">
      <c r="B509" s="18">
        <v>450050</v>
      </c>
      <c r="C509" s="18" t="str">
        <f>IFERROR(VLOOKUP(B509,#REF!,2,FALSE),"")</f>
        <v/>
      </c>
      <c r="D509" s="62">
        <v>43669</v>
      </c>
      <c r="E509" s="63">
        <v>0.37473379629629627</v>
      </c>
      <c r="F509" s="62">
        <v>43669</v>
      </c>
      <c r="G509" s="63">
        <v>0.37978009259259254</v>
      </c>
      <c r="H509"/>
      <c r="I509" s="65">
        <v>3.2754629629629631E-3</v>
      </c>
      <c r="J509" s="65">
        <v>1.1574074074074073E-4</v>
      </c>
      <c r="K509" s="65">
        <v>1.6550925925925926E-3</v>
      </c>
      <c r="L509" s="65">
        <v>0</v>
      </c>
      <c r="M509" s="65">
        <v>5.0462962962962961E-3</v>
      </c>
      <c r="N509"/>
      <c r="O509" s="18">
        <v>0.75</v>
      </c>
      <c r="P509" s="18">
        <v>0</v>
      </c>
      <c r="Q509" s="18">
        <v>0</v>
      </c>
      <c r="S509"/>
      <c r="T509" s="61">
        <v>61.197247706421997</v>
      </c>
      <c r="U509" s="65">
        <v>0</v>
      </c>
      <c r="V509" s="65">
        <v>0</v>
      </c>
      <c r="W509" s="65">
        <v>0</v>
      </c>
      <c r="X509" s="65">
        <v>1.4699074074074074E-3</v>
      </c>
      <c r="Y509" s="65">
        <v>0</v>
      </c>
      <c r="Z509" s="65">
        <v>1.8518518518518518E-4</v>
      </c>
      <c r="AA509" s="18">
        <f>WEEKNUM(Tableau22[[#This Row],[Date de début]],2)</f>
        <v>30</v>
      </c>
      <c r="AB509" s="18">
        <f>YEAR(Tableau22[[#This Row],[Date de début]])</f>
        <v>2019</v>
      </c>
      <c r="AC509" s="18">
        <f>WEEKDAY(Tableau22[[#This Row],[Date de début]])</f>
        <v>3</v>
      </c>
      <c r="AD509" s="18" t="str">
        <f>LEFT(Tableau22[[#This Row],[PN Pièce]],9)</f>
        <v/>
      </c>
      <c r="AE509" s="18"/>
    </row>
    <row r="510" spans="2:31" x14ac:dyDescent="0.25">
      <c r="B510" s="18">
        <v>450050</v>
      </c>
      <c r="C510" s="18" t="str">
        <f>IFERROR(VLOOKUP(B510,#REF!,2,FALSE),"")</f>
        <v/>
      </c>
      <c r="D510" s="62">
        <v>43691</v>
      </c>
      <c r="E510" s="63">
        <v>0.71583333333333332</v>
      </c>
      <c r="F510" s="62">
        <v>43691</v>
      </c>
      <c r="G510" s="63">
        <v>0.73233796296296294</v>
      </c>
      <c r="H510"/>
      <c r="I510" s="65">
        <v>4.0856481481481481E-3</v>
      </c>
      <c r="J510" s="65">
        <v>4.6296296296296293E-4</v>
      </c>
      <c r="K510" s="65">
        <v>1.1956018518518517E-2</v>
      </c>
      <c r="L510" s="65">
        <v>0</v>
      </c>
      <c r="M510" s="65">
        <v>1.650462962962963E-2</v>
      </c>
      <c r="N510"/>
      <c r="O510" s="18">
        <v>0.75</v>
      </c>
      <c r="P510" s="18">
        <v>0</v>
      </c>
      <c r="Q510" s="18">
        <v>0.75487004999999996</v>
      </c>
      <c r="S510"/>
      <c r="T510" s="61">
        <v>66.821879382889094</v>
      </c>
      <c r="U510" s="65">
        <v>4.6874999999999998E-3</v>
      </c>
      <c r="V510" s="65">
        <v>0</v>
      </c>
      <c r="W510" s="65">
        <v>0</v>
      </c>
      <c r="X510" s="65">
        <v>6.7939814814814816E-3</v>
      </c>
      <c r="Y510" s="65">
        <v>4.3981481481481481E-4</v>
      </c>
      <c r="Z510" s="65">
        <v>3.4722222222222222E-5</v>
      </c>
      <c r="AA510" s="18">
        <f>WEEKNUM(Tableau22[[#This Row],[Date de début]],2)</f>
        <v>33</v>
      </c>
      <c r="AB510" s="18">
        <f>YEAR(Tableau22[[#This Row],[Date de début]])</f>
        <v>2019</v>
      </c>
      <c r="AC510" s="18">
        <f>WEEKDAY(Tableau22[[#This Row],[Date de début]])</f>
        <v>4</v>
      </c>
      <c r="AD510" s="18" t="str">
        <f>LEFT(Tableau22[[#This Row],[PN Pièce]],9)</f>
        <v/>
      </c>
      <c r="AE510" s="18"/>
    </row>
    <row r="511" spans="2:31" x14ac:dyDescent="0.25">
      <c r="B511" s="18">
        <v>450051</v>
      </c>
      <c r="C511" s="18" t="str">
        <f>IFERROR(VLOOKUP(B511,#REF!,2,FALSE),"")</f>
        <v/>
      </c>
      <c r="D511" s="62">
        <v>43034</v>
      </c>
      <c r="E511" s="63">
        <v>0.35554398148148153</v>
      </c>
      <c r="F511" s="62">
        <v>43034</v>
      </c>
      <c r="G511" s="63">
        <v>0.37765046296296295</v>
      </c>
      <c r="H511"/>
      <c r="I511" s="65">
        <v>1.7291666666666667E-2</v>
      </c>
      <c r="J511" s="65">
        <v>2.5115740740740741E-3</v>
      </c>
      <c r="K511" s="65">
        <v>1.8750000000000001E-3</v>
      </c>
      <c r="L511" s="65">
        <v>4.2824074074074075E-4</v>
      </c>
      <c r="M511" s="65">
        <v>2.210648148148148E-2</v>
      </c>
      <c r="N511"/>
      <c r="O511" s="18">
        <v>37.263150000000003</v>
      </c>
      <c r="P511" s="18">
        <v>0</v>
      </c>
      <c r="Q511" s="18">
        <v>1.0074409499999999</v>
      </c>
      <c r="S511"/>
      <c r="T511" s="61">
        <v>14.7905759162304</v>
      </c>
      <c r="U511" s="65">
        <v>1.8750000000000001E-3</v>
      </c>
      <c r="V511" s="65">
        <v>0</v>
      </c>
      <c r="W511" s="65">
        <v>0</v>
      </c>
      <c r="X511" s="65">
        <v>0</v>
      </c>
      <c r="Y511" s="65">
        <v>0</v>
      </c>
      <c r="Z511" s="65">
        <v>0</v>
      </c>
      <c r="AA511" s="18">
        <f>WEEKNUM(Tableau22[[#This Row],[Date de début]],2)</f>
        <v>44</v>
      </c>
      <c r="AB511" s="18">
        <f>YEAR(Tableau22[[#This Row],[Date de début]])</f>
        <v>2017</v>
      </c>
      <c r="AC511" s="18">
        <f>WEEKDAY(Tableau22[[#This Row],[Date de début]])</f>
        <v>5</v>
      </c>
      <c r="AD511" s="18" t="str">
        <f>LEFT(Tableau22[[#This Row],[PN Pièce]],9)</f>
        <v/>
      </c>
      <c r="AE511" s="18"/>
    </row>
    <row r="512" spans="2:31" x14ac:dyDescent="0.25">
      <c r="B512" s="18">
        <v>450051</v>
      </c>
      <c r="C512" s="18" t="str">
        <f>IFERROR(VLOOKUP(B512,#REF!,2,FALSE),"")</f>
        <v/>
      </c>
      <c r="D512" s="62">
        <v>43034</v>
      </c>
      <c r="E512" s="63">
        <v>0.37767361111111114</v>
      </c>
      <c r="F512" s="62">
        <v>43034</v>
      </c>
      <c r="G512" s="63">
        <v>0.39170138888888889</v>
      </c>
      <c r="H512"/>
      <c r="I512" s="65">
        <v>1.0659722222222221E-2</v>
      </c>
      <c r="J512" s="65">
        <v>1.4467592592592594E-3</v>
      </c>
      <c r="K512" s="65">
        <v>4.7453703703703704E-4</v>
      </c>
      <c r="L512" s="65">
        <v>1.4467592592592594E-3</v>
      </c>
      <c r="M512" s="65">
        <v>1.4027777777777778E-2</v>
      </c>
      <c r="N512"/>
      <c r="O512" s="18">
        <v>36.944850000000002</v>
      </c>
      <c r="P512" s="18">
        <v>0</v>
      </c>
      <c r="Q512" s="18">
        <v>0.26897444999999898</v>
      </c>
      <c r="S512"/>
      <c r="T512" s="61">
        <v>38.516501650164997</v>
      </c>
      <c r="U512" s="65">
        <v>4.2824074074074075E-4</v>
      </c>
      <c r="V512" s="65">
        <v>0</v>
      </c>
      <c r="W512" s="65">
        <v>0</v>
      </c>
      <c r="X512" s="65">
        <v>0</v>
      </c>
      <c r="Y512" s="65">
        <v>0</v>
      </c>
      <c r="Z512" s="65">
        <v>4.6296296296296294E-5</v>
      </c>
      <c r="AA512" s="18">
        <f>WEEKNUM(Tableau22[[#This Row],[Date de début]],2)</f>
        <v>44</v>
      </c>
      <c r="AB512" s="18">
        <f>YEAR(Tableau22[[#This Row],[Date de début]])</f>
        <v>2017</v>
      </c>
      <c r="AC512" s="18">
        <f>WEEKDAY(Tableau22[[#This Row],[Date de début]])</f>
        <v>5</v>
      </c>
      <c r="AD512" s="18" t="str">
        <f>LEFT(Tableau22[[#This Row],[PN Pièce]],9)</f>
        <v/>
      </c>
      <c r="AE512" s="18"/>
    </row>
    <row r="513" spans="2:31" x14ac:dyDescent="0.25">
      <c r="B513" s="18">
        <v>450051</v>
      </c>
      <c r="C513" s="18" t="str">
        <f>IFERROR(VLOOKUP(B513,#REF!,2,FALSE),"")</f>
        <v/>
      </c>
      <c r="D513" s="62">
        <v>43034</v>
      </c>
      <c r="E513" s="63">
        <v>0.39171296296296299</v>
      </c>
      <c r="F513" s="62">
        <v>43034</v>
      </c>
      <c r="G513" s="63">
        <v>0.48430555555555554</v>
      </c>
      <c r="H513"/>
      <c r="I513" s="65">
        <v>6.173611111111111E-2</v>
      </c>
      <c r="J513" s="65">
        <v>9.1782407407407403E-3</v>
      </c>
      <c r="K513" s="65">
        <v>2.0208333333333335E-2</v>
      </c>
      <c r="L513" s="65">
        <v>1.4699074074074074E-3</v>
      </c>
      <c r="M513" s="65">
        <v>9.2592592592592601E-2</v>
      </c>
      <c r="N513"/>
      <c r="O513" s="18">
        <v>36.944850000000002</v>
      </c>
      <c r="P513" s="18">
        <v>0</v>
      </c>
      <c r="Q513" s="18">
        <v>19.508266200000001</v>
      </c>
      <c r="S513"/>
      <c r="T513" s="61">
        <v>52.987000000000002</v>
      </c>
      <c r="U513" s="65">
        <v>1.9884259259259258E-2</v>
      </c>
      <c r="V513" s="65">
        <v>3.1250000000000001E-4</v>
      </c>
      <c r="W513" s="65">
        <v>0</v>
      </c>
      <c r="X513" s="65">
        <v>0</v>
      </c>
      <c r="Y513" s="65">
        <v>0</v>
      </c>
      <c r="Z513" s="65">
        <v>1.1574074074074073E-5</v>
      </c>
      <c r="AA513" s="18">
        <f>WEEKNUM(Tableau22[[#This Row],[Date de début]],2)</f>
        <v>44</v>
      </c>
      <c r="AB513" s="18">
        <f>YEAR(Tableau22[[#This Row],[Date de début]])</f>
        <v>2017</v>
      </c>
      <c r="AC513" s="18">
        <f>WEEKDAY(Tableau22[[#This Row],[Date de début]])</f>
        <v>5</v>
      </c>
      <c r="AD513" s="18" t="str">
        <f>LEFT(Tableau22[[#This Row],[PN Pièce]],9)</f>
        <v/>
      </c>
      <c r="AE513" s="18"/>
    </row>
    <row r="514" spans="2:31" x14ac:dyDescent="0.25">
      <c r="B514" s="18">
        <v>450051</v>
      </c>
      <c r="C514" s="18" t="str">
        <f>IFERROR(VLOOKUP(B514,#REF!,2,FALSE),"")</f>
        <v/>
      </c>
      <c r="D514" s="62">
        <v>43034</v>
      </c>
      <c r="E514" s="63">
        <v>0.48431712962962964</v>
      </c>
      <c r="F514" s="62">
        <v>43034</v>
      </c>
      <c r="G514" s="63">
        <v>0.49950231481481483</v>
      </c>
      <c r="H514"/>
      <c r="I514" s="65">
        <v>6.8171296296296287E-3</v>
      </c>
      <c r="J514" s="65">
        <v>6.9444444444444444E-5</v>
      </c>
      <c r="K514" s="65">
        <v>6.4814814814814813E-4</v>
      </c>
      <c r="L514" s="65">
        <v>7.6504629629629631E-3</v>
      </c>
      <c r="M514" s="65">
        <v>1.5185185185185185E-2</v>
      </c>
      <c r="N514"/>
      <c r="O514" s="18">
        <v>36.944850000000002</v>
      </c>
      <c r="P514" s="18">
        <v>0</v>
      </c>
      <c r="Q514" s="18">
        <v>0.32889765000000198</v>
      </c>
      <c r="S514"/>
      <c r="T514" s="61">
        <v>17.517530487804901</v>
      </c>
      <c r="U514" s="65">
        <v>3.9351851851851852E-4</v>
      </c>
      <c r="V514" s="65">
        <v>1.9675925925925926E-4</v>
      </c>
      <c r="W514" s="65">
        <v>0</v>
      </c>
      <c r="X514" s="65">
        <v>0</v>
      </c>
      <c r="Y514" s="65">
        <v>0</v>
      </c>
      <c r="Z514" s="65">
        <v>5.7870370370370366E-5</v>
      </c>
      <c r="AA514" s="18">
        <f>WEEKNUM(Tableau22[[#This Row],[Date de début]],2)</f>
        <v>44</v>
      </c>
      <c r="AB514" s="18">
        <f>YEAR(Tableau22[[#This Row],[Date de début]])</f>
        <v>2017</v>
      </c>
      <c r="AC514" s="18">
        <f>WEEKDAY(Tableau22[[#This Row],[Date de début]])</f>
        <v>5</v>
      </c>
      <c r="AD514" s="18" t="str">
        <f>LEFT(Tableau22[[#This Row],[PN Pièce]],9)</f>
        <v/>
      </c>
      <c r="AE514" s="18"/>
    </row>
    <row r="515" spans="2:31" x14ac:dyDescent="0.25">
      <c r="B515" s="18">
        <v>450051</v>
      </c>
      <c r="C515" s="18" t="str">
        <f>IFERROR(VLOOKUP(B515,#REF!,2,FALSE),"")</f>
        <v/>
      </c>
      <c r="D515" s="62">
        <v>43034</v>
      </c>
      <c r="E515" s="63">
        <v>0.49952546296296302</v>
      </c>
      <c r="F515" s="62">
        <v>43035</v>
      </c>
      <c r="G515" s="63">
        <v>0.31224537037037037</v>
      </c>
      <c r="H515"/>
      <c r="I515" s="65">
        <v>8.0613425925925922E-2</v>
      </c>
      <c r="J515" s="65">
        <v>9.1319444444444443E-3</v>
      </c>
      <c r="K515" s="65">
        <v>4.7708333333333332E-2</v>
      </c>
      <c r="L515" s="65">
        <v>0.67526620370370372</v>
      </c>
      <c r="M515" s="65">
        <v>0.8127199074074074</v>
      </c>
      <c r="N515"/>
      <c r="O515" s="18">
        <v>36.944850000000002</v>
      </c>
      <c r="P515" s="18">
        <v>0</v>
      </c>
      <c r="Q515" s="18">
        <v>21.169251899999999</v>
      </c>
      <c r="S515"/>
      <c r="T515" s="61">
        <v>12.7241629758327</v>
      </c>
      <c r="U515" s="65">
        <v>2.5231481481481483E-2</v>
      </c>
      <c r="V515" s="65">
        <v>4.6412037037037038E-3</v>
      </c>
      <c r="W515" s="65">
        <v>0</v>
      </c>
      <c r="X515" s="65">
        <v>1.6655092592592593E-2</v>
      </c>
      <c r="Y515" s="65">
        <v>8.1018518518518516E-4</v>
      </c>
      <c r="Z515" s="65">
        <v>3.7037037037037035E-4</v>
      </c>
      <c r="AA515" s="18">
        <f>WEEKNUM(Tableau22[[#This Row],[Date de début]],2)</f>
        <v>44</v>
      </c>
      <c r="AB515" s="18">
        <f>YEAR(Tableau22[[#This Row],[Date de début]])</f>
        <v>2017</v>
      </c>
      <c r="AC515" s="18">
        <f>WEEKDAY(Tableau22[[#This Row],[Date de début]])</f>
        <v>5</v>
      </c>
      <c r="AD515" s="18" t="str">
        <f>LEFT(Tableau22[[#This Row],[PN Pièce]],9)</f>
        <v/>
      </c>
      <c r="AE515" s="18"/>
    </row>
    <row r="516" spans="2:31" x14ac:dyDescent="0.25">
      <c r="B516" s="18">
        <v>450051</v>
      </c>
      <c r="C516" s="18" t="str">
        <f>IFERROR(VLOOKUP(B516,#REF!,2,FALSE),"")</f>
        <v/>
      </c>
      <c r="D516" s="62">
        <v>43060</v>
      </c>
      <c r="E516" s="63">
        <v>0.32041666666666663</v>
      </c>
      <c r="F516" s="62">
        <v>43060</v>
      </c>
      <c r="G516" s="63">
        <v>0.53567129629629628</v>
      </c>
      <c r="H516"/>
      <c r="I516" s="65">
        <v>0.13973379629629631</v>
      </c>
      <c r="J516" s="65">
        <v>6.2731481481481484E-3</v>
      </c>
      <c r="K516" s="65">
        <v>6.9189814814814815E-2</v>
      </c>
      <c r="L516" s="65">
        <v>5.7870370370370366E-5</v>
      </c>
      <c r="M516" s="65">
        <v>0.21525462962962963</v>
      </c>
      <c r="N516"/>
      <c r="O516" s="18">
        <v>36.944850000000002</v>
      </c>
      <c r="P516" s="18">
        <v>0</v>
      </c>
      <c r="Q516" s="18">
        <v>38.382381299999999</v>
      </c>
      <c r="S516"/>
      <c r="T516" s="61">
        <v>33.679159049360102</v>
      </c>
      <c r="U516" s="65">
        <v>5.4062500000000006E-2</v>
      </c>
      <c r="V516" s="65">
        <v>1.25E-3</v>
      </c>
      <c r="W516" s="65">
        <v>0</v>
      </c>
      <c r="X516" s="65">
        <v>1.0983796296296297E-2</v>
      </c>
      <c r="Y516" s="65">
        <v>2.8819444444444444E-3</v>
      </c>
      <c r="Z516" s="65">
        <v>1.1574074074074073E-5</v>
      </c>
      <c r="AA516" s="18">
        <f>WEEKNUM(Tableau22[[#This Row],[Date de début]],2)</f>
        <v>48</v>
      </c>
      <c r="AB516" s="18">
        <f>YEAR(Tableau22[[#This Row],[Date de début]])</f>
        <v>2017</v>
      </c>
      <c r="AC516" s="18">
        <f>WEEKDAY(Tableau22[[#This Row],[Date de début]])</f>
        <v>3</v>
      </c>
      <c r="AD516" s="18" t="str">
        <f>LEFT(Tableau22[[#This Row],[PN Pièce]],9)</f>
        <v/>
      </c>
      <c r="AE516" s="18"/>
    </row>
    <row r="517" spans="2:31" x14ac:dyDescent="0.25">
      <c r="B517" s="18">
        <v>450051</v>
      </c>
      <c r="C517" s="18" t="str">
        <f>IFERROR(VLOOKUP(B517,#REF!,2,FALSE),"")</f>
        <v/>
      </c>
      <c r="D517" s="62">
        <v>43117</v>
      </c>
      <c r="E517" s="63">
        <v>0.30842592592592594</v>
      </c>
      <c r="F517" s="62">
        <v>43117</v>
      </c>
      <c r="G517" s="63">
        <v>0.56824074074074071</v>
      </c>
      <c r="H517"/>
      <c r="I517" s="65">
        <v>0.14787037037037037</v>
      </c>
      <c r="J517" s="65">
        <v>4.2708333333333327E-2</v>
      </c>
      <c r="K517" s="65">
        <v>6.9212962962962962E-2</v>
      </c>
      <c r="L517" s="65">
        <v>2.3148148148148147E-5</v>
      </c>
      <c r="M517" s="65">
        <v>0.25981481481481483</v>
      </c>
      <c r="N517"/>
      <c r="O517" s="18">
        <v>36.981450000000002</v>
      </c>
      <c r="P517" s="18">
        <v>0</v>
      </c>
      <c r="Q517" s="18">
        <v>38.883708599999999</v>
      </c>
      <c r="S517"/>
      <c r="T517" s="61">
        <v>70.017908054169595</v>
      </c>
      <c r="U517" s="65">
        <v>5.7013888888888892E-2</v>
      </c>
      <c r="V517" s="65">
        <v>9.1435185185185185E-4</v>
      </c>
      <c r="W517" s="65">
        <v>0</v>
      </c>
      <c r="X517" s="65">
        <v>1.1273148148148148E-2</v>
      </c>
      <c r="Y517" s="65">
        <v>0</v>
      </c>
      <c r="Z517" s="65">
        <v>1.1574074074074073E-5</v>
      </c>
      <c r="AA517" s="18">
        <f>WEEKNUM(Tableau22[[#This Row],[Date de début]],2)</f>
        <v>3</v>
      </c>
      <c r="AB517" s="18">
        <f>YEAR(Tableau22[[#This Row],[Date de début]])</f>
        <v>2018</v>
      </c>
      <c r="AC517" s="18">
        <f>WEEKDAY(Tableau22[[#This Row],[Date de début]])</f>
        <v>4</v>
      </c>
      <c r="AD517" s="18" t="str">
        <f>LEFT(Tableau22[[#This Row],[PN Pièce]],9)</f>
        <v/>
      </c>
      <c r="AE517" s="18"/>
    </row>
    <row r="518" spans="2:31" x14ac:dyDescent="0.25">
      <c r="B518" s="18">
        <v>450051</v>
      </c>
      <c r="C518" s="18" t="str">
        <f>IFERROR(VLOOKUP(B518,#REF!,2,FALSE),"")</f>
        <v/>
      </c>
      <c r="D518" s="62">
        <v>43117</v>
      </c>
      <c r="E518" s="63">
        <v>0.56837962962962962</v>
      </c>
      <c r="F518" s="62">
        <v>43117</v>
      </c>
      <c r="G518" s="63">
        <v>0.60266203703703702</v>
      </c>
      <c r="H518"/>
      <c r="I518" s="65">
        <v>3.3101851851851848E-2</v>
      </c>
      <c r="J518" s="65">
        <v>8.7962962962962962E-4</v>
      </c>
      <c r="K518" s="65">
        <v>3.0092592592592595E-4</v>
      </c>
      <c r="L518" s="65">
        <v>0</v>
      </c>
      <c r="M518" s="65">
        <v>3.4282407407407407E-2</v>
      </c>
      <c r="N518"/>
      <c r="O518" s="18">
        <v>37.095300000000002</v>
      </c>
      <c r="P518" s="18">
        <v>0</v>
      </c>
      <c r="Q518" s="18">
        <v>2.3334750000003599E-2</v>
      </c>
      <c r="S518"/>
      <c r="T518" s="61">
        <v>2.3501012829169499</v>
      </c>
      <c r="U518" s="65">
        <v>1.6203703703703703E-4</v>
      </c>
      <c r="V518" s="65">
        <v>6.9444444444444444E-5</v>
      </c>
      <c r="W518" s="65">
        <v>0</v>
      </c>
      <c r="X518" s="65">
        <v>0</v>
      </c>
      <c r="Y518" s="65">
        <v>0</v>
      </c>
      <c r="Z518" s="65">
        <v>6.9444444444444444E-5</v>
      </c>
      <c r="AA518" s="18">
        <f>WEEKNUM(Tableau22[[#This Row],[Date de début]],2)</f>
        <v>3</v>
      </c>
      <c r="AB518" s="18">
        <f>YEAR(Tableau22[[#This Row],[Date de début]])</f>
        <v>2018</v>
      </c>
      <c r="AC518" s="18">
        <f>WEEKDAY(Tableau22[[#This Row],[Date de début]])</f>
        <v>4</v>
      </c>
      <c r="AD518" s="18" t="str">
        <f>LEFT(Tableau22[[#This Row],[PN Pièce]],9)</f>
        <v/>
      </c>
      <c r="AE518" s="18"/>
    </row>
    <row r="519" spans="2:31" x14ac:dyDescent="0.25">
      <c r="B519" s="18">
        <v>450051</v>
      </c>
      <c r="C519" s="18" t="str">
        <f>IFERROR(VLOOKUP(B519,#REF!,2,FALSE),"")</f>
        <v/>
      </c>
      <c r="D519" s="62">
        <v>43117</v>
      </c>
      <c r="E519" s="63">
        <v>0.60267361111111117</v>
      </c>
      <c r="F519" s="62">
        <v>43126</v>
      </c>
      <c r="G519" s="63">
        <v>0.35553240740740738</v>
      </c>
      <c r="H519"/>
      <c r="I519" s="65">
        <v>0.29070601851851852</v>
      </c>
      <c r="J519" s="65">
        <v>6.018518518518519E-4</v>
      </c>
      <c r="K519" s="65">
        <v>2.8356481481481479E-3</v>
      </c>
      <c r="L519" s="65" t="s">
        <v>227</v>
      </c>
      <c r="M519" s="65" t="s">
        <v>228</v>
      </c>
      <c r="N519"/>
      <c r="O519" s="18">
        <v>37.095300000000002</v>
      </c>
      <c r="P519" s="18">
        <v>0</v>
      </c>
      <c r="Q519" s="18">
        <v>1.6101156000000001</v>
      </c>
      <c r="S519"/>
      <c r="T519" s="61">
        <v>10.1071700119141</v>
      </c>
      <c r="U519" s="65">
        <v>2.8240740740740739E-3</v>
      </c>
      <c r="V519" s="65">
        <v>0</v>
      </c>
      <c r="W519" s="65">
        <v>0</v>
      </c>
      <c r="X519" s="65">
        <v>0</v>
      </c>
      <c r="Y519" s="65">
        <v>0</v>
      </c>
      <c r="Z519" s="65">
        <v>1.1574074074074073E-5</v>
      </c>
      <c r="AA519" s="18">
        <f>WEEKNUM(Tableau22[[#This Row],[Date de début]],2)</f>
        <v>3</v>
      </c>
      <c r="AB519" s="18">
        <f>YEAR(Tableau22[[#This Row],[Date de début]])</f>
        <v>2018</v>
      </c>
      <c r="AC519" s="18">
        <f>WEEKDAY(Tableau22[[#This Row],[Date de début]])</f>
        <v>4</v>
      </c>
      <c r="AD519" s="18" t="str">
        <f>LEFT(Tableau22[[#This Row],[PN Pièce]],9)</f>
        <v/>
      </c>
      <c r="AE519" s="18"/>
    </row>
    <row r="520" spans="2:31" x14ac:dyDescent="0.25">
      <c r="B520" s="18">
        <v>450051</v>
      </c>
      <c r="C520" s="18" t="str">
        <f>IFERROR(VLOOKUP(B520,#REF!,2,FALSE),"")</f>
        <v/>
      </c>
      <c r="D520" s="62">
        <v>43152</v>
      </c>
      <c r="E520" s="63">
        <v>0.55333333333333334</v>
      </c>
      <c r="F520" s="62">
        <v>43152</v>
      </c>
      <c r="G520" s="63">
        <v>0.5675810185185185</v>
      </c>
      <c r="H520"/>
      <c r="I520" s="65">
        <v>6.215277777777777E-3</v>
      </c>
      <c r="J520" s="65">
        <v>4.8263888888888887E-3</v>
      </c>
      <c r="K520" s="65">
        <v>3.2060185185185191E-3</v>
      </c>
      <c r="L520" s="65">
        <v>0</v>
      </c>
      <c r="M520" s="65">
        <v>1.4247685185185184E-2</v>
      </c>
      <c r="N520"/>
      <c r="O520" s="18">
        <v>37.095300000000002</v>
      </c>
      <c r="P520" s="18">
        <v>0</v>
      </c>
      <c r="Q520" s="18">
        <v>0.193691849999996</v>
      </c>
      <c r="S520"/>
      <c r="T520" s="61">
        <v>19.037367993501199</v>
      </c>
      <c r="U520" s="65">
        <v>3.2060185185185191E-3</v>
      </c>
      <c r="V520" s="65">
        <v>0</v>
      </c>
      <c r="W520" s="65">
        <v>0</v>
      </c>
      <c r="X520" s="65">
        <v>0</v>
      </c>
      <c r="Y520" s="65">
        <v>0</v>
      </c>
      <c r="Z520" s="65">
        <v>0</v>
      </c>
      <c r="AA520" s="18">
        <f>WEEKNUM(Tableau22[[#This Row],[Date de début]],2)</f>
        <v>8</v>
      </c>
      <c r="AB520" s="18">
        <f>YEAR(Tableau22[[#This Row],[Date de début]])</f>
        <v>2018</v>
      </c>
      <c r="AC520" s="18">
        <f>WEEKDAY(Tableau22[[#This Row],[Date de début]])</f>
        <v>4</v>
      </c>
      <c r="AD520" s="18" t="str">
        <f>LEFT(Tableau22[[#This Row],[PN Pièce]],9)</f>
        <v/>
      </c>
      <c r="AE520" s="18"/>
    </row>
    <row r="521" spans="2:31" x14ac:dyDescent="0.25">
      <c r="B521" s="18">
        <v>450051</v>
      </c>
      <c r="C521" s="18" t="str">
        <f>IFERROR(VLOOKUP(B521,#REF!,2,FALSE),"")</f>
        <v/>
      </c>
      <c r="D521" s="62">
        <v>43185</v>
      </c>
      <c r="E521" s="63">
        <v>0.49927083333333333</v>
      </c>
      <c r="F521" s="62">
        <v>43186</v>
      </c>
      <c r="G521" s="63">
        <v>0.42837962962962961</v>
      </c>
      <c r="H521"/>
      <c r="I521" s="65">
        <v>0.84940972222222222</v>
      </c>
      <c r="J521" s="65">
        <v>1.8888888888888889E-2</v>
      </c>
      <c r="K521" s="65">
        <v>5.9548611111111115E-2</v>
      </c>
      <c r="L521" s="65">
        <v>1.261574074074074E-3</v>
      </c>
      <c r="M521" s="65">
        <v>0.92910879629629628</v>
      </c>
      <c r="N521"/>
      <c r="O521" s="18">
        <v>37.095300000000002</v>
      </c>
      <c r="P521" s="18">
        <v>0</v>
      </c>
      <c r="Q521" s="18">
        <v>40.102660200000003</v>
      </c>
      <c r="S521"/>
      <c r="T521" s="61">
        <v>9.4699595141700499</v>
      </c>
      <c r="U521" s="65">
        <v>4.702546296296297E-2</v>
      </c>
      <c r="V521" s="65">
        <v>1.4930555555555556E-3</v>
      </c>
      <c r="W521" s="65">
        <v>0</v>
      </c>
      <c r="X521" s="65">
        <v>1.1018518518518518E-2</v>
      </c>
      <c r="Y521" s="65">
        <v>0</v>
      </c>
      <c r="Z521" s="65">
        <v>1.1574074074074073E-5</v>
      </c>
      <c r="AA521" s="18">
        <f>WEEKNUM(Tableau22[[#This Row],[Date de début]],2)</f>
        <v>13</v>
      </c>
      <c r="AB521" s="18">
        <f>YEAR(Tableau22[[#This Row],[Date de début]])</f>
        <v>2018</v>
      </c>
      <c r="AC521" s="18">
        <f>WEEKDAY(Tableau22[[#This Row],[Date de début]])</f>
        <v>2</v>
      </c>
      <c r="AD521" s="18" t="str">
        <f>LEFT(Tableau22[[#This Row],[PN Pièce]],9)</f>
        <v/>
      </c>
      <c r="AE521" s="18"/>
    </row>
    <row r="522" spans="2:31" x14ac:dyDescent="0.25">
      <c r="B522" s="18">
        <v>450051</v>
      </c>
      <c r="C522" s="18" t="str">
        <f>IFERROR(VLOOKUP(B522,#REF!,2,FALSE),"")</f>
        <v/>
      </c>
      <c r="D522" s="62">
        <v>43187</v>
      </c>
      <c r="E522" s="63">
        <v>0.4327893518518518</v>
      </c>
      <c r="F522" s="62">
        <v>43187</v>
      </c>
      <c r="G522" s="63">
        <v>0.60167824074074072</v>
      </c>
      <c r="H522"/>
      <c r="I522" s="65">
        <v>0.10906249999999999</v>
      </c>
      <c r="J522" s="65">
        <v>2.4479166666666666E-2</v>
      </c>
      <c r="K522" s="65">
        <v>3.2094907407407412E-2</v>
      </c>
      <c r="L522" s="65">
        <v>3.2523148148148151E-3</v>
      </c>
      <c r="M522" s="65">
        <v>0.16888888888888889</v>
      </c>
      <c r="N522"/>
      <c r="O522" s="18">
        <v>37.095300000000002</v>
      </c>
      <c r="P522" s="18">
        <v>0</v>
      </c>
      <c r="Q522" s="18">
        <v>24.108116849999998</v>
      </c>
      <c r="S522"/>
      <c r="T522" s="61">
        <v>30.275561951754302</v>
      </c>
      <c r="U522" s="65">
        <v>2.8287037037037038E-2</v>
      </c>
      <c r="V522" s="65">
        <v>3.7962962962962963E-3</v>
      </c>
      <c r="W522" s="65">
        <v>0</v>
      </c>
      <c r="X522" s="65">
        <v>0</v>
      </c>
      <c r="Y522" s="65">
        <v>0</v>
      </c>
      <c r="Z522" s="65">
        <v>1.1574074074074073E-5</v>
      </c>
      <c r="AA522" s="18">
        <f>WEEKNUM(Tableau22[[#This Row],[Date de début]],2)</f>
        <v>13</v>
      </c>
      <c r="AB522" s="18">
        <f>YEAR(Tableau22[[#This Row],[Date de début]])</f>
        <v>2018</v>
      </c>
      <c r="AC522" s="18">
        <f>WEEKDAY(Tableau22[[#This Row],[Date de début]])</f>
        <v>4</v>
      </c>
      <c r="AD522" s="18" t="str">
        <f>LEFT(Tableau22[[#This Row],[PN Pièce]],9)</f>
        <v/>
      </c>
      <c r="AE522" s="18"/>
    </row>
    <row r="523" spans="2:31" x14ac:dyDescent="0.25">
      <c r="B523" s="18">
        <v>450051</v>
      </c>
      <c r="C523" s="18" t="str">
        <f>IFERROR(VLOOKUP(B523,#REF!,2,FALSE),"")</f>
        <v/>
      </c>
      <c r="D523" s="62">
        <v>43188</v>
      </c>
      <c r="E523" s="63">
        <v>0.44563657407407403</v>
      </c>
      <c r="F523" s="62">
        <v>43188</v>
      </c>
      <c r="G523" s="63">
        <v>0.64317129629629632</v>
      </c>
      <c r="H523"/>
      <c r="I523" s="65">
        <v>0.18880787037037039</v>
      </c>
      <c r="J523" s="65">
        <v>5.2199074074074066E-3</v>
      </c>
      <c r="K523" s="65">
        <v>3.5069444444444445E-3</v>
      </c>
      <c r="L523" s="65">
        <v>0</v>
      </c>
      <c r="M523" s="65">
        <v>0.19753472222222224</v>
      </c>
      <c r="N523"/>
      <c r="O523" s="18">
        <v>37.095300000000002</v>
      </c>
      <c r="P523" s="18">
        <v>0</v>
      </c>
      <c r="Q523" s="18">
        <v>1.3276334999999999</v>
      </c>
      <c r="S523"/>
      <c r="T523" s="61">
        <v>0.97205132712251696</v>
      </c>
      <c r="U523" s="65">
        <v>1.689814814814815E-3</v>
      </c>
      <c r="V523" s="65">
        <v>1.8171296296296297E-3</v>
      </c>
      <c r="W523" s="65">
        <v>0</v>
      </c>
      <c r="X523" s="65">
        <v>0</v>
      </c>
      <c r="Y523" s="65">
        <v>0</v>
      </c>
      <c r="Z523" s="65">
        <v>0</v>
      </c>
      <c r="AA523" s="18">
        <f>WEEKNUM(Tableau22[[#This Row],[Date de début]],2)</f>
        <v>13</v>
      </c>
      <c r="AB523" s="18">
        <f>YEAR(Tableau22[[#This Row],[Date de début]])</f>
        <v>2018</v>
      </c>
      <c r="AC523" s="18">
        <f>WEEKDAY(Tableau22[[#This Row],[Date de début]])</f>
        <v>5</v>
      </c>
      <c r="AD523" s="18" t="str">
        <f>LEFT(Tableau22[[#This Row],[PN Pièce]],9)</f>
        <v/>
      </c>
      <c r="AE523" s="18"/>
    </row>
    <row r="524" spans="2:31" x14ac:dyDescent="0.25">
      <c r="B524" s="18">
        <v>450051</v>
      </c>
      <c r="C524" s="18" t="str">
        <f>IFERROR(VLOOKUP(B524,#REF!,2,FALSE),"")</f>
        <v/>
      </c>
      <c r="D524" s="62">
        <v>43188</v>
      </c>
      <c r="E524" s="63">
        <v>0.67733796296296289</v>
      </c>
      <c r="F524" s="62">
        <v>43194</v>
      </c>
      <c r="G524" s="63">
        <v>0.67836805555555557</v>
      </c>
      <c r="H524"/>
      <c r="I524" s="65">
        <v>0.11563657407407407</v>
      </c>
      <c r="J524" s="65">
        <v>1.9664351851851853E-2</v>
      </c>
      <c r="K524" s="65">
        <v>2.8587962962962964E-2</v>
      </c>
      <c r="L524" s="65" t="s">
        <v>229</v>
      </c>
      <c r="M524" s="65" t="s">
        <v>230</v>
      </c>
      <c r="N524"/>
      <c r="O524" s="18">
        <v>37.095300000000002</v>
      </c>
      <c r="P524" s="18">
        <v>0</v>
      </c>
      <c r="Q524" s="18">
        <v>6.6240019500000002</v>
      </c>
      <c r="S524"/>
      <c r="T524" s="61">
        <v>16.621667962097501</v>
      </c>
      <c r="U524" s="65">
        <v>2.238425925925926E-2</v>
      </c>
      <c r="V524" s="65">
        <v>6.2037037037037043E-3</v>
      </c>
      <c r="W524" s="65">
        <v>0</v>
      </c>
      <c r="X524" s="65">
        <v>0</v>
      </c>
      <c r="Y524" s="65">
        <v>0</v>
      </c>
      <c r="Z524" s="65">
        <v>0</v>
      </c>
      <c r="AA524" s="18">
        <f>WEEKNUM(Tableau22[[#This Row],[Date de début]],2)</f>
        <v>13</v>
      </c>
      <c r="AB524" s="18">
        <f>YEAR(Tableau22[[#This Row],[Date de début]])</f>
        <v>2018</v>
      </c>
      <c r="AC524" s="18">
        <f>WEEKDAY(Tableau22[[#This Row],[Date de début]])</f>
        <v>5</v>
      </c>
      <c r="AD524" s="18" t="str">
        <f>LEFT(Tableau22[[#This Row],[PN Pièce]],9)</f>
        <v/>
      </c>
      <c r="AE524" s="18"/>
    </row>
    <row r="525" spans="2:31" x14ac:dyDescent="0.25">
      <c r="B525" s="18">
        <v>450051</v>
      </c>
      <c r="C525" s="18" t="str">
        <f>IFERROR(VLOOKUP(B525,#REF!,2,FALSE),"")</f>
        <v/>
      </c>
      <c r="D525" s="62">
        <v>43194</v>
      </c>
      <c r="E525" s="63">
        <v>0.73753472222222216</v>
      </c>
      <c r="F525" s="62">
        <v>43195</v>
      </c>
      <c r="G525" s="63">
        <v>0.63736111111111116</v>
      </c>
      <c r="H525"/>
      <c r="I525" s="65">
        <v>7.2708333333333333E-2</v>
      </c>
      <c r="J525" s="65">
        <v>5.6886574074074076E-2</v>
      </c>
      <c r="K525" s="65">
        <v>6.6041666666666665E-2</v>
      </c>
      <c r="L525" s="65">
        <v>0.7041898148148148</v>
      </c>
      <c r="M525" s="65">
        <v>0.89982638888888899</v>
      </c>
      <c r="N525"/>
      <c r="O525" s="18">
        <v>37.095300000000002</v>
      </c>
      <c r="P525" s="18">
        <v>0</v>
      </c>
      <c r="Q525" s="18">
        <v>38.113567199999999</v>
      </c>
      <c r="S525"/>
      <c r="T525" s="61">
        <v>6.9082513344909602</v>
      </c>
      <c r="U525" s="65">
        <v>5.2592592592592587E-2</v>
      </c>
      <c r="V525" s="65">
        <v>2.3148148148148151E-3</v>
      </c>
      <c r="W525" s="65">
        <v>0</v>
      </c>
      <c r="X525" s="65">
        <v>1.1006944444444444E-2</v>
      </c>
      <c r="Y525" s="65">
        <v>0</v>
      </c>
      <c r="Z525" s="65">
        <v>1.273148148148148E-4</v>
      </c>
      <c r="AA525" s="18">
        <f>WEEKNUM(Tableau22[[#This Row],[Date de début]],2)</f>
        <v>14</v>
      </c>
      <c r="AB525" s="18">
        <f>YEAR(Tableau22[[#This Row],[Date de début]])</f>
        <v>2018</v>
      </c>
      <c r="AC525" s="18">
        <f>WEEKDAY(Tableau22[[#This Row],[Date de début]])</f>
        <v>4</v>
      </c>
      <c r="AD525" s="18" t="str">
        <f>LEFT(Tableau22[[#This Row],[PN Pièce]],9)</f>
        <v/>
      </c>
      <c r="AE525" s="18"/>
    </row>
    <row r="526" spans="2:31" x14ac:dyDescent="0.25">
      <c r="B526" s="18">
        <v>450051</v>
      </c>
      <c r="C526" s="18" t="str">
        <f>IFERROR(VLOOKUP(B526,#REF!,2,FALSE),"")</f>
        <v/>
      </c>
      <c r="D526" s="62">
        <v>43243</v>
      </c>
      <c r="E526" s="63">
        <v>0.45423611111111112</v>
      </c>
      <c r="F526" s="62">
        <v>43243</v>
      </c>
      <c r="G526" s="63">
        <v>0.46091435185185187</v>
      </c>
      <c r="H526"/>
      <c r="I526" s="65">
        <v>2.8703703703703708E-3</v>
      </c>
      <c r="J526" s="65">
        <v>1.5740740740740741E-3</v>
      </c>
      <c r="K526" s="65">
        <v>2.2337962962962967E-3</v>
      </c>
      <c r="L526" s="65">
        <v>0</v>
      </c>
      <c r="M526" s="65">
        <v>6.6782407407407415E-3</v>
      </c>
      <c r="N526"/>
      <c r="O526" s="18">
        <v>37.095300000000002</v>
      </c>
      <c r="P526" s="18">
        <v>0</v>
      </c>
      <c r="Q526" s="18">
        <v>0.11906159999999801</v>
      </c>
      <c r="S526"/>
      <c r="T526" s="61">
        <v>17.116117850953199</v>
      </c>
      <c r="U526" s="65">
        <v>2.2222222222222222E-3</v>
      </c>
      <c r="V526" s="65">
        <v>0</v>
      </c>
      <c r="W526" s="65">
        <v>0</v>
      </c>
      <c r="X526" s="65">
        <v>0</v>
      </c>
      <c r="Y526" s="65">
        <v>0</v>
      </c>
      <c r="Z526" s="65">
        <v>1.1574074074074073E-5</v>
      </c>
      <c r="AA526" s="18">
        <f>WEEKNUM(Tableau22[[#This Row],[Date de début]],2)</f>
        <v>21</v>
      </c>
      <c r="AB526" s="18">
        <f>YEAR(Tableau22[[#This Row],[Date de début]])</f>
        <v>2018</v>
      </c>
      <c r="AC526" s="18">
        <f>WEEKDAY(Tableau22[[#This Row],[Date de début]])</f>
        <v>4</v>
      </c>
      <c r="AD526" s="18" t="str">
        <f>LEFT(Tableau22[[#This Row],[PN Pièce]],9)</f>
        <v/>
      </c>
      <c r="AE526" s="18"/>
    </row>
    <row r="527" spans="2:31" x14ac:dyDescent="0.25">
      <c r="B527" s="18">
        <v>450051</v>
      </c>
      <c r="C527" s="18" t="str">
        <f>IFERROR(VLOOKUP(B527,#REF!,2,FALSE),"")</f>
        <v/>
      </c>
      <c r="D527" s="62">
        <v>43258</v>
      </c>
      <c r="E527" s="63">
        <v>0.41164351851851855</v>
      </c>
      <c r="F527" s="62">
        <v>43259</v>
      </c>
      <c r="G527" s="63">
        <v>0.31070601851851853</v>
      </c>
      <c r="H527"/>
      <c r="I527" s="65">
        <v>0.12998842592592594</v>
      </c>
      <c r="J527" s="65">
        <v>1.8020833333333333E-2</v>
      </c>
      <c r="K527" s="65">
        <v>5.6666666666666671E-2</v>
      </c>
      <c r="L527" s="65">
        <v>0.69438657407407411</v>
      </c>
      <c r="M527" s="65">
        <v>0.89906249999999999</v>
      </c>
      <c r="N527"/>
      <c r="O527" s="18">
        <v>37.095300000000002</v>
      </c>
      <c r="P527" s="18">
        <v>0</v>
      </c>
      <c r="Q527" s="18">
        <v>38.898178199999997</v>
      </c>
      <c r="S527"/>
      <c r="T527" s="61">
        <v>7.3683621055883801</v>
      </c>
      <c r="U527" s="65">
        <v>4.4259259259259255E-2</v>
      </c>
      <c r="V527" s="65">
        <v>1.3773148148148147E-3</v>
      </c>
      <c r="W527" s="65">
        <v>0</v>
      </c>
      <c r="X527" s="65">
        <v>1.1018518518518518E-2</v>
      </c>
      <c r="Y527" s="65">
        <v>0</v>
      </c>
      <c r="Z527" s="65">
        <v>1.1574074074074073E-5</v>
      </c>
      <c r="AA527" s="18">
        <f>WEEKNUM(Tableau22[[#This Row],[Date de début]],2)</f>
        <v>23</v>
      </c>
      <c r="AB527" s="18">
        <f>YEAR(Tableau22[[#This Row],[Date de début]])</f>
        <v>2018</v>
      </c>
      <c r="AC527" s="18">
        <f>WEEKDAY(Tableau22[[#This Row],[Date de début]])</f>
        <v>5</v>
      </c>
      <c r="AD527" s="18" t="str">
        <f>LEFT(Tableau22[[#This Row],[PN Pièce]],9)</f>
        <v/>
      </c>
      <c r="AE527" s="18"/>
    </row>
    <row r="528" spans="2:31" x14ac:dyDescent="0.25">
      <c r="B528" s="18">
        <v>450051</v>
      </c>
      <c r="C528" s="18" t="str">
        <f>IFERROR(VLOOKUP(B528,#REF!,2,FALSE),"")</f>
        <v/>
      </c>
      <c r="D528" s="62">
        <v>43292</v>
      </c>
      <c r="E528" s="63">
        <v>0.31618055555555552</v>
      </c>
      <c r="F528" s="62">
        <v>43292</v>
      </c>
      <c r="G528" s="63">
        <v>0.33137731481481481</v>
      </c>
      <c r="H528"/>
      <c r="I528" s="65">
        <v>1.0763888888888889E-3</v>
      </c>
      <c r="J528" s="65">
        <v>3.530092592592592E-3</v>
      </c>
      <c r="K528" s="65">
        <v>1.0590277777777777E-2</v>
      </c>
      <c r="L528" s="65">
        <v>0</v>
      </c>
      <c r="M528" s="65">
        <v>1.5196759259259259E-2</v>
      </c>
      <c r="N528"/>
      <c r="O528" s="18">
        <v>37.095300000000002</v>
      </c>
      <c r="P528" s="18">
        <v>0</v>
      </c>
      <c r="Q528" s="18">
        <v>4.4339655000000002</v>
      </c>
      <c r="S528"/>
      <c r="T528" s="61">
        <v>9.9474485910129609</v>
      </c>
      <c r="U528" s="65">
        <v>1.0578703703703703E-2</v>
      </c>
      <c r="V528" s="65">
        <v>0</v>
      </c>
      <c r="W528" s="65">
        <v>0</v>
      </c>
      <c r="X528" s="65">
        <v>0</v>
      </c>
      <c r="Y528" s="65">
        <v>0</v>
      </c>
      <c r="Z528" s="65">
        <v>1.1574074074074073E-5</v>
      </c>
      <c r="AA528" s="18">
        <f>WEEKNUM(Tableau22[[#This Row],[Date de début]],2)</f>
        <v>28</v>
      </c>
      <c r="AB528" s="18">
        <f>YEAR(Tableau22[[#This Row],[Date de début]])</f>
        <v>2018</v>
      </c>
      <c r="AC528" s="18">
        <f>WEEKDAY(Tableau22[[#This Row],[Date de début]])</f>
        <v>4</v>
      </c>
      <c r="AD528" s="18" t="str">
        <f>LEFT(Tableau22[[#This Row],[PN Pièce]],9)</f>
        <v/>
      </c>
      <c r="AE528" s="18"/>
    </row>
    <row r="529" spans="2:31" x14ac:dyDescent="0.25">
      <c r="B529" s="18">
        <v>450051</v>
      </c>
      <c r="C529" s="18" t="str">
        <f>IFERROR(VLOOKUP(B529,#REF!,2,FALSE),"")</f>
        <v/>
      </c>
      <c r="D529" s="62">
        <v>43292</v>
      </c>
      <c r="E529" s="63">
        <v>0.3342013888888889</v>
      </c>
      <c r="F529" s="62">
        <v>43292</v>
      </c>
      <c r="G529" s="63">
        <v>0.39659722222222221</v>
      </c>
      <c r="H529"/>
      <c r="I529" s="65">
        <v>2.4537037037037036E-3</v>
      </c>
      <c r="J529" s="65">
        <v>2.0462962962962964E-2</v>
      </c>
      <c r="K529" s="65">
        <v>3.9479166666666669E-2</v>
      </c>
      <c r="L529" s="65">
        <v>0</v>
      </c>
      <c r="M529" s="65">
        <v>6.2395833333333338E-2</v>
      </c>
      <c r="N529"/>
      <c r="O529" s="18">
        <v>37.095300000000002</v>
      </c>
      <c r="P529" s="18">
        <v>0</v>
      </c>
      <c r="Q529" s="18">
        <v>33.0423501</v>
      </c>
      <c r="S529"/>
      <c r="T529" s="61">
        <v>47.892784270079801</v>
      </c>
      <c r="U529" s="65">
        <v>3.8078703703703705E-2</v>
      </c>
      <c r="V529" s="65">
        <v>1.3888888888888889E-3</v>
      </c>
      <c r="W529" s="65">
        <v>0</v>
      </c>
      <c r="X529" s="65">
        <v>0</v>
      </c>
      <c r="Y529" s="65">
        <v>0</v>
      </c>
      <c r="Z529" s="65">
        <v>1.1574074074074073E-5</v>
      </c>
      <c r="AA529" s="18">
        <f>WEEKNUM(Tableau22[[#This Row],[Date de début]],2)</f>
        <v>28</v>
      </c>
      <c r="AB529" s="18">
        <f>YEAR(Tableau22[[#This Row],[Date de début]])</f>
        <v>2018</v>
      </c>
      <c r="AC529" s="18">
        <f>WEEKDAY(Tableau22[[#This Row],[Date de début]])</f>
        <v>4</v>
      </c>
      <c r="AD529" s="18" t="str">
        <f>LEFT(Tableau22[[#This Row],[PN Pièce]],9)</f>
        <v/>
      </c>
      <c r="AE529" s="18"/>
    </row>
    <row r="530" spans="2:31" x14ac:dyDescent="0.25">
      <c r="B530" s="18">
        <v>450051</v>
      </c>
      <c r="C530" s="18" t="str">
        <f>IFERROR(VLOOKUP(B530,#REF!,2,FALSE),"")</f>
        <v/>
      </c>
      <c r="D530" s="62">
        <v>43292</v>
      </c>
      <c r="E530" s="63">
        <v>0.44442129629629629</v>
      </c>
      <c r="F530" s="62">
        <v>43292</v>
      </c>
      <c r="G530" s="63">
        <v>0.53535879629629635</v>
      </c>
      <c r="H530"/>
      <c r="I530" s="65">
        <v>7.9745370370370369E-2</v>
      </c>
      <c r="J530" s="65">
        <v>1.1574074074074073E-4</v>
      </c>
      <c r="K530" s="65">
        <v>1.1076388888888887E-2</v>
      </c>
      <c r="L530" s="65">
        <v>0</v>
      </c>
      <c r="M530" s="65">
        <v>9.0937500000000004E-2</v>
      </c>
      <c r="N530"/>
      <c r="O530" s="18">
        <v>37.095300000000002</v>
      </c>
      <c r="P530" s="18">
        <v>0</v>
      </c>
      <c r="Q530" s="18">
        <v>0</v>
      </c>
      <c r="S530"/>
      <c r="T530" s="61">
        <v>13.799159984727</v>
      </c>
      <c r="U530" s="65">
        <v>0</v>
      </c>
      <c r="V530" s="65">
        <v>0</v>
      </c>
      <c r="W530" s="65">
        <v>0</v>
      </c>
      <c r="X530" s="65">
        <v>1.0972222222222223E-2</v>
      </c>
      <c r="Y530" s="65">
        <v>0</v>
      </c>
      <c r="Z530" s="65">
        <v>1.0416666666666667E-4</v>
      </c>
      <c r="AA530" s="18">
        <f>WEEKNUM(Tableau22[[#This Row],[Date de début]],2)</f>
        <v>28</v>
      </c>
      <c r="AB530" s="18">
        <f>YEAR(Tableau22[[#This Row],[Date de début]])</f>
        <v>2018</v>
      </c>
      <c r="AC530" s="18">
        <f>WEEKDAY(Tableau22[[#This Row],[Date de début]])</f>
        <v>4</v>
      </c>
      <c r="AD530" s="18" t="str">
        <f>LEFT(Tableau22[[#This Row],[PN Pièce]],9)</f>
        <v/>
      </c>
      <c r="AE530" s="18"/>
    </row>
    <row r="531" spans="2:31" x14ac:dyDescent="0.25">
      <c r="B531" s="18">
        <v>450051</v>
      </c>
      <c r="C531" s="18" t="str">
        <f>IFERROR(VLOOKUP(B531,#REF!,2,FALSE),"")</f>
        <v/>
      </c>
      <c r="D531" s="62">
        <v>43385</v>
      </c>
      <c r="E531" s="63">
        <v>0.35623842592592592</v>
      </c>
      <c r="F531" s="62">
        <v>43388</v>
      </c>
      <c r="G531" s="63">
        <v>0.32222222222222224</v>
      </c>
      <c r="H531"/>
      <c r="I531" s="65">
        <v>5.693287037037037E-2</v>
      </c>
      <c r="J531" s="65">
        <v>3.7037037037037034E-3</v>
      </c>
      <c r="K531" s="65">
        <v>6.4976851851851855E-2</v>
      </c>
      <c r="L531" s="65" t="s">
        <v>231</v>
      </c>
      <c r="M531" s="65" t="s">
        <v>232</v>
      </c>
      <c r="N531"/>
      <c r="O531" s="18">
        <v>37.095300000000002</v>
      </c>
      <c r="P531" s="18">
        <v>0</v>
      </c>
      <c r="Q531" s="18">
        <v>38.837862450000003</v>
      </c>
      <c r="S531"/>
      <c r="T531" s="61">
        <v>1.5528543164976301</v>
      </c>
      <c r="U531" s="65">
        <v>5.2141203703703703E-2</v>
      </c>
      <c r="V531" s="65">
        <v>1.3425925925925925E-3</v>
      </c>
      <c r="W531" s="65">
        <v>0</v>
      </c>
      <c r="X531" s="65">
        <v>1.1481481481481483E-2</v>
      </c>
      <c r="Y531" s="65">
        <v>0</v>
      </c>
      <c r="Z531" s="65">
        <v>1.1574074074074073E-5</v>
      </c>
      <c r="AA531" s="18">
        <f>WEEKNUM(Tableau22[[#This Row],[Date de début]],2)</f>
        <v>41</v>
      </c>
      <c r="AB531" s="18">
        <f>YEAR(Tableau22[[#This Row],[Date de début]])</f>
        <v>2018</v>
      </c>
      <c r="AC531" s="18">
        <f>WEEKDAY(Tableau22[[#This Row],[Date de début]])</f>
        <v>6</v>
      </c>
      <c r="AD531" s="18" t="str">
        <f>LEFT(Tableau22[[#This Row],[PN Pièce]],9)</f>
        <v/>
      </c>
      <c r="AE531" s="18"/>
    </row>
    <row r="532" spans="2:31" x14ac:dyDescent="0.25">
      <c r="B532" s="18">
        <v>450051</v>
      </c>
      <c r="C532" s="18" t="str">
        <f>IFERROR(VLOOKUP(B532,#REF!,2,FALSE),"")</f>
        <v/>
      </c>
      <c r="D532" s="62">
        <v>43390</v>
      </c>
      <c r="E532" s="63">
        <v>0.57028935185185181</v>
      </c>
      <c r="F532" s="62">
        <v>43390</v>
      </c>
      <c r="G532" s="63">
        <v>0.5770601851851852</v>
      </c>
      <c r="H532"/>
      <c r="I532" s="65">
        <v>1.6666666666666668E-3</v>
      </c>
      <c r="J532" s="65">
        <v>1.7939814814814815E-3</v>
      </c>
      <c r="K532" s="65">
        <v>3.3101851851851851E-3</v>
      </c>
      <c r="L532" s="65">
        <v>0</v>
      </c>
      <c r="M532" s="65">
        <v>6.7708333333333336E-3</v>
      </c>
      <c r="N532"/>
      <c r="O532" s="18">
        <v>37.095300000000002</v>
      </c>
      <c r="P532" s="18">
        <v>0</v>
      </c>
      <c r="Q532" s="18">
        <v>0.10840035000000001</v>
      </c>
      <c r="S532"/>
      <c r="T532" s="61">
        <v>19.094017094017101</v>
      </c>
      <c r="U532" s="65">
        <v>3.2870370370370367E-3</v>
      </c>
      <c r="V532" s="65">
        <v>0</v>
      </c>
      <c r="W532" s="65">
        <v>0</v>
      </c>
      <c r="X532" s="65">
        <v>0</v>
      </c>
      <c r="Y532" s="65">
        <v>0</v>
      </c>
      <c r="Z532" s="65">
        <v>2.3148148148148147E-5</v>
      </c>
      <c r="AA532" s="18">
        <f>WEEKNUM(Tableau22[[#This Row],[Date de début]],2)</f>
        <v>42</v>
      </c>
      <c r="AB532" s="18">
        <f>YEAR(Tableau22[[#This Row],[Date de début]])</f>
        <v>2018</v>
      </c>
      <c r="AC532" s="18">
        <f>WEEKDAY(Tableau22[[#This Row],[Date de début]])</f>
        <v>4</v>
      </c>
      <c r="AD532" s="18" t="str">
        <f>LEFT(Tableau22[[#This Row],[PN Pièce]],9)</f>
        <v/>
      </c>
      <c r="AE532" s="18"/>
    </row>
    <row r="533" spans="2:31" x14ac:dyDescent="0.25">
      <c r="B533" s="18">
        <v>450051</v>
      </c>
      <c r="C533" s="18" t="str">
        <f>IFERROR(VLOOKUP(B533,#REF!,2,FALSE),"")</f>
        <v/>
      </c>
      <c r="D533" s="62">
        <v>43476</v>
      </c>
      <c r="E533" s="63">
        <v>0.48412037037037042</v>
      </c>
      <c r="F533" s="62">
        <v>43483</v>
      </c>
      <c r="G533" s="63">
        <v>0.37293981481481481</v>
      </c>
      <c r="H533"/>
      <c r="I533" s="65">
        <v>0.42174768518518518</v>
      </c>
      <c r="J533" s="65">
        <v>2.4537037037037036E-3</v>
      </c>
      <c r="K533" s="65">
        <v>7.6215277777777771E-2</v>
      </c>
      <c r="L533" s="65" t="s">
        <v>233</v>
      </c>
      <c r="M533" s="65" t="s">
        <v>234</v>
      </c>
      <c r="N533"/>
      <c r="O533" s="18">
        <v>37.095300000000002</v>
      </c>
      <c r="P533" s="18">
        <v>0</v>
      </c>
      <c r="Q533" s="18">
        <v>38.690849100000001</v>
      </c>
      <c r="S533"/>
      <c r="T533" s="61">
        <v>92.947316337194096</v>
      </c>
      <c r="U533" s="65">
        <v>6.3206018518518522E-2</v>
      </c>
      <c r="V533" s="65">
        <v>1.736111111111111E-3</v>
      </c>
      <c r="W533" s="65">
        <v>0</v>
      </c>
      <c r="X533" s="65">
        <v>1.1249999999999998E-2</v>
      </c>
      <c r="Y533" s="65">
        <v>0</v>
      </c>
      <c r="Z533" s="65">
        <v>2.3148148148148147E-5</v>
      </c>
      <c r="AA533" s="18">
        <f>WEEKNUM(Tableau22[[#This Row],[Date de début]],2)</f>
        <v>2</v>
      </c>
      <c r="AB533" s="18">
        <f>YEAR(Tableau22[[#This Row],[Date de début]])</f>
        <v>2019</v>
      </c>
      <c r="AC533" s="18">
        <f>WEEKDAY(Tableau22[[#This Row],[Date de début]])</f>
        <v>6</v>
      </c>
      <c r="AD533" s="18" t="str">
        <f>LEFT(Tableau22[[#This Row],[PN Pièce]],9)</f>
        <v/>
      </c>
      <c r="AE533" s="18"/>
    </row>
    <row r="534" spans="2:31" x14ac:dyDescent="0.25">
      <c r="B534" s="18">
        <v>450051</v>
      </c>
      <c r="C534" s="18" t="str">
        <f>IFERROR(VLOOKUP(B534,#REF!,2,FALSE),"")</f>
        <v/>
      </c>
      <c r="D534" s="62">
        <v>43551</v>
      </c>
      <c r="E534" s="63">
        <v>0.53899305555555554</v>
      </c>
      <c r="F534" s="62">
        <v>43551</v>
      </c>
      <c r="G534" s="63">
        <v>0.71671296296296294</v>
      </c>
      <c r="H534"/>
      <c r="I534" s="65">
        <v>5.2534722222222219E-2</v>
      </c>
      <c r="J534" s="65">
        <v>3.6967592592592594E-2</v>
      </c>
      <c r="K534" s="65">
        <v>8.7847222222222229E-2</v>
      </c>
      <c r="L534" s="65">
        <v>3.7037037037037035E-4</v>
      </c>
      <c r="M534" s="65">
        <v>0.1777199074074074</v>
      </c>
      <c r="N534"/>
      <c r="O534" s="18">
        <v>37.095300000000002</v>
      </c>
      <c r="P534" s="18">
        <v>0</v>
      </c>
      <c r="Q534" s="18">
        <v>43.300145100000002</v>
      </c>
      <c r="S534"/>
      <c r="T534" s="61">
        <v>36.439791598827597</v>
      </c>
      <c r="U534" s="65">
        <v>7.2928240740740738E-2</v>
      </c>
      <c r="V534" s="65">
        <v>1.736111111111111E-3</v>
      </c>
      <c r="W534" s="65">
        <v>0</v>
      </c>
      <c r="X534" s="65">
        <v>1.2962962962962963E-2</v>
      </c>
      <c r="Y534" s="65">
        <v>0</v>
      </c>
      <c r="Z534" s="65">
        <v>2.199074074074074E-4</v>
      </c>
      <c r="AA534" s="18">
        <f>WEEKNUM(Tableau22[[#This Row],[Date de début]],2)</f>
        <v>13</v>
      </c>
      <c r="AB534" s="18">
        <f>YEAR(Tableau22[[#This Row],[Date de début]])</f>
        <v>2019</v>
      </c>
      <c r="AC534" s="18">
        <f>WEEKDAY(Tableau22[[#This Row],[Date de début]])</f>
        <v>4</v>
      </c>
      <c r="AD534" s="18" t="str">
        <f>LEFT(Tableau22[[#This Row],[PN Pièce]],9)</f>
        <v/>
      </c>
      <c r="AE534" s="18"/>
    </row>
    <row r="535" spans="2:31" x14ac:dyDescent="0.25">
      <c r="B535" s="18">
        <v>450051</v>
      </c>
      <c r="C535" s="18" t="str">
        <f>IFERROR(VLOOKUP(B535,#REF!,2,FALSE),"")</f>
        <v/>
      </c>
      <c r="D535" s="62">
        <v>43621</v>
      </c>
      <c r="E535" s="63">
        <v>0.36527777777777781</v>
      </c>
      <c r="F535" s="62">
        <v>43622</v>
      </c>
      <c r="G535" s="63">
        <v>0.28326388888888893</v>
      </c>
      <c r="H535"/>
      <c r="I535" s="65">
        <v>0.81770833333333337</v>
      </c>
      <c r="J535" s="65">
        <v>1.0358796296296295E-2</v>
      </c>
      <c r="K535" s="65">
        <v>8.7766203703703707E-2</v>
      </c>
      <c r="L535" s="65">
        <v>2.0138888888888888E-3</v>
      </c>
      <c r="M535" s="65">
        <v>0.91784722222222215</v>
      </c>
      <c r="N535"/>
      <c r="O535" s="18">
        <v>37.095300000000002</v>
      </c>
      <c r="P535" s="18">
        <v>0</v>
      </c>
      <c r="Q535" s="18">
        <v>37.639981349999999</v>
      </c>
      <c r="S535"/>
      <c r="T535" s="61">
        <v>81.529402123206495</v>
      </c>
      <c r="U535" s="65">
        <v>7.3055555555555554E-2</v>
      </c>
      <c r="V535" s="65">
        <v>2.7662037037037034E-3</v>
      </c>
      <c r="W535" s="65">
        <v>0</v>
      </c>
      <c r="X535" s="65">
        <v>1.1863425925925925E-2</v>
      </c>
      <c r="Y535" s="65">
        <v>0</v>
      </c>
      <c r="Z535" s="65">
        <v>8.1018518518518516E-5</v>
      </c>
      <c r="AA535" s="18">
        <f>WEEKNUM(Tableau22[[#This Row],[Date de début]],2)</f>
        <v>23</v>
      </c>
      <c r="AB535" s="18">
        <f>YEAR(Tableau22[[#This Row],[Date de début]])</f>
        <v>2019</v>
      </c>
      <c r="AC535" s="18">
        <f>WEEKDAY(Tableau22[[#This Row],[Date de début]])</f>
        <v>4</v>
      </c>
      <c r="AD535" s="18" t="str">
        <f>LEFT(Tableau22[[#This Row],[PN Pièce]],9)</f>
        <v/>
      </c>
      <c r="AE535" s="18"/>
    </row>
    <row r="536" spans="2:31" x14ac:dyDescent="0.25">
      <c r="B536" s="18">
        <v>450052</v>
      </c>
      <c r="C536" s="18" t="str">
        <f>IFERROR(VLOOKUP(B536,#REF!,2,FALSE),"")</f>
        <v/>
      </c>
      <c r="D536" s="62">
        <v>43018</v>
      </c>
      <c r="E536" s="63">
        <v>0.35334490740740737</v>
      </c>
      <c r="F536" s="62">
        <v>43018</v>
      </c>
      <c r="G536" s="63">
        <v>0.36636574074074074</v>
      </c>
      <c r="H536"/>
      <c r="I536" s="65">
        <v>5.7175925925925927E-3</v>
      </c>
      <c r="J536" s="65">
        <v>7.9861111111111105E-4</v>
      </c>
      <c r="K536" s="65">
        <v>3.3564814814814812E-4</v>
      </c>
      <c r="L536" s="65">
        <v>6.0648148148148145E-3</v>
      </c>
      <c r="M536" s="65">
        <v>1.2916666666666667E-2</v>
      </c>
      <c r="N536"/>
      <c r="O536" s="18">
        <v>2.16</v>
      </c>
      <c r="P536" s="18">
        <v>0</v>
      </c>
      <c r="Q536" s="18">
        <v>1.0985913</v>
      </c>
      <c r="S536"/>
      <c r="T536" s="61">
        <v>4.0115555555555504</v>
      </c>
      <c r="U536" s="65">
        <v>3.3564814814814812E-4</v>
      </c>
      <c r="V536" s="65">
        <v>0</v>
      </c>
      <c r="W536" s="65">
        <v>0</v>
      </c>
      <c r="X536" s="65">
        <v>0</v>
      </c>
      <c r="Y536" s="65">
        <v>0</v>
      </c>
      <c r="Z536" s="65">
        <v>0</v>
      </c>
      <c r="AA536" s="18">
        <f>WEEKNUM(Tableau22[[#This Row],[Date de début]],2)</f>
        <v>42</v>
      </c>
      <c r="AB536" s="18">
        <f>YEAR(Tableau22[[#This Row],[Date de début]])</f>
        <v>2017</v>
      </c>
      <c r="AC536" s="18">
        <f>WEEKDAY(Tableau22[[#This Row],[Date de début]])</f>
        <v>3</v>
      </c>
      <c r="AD536" s="18" t="str">
        <f>LEFT(Tableau22[[#This Row],[PN Pièce]],9)</f>
        <v/>
      </c>
      <c r="AE536" s="18"/>
    </row>
    <row r="537" spans="2:31" x14ac:dyDescent="0.25">
      <c r="B537" s="18">
        <v>450052</v>
      </c>
      <c r="C537" s="18" t="str">
        <f>IFERROR(VLOOKUP(B537,#REF!,2,FALSE),"")</f>
        <v/>
      </c>
      <c r="D537" s="62">
        <v>43018</v>
      </c>
      <c r="E537" s="63">
        <v>0.36638888888888888</v>
      </c>
      <c r="F537" s="62">
        <v>43018</v>
      </c>
      <c r="G537" s="63">
        <v>0.39292824074074079</v>
      </c>
      <c r="H537"/>
      <c r="I537" s="65">
        <v>1.7685185185185182E-2</v>
      </c>
      <c r="J537" s="65">
        <v>4.5138888888888892E-4</v>
      </c>
      <c r="K537" s="65">
        <v>6.0879629629629643E-3</v>
      </c>
      <c r="L537" s="65">
        <v>2.3148148148148151E-3</v>
      </c>
      <c r="M537" s="65">
        <v>2.6539351851851852E-2</v>
      </c>
      <c r="N537"/>
      <c r="O537" s="18">
        <v>2.16</v>
      </c>
      <c r="P537" s="18">
        <v>0</v>
      </c>
      <c r="Q537" s="18">
        <v>2.1797930999999999</v>
      </c>
      <c r="S537"/>
      <c r="T537" s="61">
        <v>9.1818578281726992</v>
      </c>
      <c r="U537" s="65">
        <v>5.8564814814814825E-3</v>
      </c>
      <c r="V537" s="65">
        <v>0</v>
      </c>
      <c r="W537" s="65">
        <v>0</v>
      </c>
      <c r="X537" s="65">
        <v>0</v>
      </c>
      <c r="Y537" s="65">
        <v>0</v>
      </c>
      <c r="Z537" s="65">
        <v>2.3148148148148146E-4</v>
      </c>
      <c r="AA537" s="18">
        <f>WEEKNUM(Tableau22[[#This Row],[Date de début]],2)</f>
        <v>42</v>
      </c>
      <c r="AB537" s="18">
        <f>YEAR(Tableau22[[#This Row],[Date de début]])</f>
        <v>2017</v>
      </c>
      <c r="AC537" s="18">
        <f>WEEKDAY(Tableau22[[#This Row],[Date de début]])</f>
        <v>3</v>
      </c>
      <c r="AD537" s="18" t="str">
        <f>LEFT(Tableau22[[#This Row],[PN Pièce]],9)</f>
        <v/>
      </c>
      <c r="AE537" s="18"/>
    </row>
    <row r="538" spans="2:31" x14ac:dyDescent="0.25">
      <c r="B538" s="18">
        <v>450052</v>
      </c>
      <c r="C538" s="18" t="str">
        <f>IFERROR(VLOOKUP(B538,#REF!,2,FALSE),"")</f>
        <v/>
      </c>
      <c r="D538" s="62">
        <v>43018</v>
      </c>
      <c r="E538" s="63">
        <v>0.48133101851851851</v>
      </c>
      <c r="F538" s="62">
        <v>43018</v>
      </c>
      <c r="G538" s="63">
        <v>0.48627314814814815</v>
      </c>
      <c r="H538"/>
      <c r="I538" s="65">
        <v>3.1250000000000001E-4</v>
      </c>
      <c r="J538" s="65">
        <v>1.6203703703703703E-4</v>
      </c>
      <c r="K538" s="65">
        <v>4.4675925925925933E-3</v>
      </c>
      <c r="L538" s="65">
        <v>0</v>
      </c>
      <c r="M538" s="65">
        <v>4.9421296296296288E-3</v>
      </c>
      <c r="N538"/>
      <c r="O538" s="18">
        <v>2.16</v>
      </c>
      <c r="P538" s="18">
        <v>0</v>
      </c>
      <c r="Q538" s="18">
        <v>2.1697910999999999</v>
      </c>
      <c r="S538"/>
      <c r="T538" s="61">
        <v>81.967213114754102</v>
      </c>
      <c r="U538" s="65">
        <v>4.4444444444444444E-3</v>
      </c>
      <c r="V538" s="65">
        <v>0</v>
      </c>
      <c r="W538" s="65">
        <v>0</v>
      </c>
      <c r="X538" s="65">
        <v>0</v>
      </c>
      <c r="Y538" s="65">
        <v>0</v>
      </c>
      <c r="Z538" s="65">
        <v>2.3148148148148147E-5</v>
      </c>
      <c r="AA538" s="18">
        <f>WEEKNUM(Tableau22[[#This Row],[Date de début]],2)</f>
        <v>42</v>
      </c>
      <c r="AB538" s="18">
        <f>YEAR(Tableau22[[#This Row],[Date de début]])</f>
        <v>2017</v>
      </c>
      <c r="AC538" s="18">
        <f>WEEKDAY(Tableau22[[#This Row],[Date de début]])</f>
        <v>3</v>
      </c>
      <c r="AD538" s="18" t="str">
        <f>LEFT(Tableau22[[#This Row],[PN Pièce]],9)</f>
        <v/>
      </c>
      <c r="AE538" s="18"/>
    </row>
    <row r="539" spans="2:31" x14ac:dyDescent="0.25">
      <c r="B539" s="18">
        <v>450052</v>
      </c>
      <c r="C539" s="18" t="str">
        <f>IFERROR(VLOOKUP(B539,#REF!,2,FALSE),"")</f>
        <v/>
      </c>
      <c r="D539" s="62">
        <v>43019</v>
      </c>
      <c r="E539" s="63">
        <v>0.43593750000000003</v>
      </c>
      <c r="F539" s="62">
        <v>43019</v>
      </c>
      <c r="G539" s="63">
        <v>0.44092592592592594</v>
      </c>
      <c r="H539"/>
      <c r="I539" s="65">
        <v>1.1574074074074073E-4</v>
      </c>
      <c r="J539" s="65">
        <v>4.8611111111111104E-4</v>
      </c>
      <c r="K539" s="65">
        <v>4.386574074074074E-3</v>
      </c>
      <c r="L539" s="65">
        <v>0</v>
      </c>
      <c r="M539" s="65">
        <v>4.9884259259259265E-3</v>
      </c>
      <c r="N539" s="68"/>
      <c r="O539" s="18">
        <v>2.16</v>
      </c>
      <c r="P539" s="18">
        <v>0</v>
      </c>
      <c r="Q539" s="18">
        <v>2.1697799999999998</v>
      </c>
      <c r="S539"/>
      <c r="T539" s="61">
        <v>84.849187935034806</v>
      </c>
      <c r="U539" s="65">
        <v>4.3749999999999995E-3</v>
      </c>
      <c r="V539" s="65">
        <v>0</v>
      </c>
      <c r="W539" s="65">
        <v>0</v>
      </c>
      <c r="X539" s="65">
        <v>0</v>
      </c>
      <c r="Y539" s="65">
        <v>0</v>
      </c>
      <c r="Z539" s="65">
        <v>1.1574074074074073E-5</v>
      </c>
      <c r="AA539" s="18">
        <f>WEEKNUM(Tableau22[[#This Row],[Date de début]],2)</f>
        <v>42</v>
      </c>
      <c r="AB539" s="18">
        <f>YEAR(Tableau22[[#This Row],[Date de début]])</f>
        <v>2017</v>
      </c>
      <c r="AC539" s="18">
        <f>WEEKDAY(Tableau22[[#This Row],[Date de début]])</f>
        <v>4</v>
      </c>
      <c r="AD539" s="18" t="str">
        <f>LEFT(Tableau22[[#This Row],[PN Pièce]],9)</f>
        <v/>
      </c>
      <c r="AE539" s="18"/>
    </row>
    <row r="540" spans="2:31" x14ac:dyDescent="0.25">
      <c r="B540" s="18">
        <v>450052</v>
      </c>
      <c r="C540" s="18" t="str">
        <f>IFERROR(VLOOKUP(B540,#REF!,2,FALSE),"")</f>
        <v/>
      </c>
      <c r="D540" s="62">
        <v>43027</v>
      </c>
      <c r="E540" s="63">
        <v>0.45302083333333337</v>
      </c>
      <c r="F540" s="62">
        <v>43027</v>
      </c>
      <c r="G540" s="63">
        <v>0.45831018518518518</v>
      </c>
      <c r="H540"/>
      <c r="I540" s="65">
        <v>4.7453703703703704E-4</v>
      </c>
      <c r="J540" s="65">
        <v>9.2592592592592588E-5</v>
      </c>
      <c r="K540" s="65">
        <v>4.7222222222222223E-3</v>
      </c>
      <c r="L540" s="65">
        <v>0</v>
      </c>
      <c r="M540" s="65">
        <v>5.2893518518518515E-3</v>
      </c>
      <c r="N540"/>
      <c r="O540" s="18">
        <v>2.16</v>
      </c>
      <c r="P540" s="18">
        <v>0</v>
      </c>
      <c r="Q540" s="18">
        <v>2.3023695000000002</v>
      </c>
      <c r="S540"/>
      <c r="T540" s="61">
        <v>93.457330415754896</v>
      </c>
      <c r="U540" s="65">
        <v>4.6180555555555558E-3</v>
      </c>
      <c r="V540" s="65">
        <v>0</v>
      </c>
      <c r="W540" s="65">
        <v>0</v>
      </c>
      <c r="X540" s="65">
        <v>0</v>
      </c>
      <c r="Y540" s="65">
        <v>0</v>
      </c>
      <c r="Z540" s="65">
        <v>1.0416666666666667E-4</v>
      </c>
      <c r="AA540" s="18">
        <f>WEEKNUM(Tableau22[[#This Row],[Date de début]],2)</f>
        <v>43</v>
      </c>
      <c r="AB540" s="18">
        <f>YEAR(Tableau22[[#This Row],[Date de début]])</f>
        <v>2017</v>
      </c>
      <c r="AC540" s="18">
        <f>WEEKDAY(Tableau22[[#This Row],[Date de début]])</f>
        <v>5</v>
      </c>
      <c r="AD540" s="18" t="str">
        <f>LEFT(Tableau22[[#This Row],[PN Pièce]],9)</f>
        <v/>
      </c>
      <c r="AE540" s="18"/>
    </row>
    <row r="541" spans="2:31" x14ac:dyDescent="0.25">
      <c r="B541" s="18">
        <v>450052</v>
      </c>
      <c r="C541" s="18" t="str">
        <f>IFERROR(VLOOKUP(B541,#REF!,2,FALSE),"")</f>
        <v/>
      </c>
      <c r="D541" s="62">
        <v>43171</v>
      </c>
      <c r="E541" s="63">
        <v>0.89538194444444441</v>
      </c>
      <c r="F541" s="62">
        <v>43171</v>
      </c>
      <c r="G541" s="63">
        <v>0.90127314814814818</v>
      </c>
      <c r="H541"/>
      <c r="I541" s="65">
        <v>2.0833333333333335E-4</v>
      </c>
      <c r="J541" s="65">
        <v>1.1574074074074073E-4</v>
      </c>
      <c r="K541" s="65">
        <v>5.5671296296296302E-3</v>
      </c>
      <c r="L541" s="65">
        <v>0</v>
      </c>
      <c r="M541" s="65">
        <v>5.8912037037037032E-3</v>
      </c>
      <c r="N541"/>
      <c r="O541" s="18">
        <v>2.16</v>
      </c>
      <c r="P541" s="18">
        <v>0</v>
      </c>
      <c r="Q541" s="18">
        <v>2.1698552999999898</v>
      </c>
      <c r="S541"/>
      <c r="T541" s="61">
        <v>32.1611001964637</v>
      </c>
      <c r="U541" s="65">
        <v>5.4398148148148149E-3</v>
      </c>
      <c r="V541" s="65">
        <v>0</v>
      </c>
      <c r="W541" s="65">
        <v>0</v>
      </c>
      <c r="X541" s="65">
        <v>0</v>
      </c>
      <c r="Y541" s="65">
        <v>0</v>
      </c>
      <c r="Z541" s="65">
        <v>1.273148148148148E-4</v>
      </c>
      <c r="AA541" s="18">
        <f>WEEKNUM(Tableau22[[#This Row],[Date de début]],2)</f>
        <v>11</v>
      </c>
      <c r="AB541" s="18">
        <f>YEAR(Tableau22[[#This Row],[Date de début]])</f>
        <v>2018</v>
      </c>
      <c r="AC541" s="18">
        <f>WEEKDAY(Tableau22[[#This Row],[Date de début]])</f>
        <v>2</v>
      </c>
      <c r="AD541" s="18" t="str">
        <f>LEFT(Tableau22[[#This Row],[PN Pièce]],9)</f>
        <v/>
      </c>
      <c r="AE541" s="18"/>
    </row>
    <row r="542" spans="2:31" x14ac:dyDescent="0.25">
      <c r="B542" s="18">
        <v>450052</v>
      </c>
      <c r="C542" s="18" t="str">
        <f>IFERROR(VLOOKUP(B542,#REF!,2,FALSE),"")</f>
        <v/>
      </c>
      <c r="D542" s="62">
        <v>43182</v>
      </c>
      <c r="E542" s="63">
        <v>0.50531249999999994</v>
      </c>
      <c r="F542" s="62">
        <v>43182</v>
      </c>
      <c r="G542" s="63">
        <v>0.50982638888888887</v>
      </c>
      <c r="H542"/>
      <c r="I542" s="65">
        <v>1.0416666666666667E-4</v>
      </c>
      <c r="J542" s="65">
        <v>5.7870370370370366E-5</v>
      </c>
      <c r="K542" s="65">
        <v>4.3518518518518515E-3</v>
      </c>
      <c r="L542" s="65">
        <v>0</v>
      </c>
      <c r="M542" s="65">
        <v>4.5138888888888893E-3</v>
      </c>
      <c r="N542"/>
      <c r="O542" s="18">
        <v>2.16</v>
      </c>
      <c r="P542" s="18">
        <v>0</v>
      </c>
      <c r="Q542" s="18">
        <v>2.1698552999999898</v>
      </c>
      <c r="S542"/>
      <c r="T542" s="61">
        <v>94.564102564102598</v>
      </c>
      <c r="U542" s="65">
        <v>4.340277777777778E-3</v>
      </c>
      <c r="V542" s="65">
        <v>0</v>
      </c>
      <c r="W542" s="65">
        <v>0</v>
      </c>
      <c r="X542" s="65">
        <v>0</v>
      </c>
      <c r="Y542" s="65">
        <v>0</v>
      </c>
      <c r="Z542" s="65">
        <v>1.1574074074074073E-5</v>
      </c>
      <c r="AA542" s="18">
        <f>WEEKNUM(Tableau22[[#This Row],[Date de début]],2)</f>
        <v>12</v>
      </c>
      <c r="AB542" s="18">
        <f>YEAR(Tableau22[[#This Row],[Date de début]])</f>
        <v>2018</v>
      </c>
      <c r="AC542" s="18">
        <f>WEEKDAY(Tableau22[[#This Row],[Date de début]])</f>
        <v>6</v>
      </c>
      <c r="AD542" s="18" t="str">
        <f>LEFT(Tableau22[[#This Row],[PN Pièce]],9)</f>
        <v/>
      </c>
      <c r="AE542" s="18"/>
    </row>
    <row r="543" spans="2:31" x14ac:dyDescent="0.25">
      <c r="B543" s="18">
        <v>450052</v>
      </c>
      <c r="C543" s="18" t="str">
        <f>IFERROR(VLOOKUP(B543,#REF!,2,FALSE),"")</f>
        <v/>
      </c>
      <c r="D543" s="62">
        <v>43185</v>
      </c>
      <c r="E543" s="63">
        <v>0.32517361111111115</v>
      </c>
      <c r="F543" s="62">
        <v>43185</v>
      </c>
      <c r="G543" s="63">
        <v>0.49925925925925929</v>
      </c>
      <c r="H543"/>
      <c r="I543" s="65">
        <v>9.4675925925925927E-2</v>
      </c>
      <c r="J543" s="65">
        <v>2.3148148148148147E-5</v>
      </c>
      <c r="K543" s="65">
        <v>2.8935185185185188E-3</v>
      </c>
      <c r="L543" s="65">
        <v>7.6493055555555564E-2</v>
      </c>
      <c r="M543" s="65">
        <v>0.17408564814814817</v>
      </c>
      <c r="N543"/>
      <c r="O543" s="18">
        <v>2.16</v>
      </c>
      <c r="P543" s="18">
        <v>0</v>
      </c>
      <c r="Q543" s="18">
        <v>0.81692040000000399</v>
      </c>
      <c r="S543"/>
      <c r="T543" s="61">
        <v>53.283159364404</v>
      </c>
      <c r="U543" s="65">
        <v>2.8587962962962963E-3</v>
      </c>
      <c r="V543" s="65">
        <v>0</v>
      </c>
      <c r="W543" s="65">
        <v>0</v>
      </c>
      <c r="X543" s="65">
        <v>0</v>
      </c>
      <c r="Y543" s="65">
        <v>0</v>
      </c>
      <c r="Z543" s="65">
        <v>3.4722222222222222E-5</v>
      </c>
      <c r="AA543" s="18">
        <f>WEEKNUM(Tableau22[[#This Row],[Date de début]],2)</f>
        <v>13</v>
      </c>
      <c r="AB543" s="18">
        <f>YEAR(Tableau22[[#This Row],[Date de début]])</f>
        <v>2018</v>
      </c>
      <c r="AC543" s="18">
        <f>WEEKDAY(Tableau22[[#This Row],[Date de début]])</f>
        <v>2</v>
      </c>
      <c r="AD543" s="18" t="str">
        <f>LEFT(Tableau22[[#This Row],[PN Pièce]],9)</f>
        <v/>
      </c>
      <c r="AE543" s="18"/>
    </row>
    <row r="544" spans="2:31" x14ac:dyDescent="0.25">
      <c r="B544" s="18">
        <v>450052</v>
      </c>
      <c r="C544" s="18" t="str">
        <f>IFERROR(VLOOKUP(B544,#REF!,2,FALSE),"")</f>
        <v/>
      </c>
      <c r="D544" s="62">
        <v>43311</v>
      </c>
      <c r="E544" s="63">
        <v>0.57259259259259265</v>
      </c>
      <c r="F544" s="62">
        <v>43312</v>
      </c>
      <c r="G544" s="63">
        <v>0.46563657407407405</v>
      </c>
      <c r="H544"/>
      <c r="I544" s="65">
        <v>0.16505787037037037</v>
      </c>
      <c r="J544" s="65">
        <v>7.1759259259259259E-3</v>
      </c>
      <c r="K544" s="65">
        <v>2.6620370370370372E-4</v>
      </c>
      <c r="L544" s="65">
        <v>0.72054398148148147</v>
      </c>
      <c r="M544" s="65">
        <v>0.89304398148148145</v>
      </c>
      <c r="N544"/>
      <c r="O544" s="18">
        <v>2.16</v>
      </c>
      <c r="P544" s="18">
        <v>0</v>
      </c>
      <c r="Q544" s="18">
        <v>0.63658289999999595</v>
      </c>
      <c r="S544"/>
      <c r="T544" s="61">
        <v>3.00907217563732</v>
      </c>
      <c r="U544" s="65">
        <v>2.5462962962962961E-4</v>
      </c>
      <c r="V544" s="65">
        <v>0</v>
      </c>
      <c r="W544" s="65">
        <v>0</v>
      </c>
      <c r="X544" s="65">
        <v>0</v>
      </c>
      <c r="Y544" s="65">
        <v>0</v>
      </c>
      <c r="Z544" s="65">
        <v>1.1574074074074073E-5</v>
      </c>
      <c r="AA544" s="18">
        <f>WEEKNUM(Tableau22[[#This Row],[Date de début]],2)</f>
        <v>31</v>
      </c>
      <c r="AB544" s="18">
        <f>YEAR(Tableau22[[#This Row],[Date de début]])</f>
        <v>2018</v>
      </c>
      <c r="AC544" s="18">
        <f>WEEKDAY(Tableau22[[#This Row],[Date de début]])</f>
        <v>2</v>
      </c>
      <c r="AD544" s="18" t="str">
        <f>LEFT(Tableau22[[#This Row],[PN Pièce]],9)</f>
        <v/>
      </c>
      <c r="AE544" s="18"/>
    </row>
    <row r="545" spans="2:31" x14ac:dyDescent="0.25">
      <c r="B545" s="18">
        <v>450052</v>
      </c>
      <c r="C545" s="18" t="str">
        <f>IFERROR(VLOOKUP(B545,#REF!,2,FALSE),"")</f>
        <v/>
      </c>
      <c r="D545" s="62">
        <v>43357</v>
      </c>
      <c r="E545" s="63">
        <v>0.41483796296296299</v>
      </c>
      <c r="F545" s="62">
        <v>43357</v>
      </c>
      <c r="G545" s="63">
        <v>0.42297453703703702</v>
      </c>
      <c r="H545"/>
      <c r="I545" s="65">
        <v>6.9444444444444447E-4</v>
      </c>
      <c r="J545" s="65">
        <v>2.4768518518518516E-3</v>
      </c>
      <c r="K545" s="65">
        <v>4.9652777777777777E-3</v>
      </c>
      <c r="L545" s="65">
        <v>0</v>
      </c>
      <c r="M545" s="65">
        <v>8.1365740740740738E-3</v>
      </c>
      <c r="N545"/>
      <c r="O545" s="18">
        <v>2.16</v>
      </c>
      <c r="P545" s="18">
        <v>0</v>
      </c>
      <c r="Q545" s="18">
        <v>2.1647723999999999</v>
      </c>
      <c r="S545"/>
      <c r="T545" s="61">
        <v>24.384068278805099</v>
      </c>
      <c r="U545" s="65">
        <v>4.9537037037037041E-3</v>
      </c>
      <c r="V545" s="65">
        <v>0</v>
      </c>
      <c r="W545" s="65">
        <v>0</v>
      </c>
      <c r="X545" s="65">
        <v>0</v>
      </c>
      <c r="Y545" s="65">
        <v>0</v>
      </c>
      <c r="Z545" s="65">
        <v>1.1574074074074073E-5</v>
      </c>
      <c r="AA545" s="18">
        <f>WEEKNUM(Tableau22[[#This Row],[Date de début]],2)</f>
        <v>37</v>
      </c>
      <c r="AB545" s="18">
        <f>YEAR(Tableau22[[#This Row],[Date de début]])</f>
        <v>2018</v>
      </c>
      <c r="AC545" s="18">
        <f>WEEKDAY(Tableau22[[#This Row],[Date de début]])</f>
        <v>6</v>
      </c>
      <c r="AD545" s="18" t="str">
        <f>LEFT(Tableau22[[#This Row],[PN Pièce]],9)</f>
        <v/>
      </c>
      <c r="AE545" s="18"/>
    </row>
    <row r="546" spans="2:31" x14ac:dyDescent="0.25">
      <c r="B546" s="18">
        <v>450052</v>
      </c>
      <c r="C546" s="18" t="str">
        <f>IFERROR(VLOOKUP(B546,#REF!,2,FALSE),"")</f>
        <v/>
      </c>
      <c r="D546" s="62">
        <v>43361</v>
      </c>
      <c r="E546" s="63">
        <v>0.31763888888888886</v>
      </c>
      <c r="F546" s="62">
        <v>43361</v>
      </c>
      <c r="G546" s="63">
        <v>0.32569444444444445</v>
      </c>
      <c r="H546"/>
      <c r="I546" s="65">
        <v>3.1365740740740742E-3</v>
      </c>
      <c r="J546" s="65">
        <v>1.6203703703703703E-4</v>
      </c>
      <c r="K546" s="65">
        <v>4.7569444444444447E-3</v>
      </c>
      <c r="L546" s="65">
        <v>0</v>
      </c>
      <c r="M546" s="65">
        <v>8.0555555555555554E-3</v>
      </c>
      <c r="N546"/>
      <c r="O546" s="18">
        <v>2.16</v>
      </c>
      <c r="P546" s="18">
        <v>0</v>
      </c>
      <c r="Q546" s="18">
        <v>2.9276438999999899</v>
      </c>
      <c r="S546"/>
      <c r="T546" s="61">
        <v>30.502873563218401</v>
      </c>
      <c r="U546" s="65">
        <v>4.7453703703703703E-3</v>
      </c>
      <c r="V546" s="65">
        <v>0</v>
      </c>
      <c r="W546" s="65">
        <v>0</v>
      </c>
      <c r="X546" s="65">
        <v>0</v>
      </c>
      <c r="Y546" s="65">
        <v>0</v>
      </c>
      <c r="Z546" s="65">
        <v>1.1574074074074073E-5</v>
      </c>
      <c r="AA546" s="18">
        <f>WEEKNUM(Tableau22[[#This Row],[Date de début]],2)</f>
        <v>38</v>
      </c>
      <c r="AB546" s="18">
        <f>YEAR(Tableau22[[#This Row],[Date de début]])</f>
        <v>2018</v>
      </c>
      <c r="AC546" s="18">
        <f>WEEKDAY(Tableau22[[#This Row],[Date de début]])</f>
        <v>3</v>
      </c>
      <c r="AD546" s="18" t="str">
        <f>LEFT(Tableau22[[#This Row],[PN Pièce]],9)</f>
        <v/>
      </c>
      <c r="AE546" s="18"/>
    </row>
    <row r="547" spans="2:31" x14ac:dyDescent="0.25">
      <c r="B547" s="18">
        <v>450052</v>
      </c>
      <c r="C547" s="18" t="str">
        <f>IFERROR(VLOOKUP(B547,#REF!,2,FALSE),"")</f>
        <v/>
      </c>
      <c r="D547" s="62">
        <v>43564</v>
      </c>
      <c r="E547" s="63">
        <v>0.57339120370370367</v>
      </c>
      <c r="F547" s="62">
        <v>43565</v>
      </c>
      <c r="G547" s="63">
        <v>0.28311342592592592</v>
      </c>
      <c r="H547"/>
      <c r="I547" s="65">
        <v>6.9791666666666674E-3</v>
      </c>
      <c r="J547" s="65">
        <v>3.0902777777777782E-3</v>
      </c>
      <c r="K547" s="65">
        <v>9.6874999999999999E-3</v>
      </c>
      <c r="L547" s="65">
        <v>0.68996527777777772</v>
      </c>
      <c r="M547" s="65">
        <v>0.70972222222222225</v>
      </c>
      <c r="N547"/>
      <c r="O547" s="18">
        <v>2.16</v>
      </c>
      <c r="P547" s="18">
        <v>0</v>
      </c>
      <c r="Q547" s="18">
        <v>2.6608050000000101</v>
      </c>
      <c r="S547"/>
      <c r="T547" s="61">
        <v>0.99302022178734595</v>
      </c>
      <c r="U547" s="65">
        <v>9.618055555555555E-3</v>
      </c>
      <c r="V547" s="65">
        <v>0</v>
      </c>
      <c r="W547" s="65">
        <v>0</v>
      </c>
      <c r="X547" s="65">
        <v>0</v>
      </c>
      <c r="Y547" s="65">
        <v>0</v>
      </c>
      <c r="Z547" s="65">
        <v>6.9444444444444444E-5</v>
      </c>
      <c r="AA547" s="18">
        <f>WEEKNUM(Tableau22[[#This Row],[Date de début]],2)</f>
        <v>15</v>
      </c>
      <c r="AB547" s="18">
        <f>YEAR(Tableau22[[#This Row],[Date de début]])</f>
        <v>2019</v>
      </c>
      <c r="AC547" s="18">
        <f>WEEKDAY(Tableau22[[#This Row],[Date de début]])</f>
        <v>3</v>
      </c>
      <c r="AD547" s="18" t="str">
        <f>LEFT(Tableau22[[#This Row],[PN Pièce]],9)</f>
        <v/>
      </c>
      <c r="AE547" s="18"/>
    </row>
    <row r="548" spans="2:31" x14ac:dyDescent="0.25">
      <c r="B548" s="18">
        <v>450052</v>
      </c>
      <c r="C548" s="18" t="str">
        <f>IFERROR(VLOOKUP(B548,#REF!,2,FALSE),"")</f>
        <v/>
      </c>
      <c r="D548" s="62">
        <v>43566</v>
      </c>
      <c r="E548" s="63">
        <v>0.28290509259259261</v>
      </c>
      <c r="F548" s="62">
        <v>43566</v>
      </c>
      <c r="G548" s="63">
        <v>0.40392361111111108</v>
      </c>
      <c r="H548"/>
      <c r="I548" s="65">
        <v>0.10783564814814815</v>
      </c>
      <c r="J548" s="65">
        <v>1.423611111111111E-3</v>
      </c>
      <c r="K548" s="65">
        <v>1.1759259259259259E-2</v>
      </c>
      <c r="L548" s="65">
        <v>0</v>
      </c>
      <c r="M548" s="65">
        <v>0.12101851851851853</v>
      </c>
      <c r="N548"/>
      <c r="O548" s="18">
        <v>2.16</v>
      </c>
      <c r="P548" s="18">
        <v>0</v>
      </c>
      <c r="Q548" s="18">
        <v>4.3579502999999997</v>
      </c>
      <c r="S548"/>
      <c r="T548" s="61">
        <v>3.8984315225707702</v>
      </c>
      <c r="U548" s="65">
        <v>1.1747685185185186E-2</v>
      </c>
      <c r="V548" s="65">
        <v>0</v>
      </c>
      <c r="W548" s="65">
        <v>0</v>
      </c>
      <c r="X548" s="65">
        <v>0</v>
      </c>
      <c r="Y548" s="65">
        <v>0</v>
      </c>
      <c r="Z548" s="65">
        <v>1.1574074074074073E-5</v>
      </c>
      <c r="AA548" s="18">
        <f>WEEKNUM(Tableau22[[#This Row],[Date de début]],2)</f>
        <v>15</v>
      </c>
      <c r="AB548" s="18">
        <f>YEAR(Tableau22[[#This Row],[Date de début]])</f>
        <v>2019</v>
      </c>
      <c r="AC548" s="18">
        <f>WEEKDAY(Tableau22[[#This Row],[Date de début]])</f>
        <v>5</v>
      </c>
      <c r="AD548" s="18" t="str">
        <f>LEFT(Tableau22[[#This Row],[PN Pièce]],9)</f>
        <v/>
      </c>
      <c r="AE548" s="18"/>
    </row>
    <row r="549" spans="2:31" x14ac:dyDescent="0.25">
      <c r="B549" s="18">
        <v>450052</v>
      </c>
      <c r="C549" s="18" t="str">
        <f>IFERROR(VLOOKUP(B549,#REF!,2,FALSE),"")</f>
        <v/>
      </c>
      <c r="D549" s="62">
        <v>43567</v>
      </c>
      <c r="E549" s="63">
        <v>0.34180555555555553</v>
      </c>
      <c r="F549" s="62">
        <v>43567</v>
      </c>
      <c r="G549" s="63">
        <v>0.34828703703703701</v>
      </c>
      <c r="H549"/>
      <c r="I549" s="65">
        <v>2.199074074074074E-4</v>
      </c>
      <c r="J549" s="65">
        <v>5.9027777777777778E-4</v>
      </c>
      <c r="K549" s="65">
        <v>5.6712962962962958E-3</v>
      </c>
      <c r="L549" s="65">
        <v>0</v>
      </c>
      <c r="M549" s="65">
        <v>6.4814814814814813E-3</v>
      </c>
      <c r="N549"/>
      <c r="O549" s="18">
        <v>2.16</v>
      </c>
      <c r="P549" s="18">
        <v>0</v>
      </c>
      <c r="Q549" s="18">
        <v>2.1698552999999898</v>
      </c>
      <c r="S549"/>
      <c r="T549" s="61">
        <v>38.375</v>
      </c>
      <c r="U549" s="65">
        <v>5.6597222222222222E-3</v>
      </c>
      <c r="V549" s="65">
        <v>0</v>
      </c>
      <c r="W549" s="65">
        <v>0</v>
      </c>
      <c r="X549" s="65">
        <v>0</v>
      </c>
      <c r="Y549" s="65">
        <v>0</v>
      </c>
      <c r="Z549" s="65">
        <v>1.1574074074074073E-5</v>
      </c>
      <c r="AA549" s="18">
        <f>WEEKNUM(Tableau22[[#This Row],[Date de début]],2)</f>
        <v>15</v>
      </c>
      <c r="AB549" s="18">
        <f>YEAR(Tableau22[[#This Row],[Date de début]])</f>
        <v>2019</v>
      </c>
      <c r="AC549" s="18">
        <f>WEEKDAY(Tableau22[[#This Row],[Date de début]])</f>
        <v>6</v>
      </c>
      <c r="AD549" s="18" t="str">
        <f>LEFT(Tableau22[[#This Row],[PN Pièce]],9)</f>
        <v/>
      </c>
      <c r="AE549" s="18"/>
    </row>
    <row r="550" spans="2:31" x14ac:dyDescent="0.25">
      <c r="B550" s="18">
        <v>450053</v>
      </c>
      <c r="C550" s="18" t="str">
        <f>IFERROR(VLOOKUP(B550,#REF!,2,FALSE),"")</f>
        <v/>
      </c>
      <c r="D550" s="62">
        <v>43028</v>
      </c>
      <c r="E550" s="63">
        <v>0.37234953703703705</v>
      </c>
      <c r="F550" s="62">
        <v>43028</v>
      </c>
      <c r="G550" s="63">
        <v>0.4529050925925926</v>
      </c>
      <c r="H550"/>
      <c r="I550" s="65">
        <v>4.6805555555555552E-2</v>
      </c>
      <c r="J550" s="65">
        <v>3.2523148148148151E-3</v>
      </c>
      <c r="K550" s="65">
        <v>3.0497685185185183E-2</v>
      </c>
      <c r="L550" s="65">
        <v>0</v>
      </c>
      <c r="M550" s="65">
        <v>8.0555555555555561E-2</v>
      </c>
      <c r="N550"/>
      <c r="O550" s="18">
        <v>13.552350000000001</v>
      </c>
      <c r="P550" s="18">
        <v>0</v>
      </c>
      <c r="Q550" s="18">
        <v>13.566190049999999</v>
      </c>
      <c r="S550"/>
      <c r="T550" s="61">
        <v>46.636781609195403</v>
      </c>
      <c r="U550" s="65">
        <v>2.4340277777777777E-2</v>
      </c>
      <c r="V550" s="65">
        <v>0</v>
      </c>
      <c r="W550" s="65">
        <v>0</v>
      </c>
      <c r="X550" s="65">
        <v>6.145833333333333E-3</v>
      </c>
      <c r="Y550" s="65">
        <v>0</v>
      </c>
      <c r="Z550" s="65">
        <v>1.1574074074074073E-5</v>
      </c>
      <c r="AA550" s="18">
        <f>WEEKNUM(Tableau22[[#This Row],[Date de début]],2)</f>
        <v>43</v>
      </c>
      <c r="AB550" s="18">
        <f>YEAR(Tableau22[[#This Row],[Date de début]])</f>
        <v>2017</v>
      </c>
      <c r="AC550" s="18">
        <f>WEEKDAY(Tableau22[[#This Row],[Date de début]])</f>
        <v>6</v>
      </c>
      <c r="AD550" s="18" t="str">
        <f>LEFT(Tableau22[[#This Row],[PN Pièce]],9)</f>
        <v/>
      </c>
      <c r="AE550" s="18"/>
    </row>
    <row r="551" spans="2:31" x14ac:dyDescent="0.25">
      <c r="B551" s="18">
        <v>450053</v>
      </c>
      <c r="C551" s="18" t="str">
        <f>IFERROR(VLOOKUP(B551,#REF!,2,FALSE),"")</f>
        <v/>
      </c>
      <c r="D551" s="62">
        <v>43075</v>
      </c>
      <c r="E551" s="63">
        <v>0.33594907407407404</v>
      </c>
      <c r="F551" s="62">
        <v>43080</v>
      </c>
      <c r="G551" s="63">
        <v>0.35125000000000001</v>
      </c>
      <c r="H551"/>
      <c r="I551" s="65">
        <v>9.2164351851851845E-2</v>
      </c>
      <c r="J551" s="65">
        <v>9.6759259259259264E-3</v>
      </c>
      <c r="K551" s="65">
        <v>6.5219907407407407E-2</v>
      </c>
      <c r="L551" s="65" t="s">
        <v>235</v>
      </c>
      <c r="M551" s="65" t="s">
        <v>236</v>
      </c>
      <c r="N551"/>
      <c r="O551" s="18">
        <v>13.552350000000001</v>
      </c>
      <c r="P551" s="18">
        <v>0</v>
      </c>
      <c r="Q551" s="18">
        <v>18.284213099999999</v>
      </c>
      <c r="S551"/>
      <c r="T551" s="61">
        <v>60.892726425152603</v>
      </c>
      <c r="U551" s="65">
        <v>5.4201388888888889E-2</v>
      </c>
      <c r="V551" s="65">
        <v>0</v>
      </c>
      <c r="W551" s="65">
        <v>0</v>
      </c>
      <c r="X551" s="65">
        <v>1.0902777777777777E-2</v>
      </c>
      <c r="Y551" s="65">
        <v>0</v>
      </c>
      <c r="Z551" s="65">
        <v>1.1574074074074073E-4</v>
      </c>
      <c r="AA551" s="18">
        <f>WEEKNUM(Tableau22[[#This Row],[Date de début]],2)</f>
        <v>50</v>
      </c>
      <c r="AB551" s="18">
        <f>YEAR(Tableau22[[#This Row],[Date de début]])</f>
        <v>2017</v>
      </c>
      <c r="AC551" s="18">
        <f>WEEKDAY(Tableau22[[#This Row],[Date de début]])</f>
        <v>4</v>
      </c>
      <c r="AD551" s="18" t="str">
        <f>LEFT(Tableau22[[#This Row],[PN Pièce]],9)</f>
        <v/>
      </c>
      <c r="AE551" s="18"/>
    </row>
    <row r="552" spans="2:31" x14ac:dyDescent="0.25">
      <c r="B552" s="18">
        <v>450053</v>
      </c>
      <c r="C552" s="18" t="str">
        <f>IFERROR(VLOOKUP(B552,#REF!,2,FALSE),"")</f>
        <v/>
      </c>
      <c r="D552" s="62">
        <v>43138</v>
      </c>
      <c r="E552" s="63">
        <v>0.39378472222222222</v>
      </c>
      <c r="F552" s="62">
        <v>43138</v>
      </c>
      <c r="G552" s="63">
        <v>0.47850694444444447</v>
      </c>
      <c r="H552"/>
      <c r="I552" s="65">
        <v>3.6203703703703703E-2</v>
      </c>
      <c r="J552" s="65">
        <v>1.4363425925925925E-2</v>
      </c>
      <c r="K552" s="65">
        <v>3.4155092592592591E-2</v>
      </c>
      <c r="L552" s="65">
        <v>0</v>
      </c>
      <c r="M552" s="65">
        <v>8.4722222222222213E-2</v>
      </c>
      <c r="N552"/>
      <c r="O552" s="18">
        <v>13.552350000000001</v>
      </c>
      <c r="P552" s="18">
        <v>0</v>
      </c>
      <c r="Q552" s="18">
        <v>13.558839150000001</v>
      </c>
      <c r="S552"/>
      <c r="T552" s="61">
        <v>42.347677595628298</v>
      </c>
      <c r="U552" s="65">
        <v>2.4375000000000004E-2</v>
      </c>
      <c r="V552" s="65">
        <v>0</v>
      </c>
      <c r="W552" s="65">
        <v>0</v>
      </c>
      <c r="X552" s="65">
        <v>9.5833333333333343E-3</v>
      </c>
      <c r="Y552" s="65">
        <v>0</v>
      </c>
      <c r="Z552" s="65">
        <v>1.9675925925925926E-4</v>
      </c>
      <c r="AA552" s="18">
        <f>WEEKNUM(Tableau22[[#This Row],[Date de début]],2)</f>
        <v>6</v>
      </c>
      <c r="AB552" s="18">
        <f>YEAR(Tableau22[[#This Row],[Date de début]])</f>
        <v>2018</v>
      </c>
      <c r="AC552" s="18">
        <f>WEEKDAY(Tableau22[[#This Row],[Date de début]])</f>
        <v>4</v>
      </c>
      <c r="AD552" s="18" t="str">
        <f>LEFT(Tableau22[[#This Row],[PN Pièce]],9)</f>
        <v/>
      </c>
      <c r="AE552" s="18"/>
    </row>
    <row r="553" spans="2:31" x14ac:dyDescent="0.25">
      <c r="B553" s="18">
        <v>450055</v>
      </c>
      <c r="C553" s="18" t="str">
        <f>IFERROR(VLOOKUP(B553,#REF!,2,FALSE),"")</f>
        <v/>
      </c>
      <c r="D553" s="62">
        <v>43126</v>
      </c>
      <c r="E553" s="63">
        <v>0.35746527777777781</v>
      </c>
      <c r="F553" s="62">
        <v>43126</v>
      </c>
      <c r="G553" s="63">
        <v>0.43636574074074069</v>
      </c>
      <c r="H553"/>
      <c r="I553" s="65">
        <v>5.2789351851851851E-2</v>
      </c>
      <c r="J553" s="65">
        <v>1.0995370370370371E-2</v>
      </c>
      <c r="K553" s="65">
        <v>1.511574074074074E-2</v>
      </c>
      <c r="L553" s="65">
        <v>0</v>
      </c>
      <c r="M553" s="65">
        <v>7.8900462962962964E-2</v>
      </c>
      <c r="N553"/>
      <c r="O553" s="18">
        <v>14.885400000000001</v>
      </c>
      <c r="P553" s="18">
        <v>0</v>
      </c>
      <c r="Q553" s="18">
        <v>3.9039426000000002</v>
      </c>
      <c r="S553"/>
      <c r="T553" s="61">
        <v>20.477629455772298</v>
      </c>
      <c r="U553" s="65">
        <v>1.5104166666666667E-2</v>
      </c>
      <c r="V553" s="65">
        <v>0</v>
      </c>
      <c r="W553" s="65">
        <v>0</v>
      </c>
      <c r="X553" s="65">
        <v>0</v>
      </c>
      <c r="Y553" s="65">
        <v>0</v>
      </c>
      <c r="Z553" s="65">
        <v>1.1574074074074073E-5</v>
      </c>
      <c r="AA553" s="18">
        <f>WEEKNUM(Tableau22[[#This Row],[Date de début]],2)</f>
        <v>4</v>
      </c>
      <c r="AB553" s="18">
        <f>YEAR(Tableau22[[#This Row],[Date de début]])</f>
        <v>2018</v>
      </c>
      <c r="AC553" s="18">
        <f>WEEKDAY(Tableau22[[#This Row],[Date de début]])</f>
        <v>6</v>
      </c>
      <c r="AD553" s="18" t="str">
        <f>LEFT(Tableau22[[#This Row],[PN Pièce]],9)</f>
        <v/>
      </c>
      <c r="AE553" s="18"/>
    </row>
    <row r="554" spans="2:31" x14ac:dyDescent="0.25">
      <c r="B554" s="18">
        <v>450055</v>
      </c>
      <c r="C554" s="18" t="str">
        <f>IFERROR(VLOOKUP(B554,#REF!,2,FALSE),"")</f>
        <v/>
      </c>
      <c r="D554" s="62">
        <v>43126</v>
      </c>
      <c r="E554" s="63">
        <v>0.43640046296296298</v>
      </c>
      <c r="F554" s="62">
        <v>43129</v>
      </c>
      <c r="G554" s="63">
        <v>0.38349537037037035</v>
      </c>
      <c r="H554"/>
      <c r="I554" s="65">
        <v>1.2951388888888887E-2</v>
      </c>
      <c r="J554" s="65">
        <v>4.2245370370370371E-3</v>
      </c>
      <c r="K554" s="65">
        <v>5.8622685185185187E-2</v>
      </c>
      <c r="L554" s="65" t="s">
        <v>237</v>
      </c>
      <c r="M554" s="65" t="s">
        <v>238</v>
      </c>
      <c r="N554"/>
      <c r="O554" s="18">
        <v>14.885400000000001</v>
      </c>
      <c r="P554" s="18">
        <v>0</v>
      </c>
      <c r="Q554" s="18">
        <v>11.981476049999999</v>
      </c>
      <c r="S554"/>
      <c r="T554" s="61">
        <v>99.748237632005797</v>
      </c>
      <c r="U554" s="65">
        <v>5.3599537037037036E-2</v>
      </c>
      <c r="V554" s="65">
        <v>0</v>
      </c>
      <c r="W554" s="65">
        <v>0</v>
      </c>
      <c r="X554" s="65">
        <v>5.0231481481481481E-3</v>
      </c>
      <c r="Y554" s="65">
        <v>0</v>
      </c>
      <c r="Z554" s="65">
        <v>0</v>
      </c>
      <c r="AA554" s="18">
        <f>WEEKNUM(Tableau22[[#This Row],[Date de début]],2)</f>
        <v>4</v>
      </c>
      <c r="AB554" s="18">
        <f>YEAR(Tableau22[[#This Row],[Date de début]])</f>
        <v>2018</v>
      </c>
      <c r="AC554" s="18">
        <f>WEEKDAY(Tableau22[[#This Row],[Date de début]])</f>
        <v>6</v>
      </c>
      <c r="AD554" s="18" t="str">
        <f>LEFT(Tableau22[[#This Row],[PN Pièce]],9)</f>
        <v/>
      </c>
      <c r="AE554" s="18"/>
    </row>
    <row r="555" spans="2:31" x14ac:dyDescent="0.25">
      <c r="B555" s="18">
        <v>450055</v>
      </c>
      <c r="C555" s="18" t="str">
        <f>IFERROR(VLOOKUP(B555,#REF!,2,FALSE),"")</f>
        <v/>
      </c>
      <c r="D555" s="62">
        <v>43186</v>
      </c>
      <c r="E555" s="63">
        <v>0.55186342592592597</v>
      </c>
      <c r="F555" s="62">
        <v>43186</v>
      </c>
      <c r="G555" s="63">
        <v>0.56370370370370371</v>
      </c>
      <c r="H555"/>
      <c r="I555" s="65">
        <v>9.3749999999999997E-3</v>
      </c>
      <c r="J555" s="65">
        <v>9.9537037037037042E-4</v>
      </c>
      <c r="K555" s="65">
        <v>1.3310185185185185E-3</v>
      </c>
      <c r="L555" s="65">
        <v>1.3888888888888889E-4</v>
      </c>
      <c r="M555" s="65">
        <v>1.1840277777777778E-2</v>
      </c>
      <c r="N555"/>
      <c r="O555" s="18">
        <v>14.885400000000001</v>
      </c>
      <c r="P555" s="18">
        <v>0</v>
      </c>
      <c r="Q555" s="18">
        <v>0.30075990000000002</v>
      </c>
      <c r="S555"/>
      <c r="T555" s="61">
        <v>21.335288367546401</v>
      </c>
      <c r="U555" s="65">
        <v>1.3194444444444443E-3</v>
      </c>
      <c r="V555" s="65">
        <v>0</v>
      </c>
      <c r="W555" s="65">
        <v>0</v>
      </c>
      <c r="X555" s="65">
        <v>0</v>
      </c>
      <c r="Y555" s="65">
        <v>0</v>
      </c>
      <c r="Z555" s="65">
        <v>1.1574074074074073E-5</v>
      </c>
      <c r="AA555" s="18">
        <f>WEEKNUM(Tableau22[[#This Row],[Date de début]],2)</f>
        <v>13</v>
      </c>
      <c r="AB555" s="18">
        <f>YEAR(Tableau22[[#This Row],[Date de début]])</f>
        <v>2018</v>
      </c>
      <c r="AC555" s="18">
        <f>WEEKDAY(Tableau22[[#This Row],[Date de début]])</f>
        <v>3</v>
      </c>
      <c r="AD555" s="18" t="str">
        <f>LEFT(Tableau22[[#This Row],[PN Pièce]],9)</f>
        <v/>
      </c>
      <c r="AE555" s="18"/>
    </row>
    <row r="556" spans="2:31" x14ac:dyDescent="0.25">
      <c r="B556" s="18">
        <v>450058</v>
      </c>
      <c r="C556" s="18" t="str">
        <f>IFERROR(VLOOKUP(B556,#REF!,2,FALSE),"")</f>
        <v/>
      </c>
      <c r="D556" s="62">
        <v>43089</v>
      </c>
      <c r="E556" s="63">
        <v>0.39804398148148151</v>
      </c>
      <c r="F556" s="62">
        <v>43116</v>
      </c>
      <c r="G556" s="63">
        <v>0.3192592592592593</v>
      </c>
      <c r="H556"/>
      <c r="I556" s="65">
        <v>0.41506944444444444</v>
      </c>
      <c r="J556" s="65">
        <v>9.7569444444444448E-3</v>
      </c>
      <c r="K556" s="65">
        <v>6.8425925925925932E-2</v>
      </c>
      <c r="L556" s="65" t="s">
        <v>239</v>
      </c>
      <c r="M556" s="65" t="s">
        <v>240</v>
      </c>
      <c r="N556"/>
      <c r="O556" s="18">
        <v>8.0241000000000007</v>
      </c>
      <c r="P556" s="18">
        <v>0</v>
      </c>
      <c r="Q556" s="18">
        <v>15.561616949999999</v>
      </c>
      <c r="S556"/>
      <c r="T556" s="61">
        <v>89.040500981731299</v>
      </c>
      <c r="U556" s="65">
        <v>4.9560185185185186E-2</v>
      </c>
      <c r="V556" s="65">
        <v>0</v>
      </c>
      <c r="W556" s="65">
        <v>0</v>
      </c>
      <c r="X556" s="65">
        <v>1.8854166666666665E-2</v>
      </c>
      <c r="Y556" s="65">
        <v>0</v>
      </c>
      <c r="Z556" s="65">
        <v>1.1574074074074073E-5</v>
      </c>
      <c r="AA556" s="18">
        <f>WEEKNUM(Tableau22[[#This Row],[Date de début]],2)</f>
        <v>52</v>
      </c>
      <c r="AB556" s="18">
        <f>YEAR(Tableau22[[#This Row],[Date de début]])</f>
        <v>2017</v>
      </c>
      <c r="AC556" s="18">
        <f>WEEKDAY(Tableau22[[#This Row],[Date de début]])</f>
        <v>4</v>
      </c>
      <c r="AD556" s="18" t="str">
        <f>LEFT(Tableau22[[#This Row],[PN Pièce]],9)</f>
        <v/>
      </c>
      <c r="AE556" s="18"/>
    </row>
    <row r="557" spans="2:31" x14ac:dyDescent="0.25">
      <c r="B557" s="18">
        <v>450058</v>
      </c>
      <c r="C557" s="18" t="str">
        <f>IFERROR(VLOOKUP(B557,#REF!,2,FALSE),"")</f>
        <v/>
      </c>
      <c r="D557" s="62">
        <v>43116</v>
      </c>
      <c r="E557" s="63">
        <v>0.33467592592592593</v>
      </c>
      <c r="F557" s="62">
        <v>43116</v>
      </c>
      <c r="G557" s="63">
        <v>0.4387962962962963</v>
      </c>
      <c r="H557"/>
      <c r="I557" s="65">
        <v>4.7476851851851853E-2</v>
      </c>
      <c r="J557" s="65">
        <v>1.5092592592592593E-2</v>
      </c>
      <c r="K557" s="65">
        <v>4.1365740740740745E-2</v>
      </c>
      <c r="L557" s="65">
        <v>1.8518518518518518E-4</v>
      </c>
      <c r="M557" s="65">
        <v>0.10412037037037036</v>
      </c>
      <c r="N557"/>
      <c r="O557" s="18">
        <v>8.3526000000000007</v>
      </c>
      <c r="P557" s="18">
        <v>0</v>
      </c>
      <c r="Q557" s="18">
        <v>8.8595413500000006</v>
      </c>
      <c r="S557"/>
      <c r="T557" s="61">
        <v>38.860382392174301</v>
      </c>
      <c r="U557" s="65">
        <v>3.0879629629629632E-2</v>
      </c>
      <c r="V557" s="65">
        <v>0</v>
      </c>
      <c r="W557" s="65">
        <v>0</v>
      </c>
      <c r="X557" s="65">
        <v>1.0462962962962964E-2</v>
      </c>
      <c r="Y557" s="65">
        <v>0</v>
      </c>
      <c r="Z557" s="65">
        <v>2.3148148148148147E-5</v>
      </c>
      <c r="AA557" s="18">
        <f>WEEKNUM(Tableau22[[#This Row],[Date de début]],2)</f>
        <v>3</v>
      </c>
      <c r="AB557" s="18">
        <f>YEAR(Tableau22[[#This Row],[Date de début]])</f>
        <v>2018</v>
      </c>
      <c r="AC557" s="18">
        <f>WEEKDAY(Tableau22[[#This Row],[Date de début]])</f>
        <v>3</v>
      </c>
      <c r="AD557" s="18" t="str">
        <f>LEFT(Tableau22[[#This Row],[PN Pièce]],9)</f>
        <v/>
      </c>
      <c r="AE557" s="18"/>
    </row>
    <row r="558" spans="2:31" x14ac:dyDescent="0.25">
      <c r="B558" s="18">
        <v>450058</v>
      </c>
      <c r="C558" s="18" t="str">
        <f>IFERROR(VLOOKUP(B558,#REF!,2,FALSE),"")</f>
        <v/>
      </c>
      <c r="D558" s="62">
        <v>43186</v>
      </c>
      <c r="E558" s="63">
        <v>0.56370370370370371</v>
      </c>
      <c r="F558" s="62">
        <v>43187</v>
      </c>
      <c r="G558" s="63">
        <v>0.3558796296296296</v>
      </c>
      <c r="H558"/>
      <c r="I558" s="65">
        <v>4.673611111111111E-2</v>
      </c>
      <c r="J558" s="65">
        <v>7.3379629629629628E-3</v>
      </c>
      <c r="K558" s="65">
        <v>3.1041666666666665E-2</v>
      </c>
      <c r="L558" s="65">
        <v>0.70700231481481479</v>
      </c>
      <c r="M558" s="65">
        <v>0.79211805555555559</v>
      </c>
      <c r="N558" s="53"/>
      <c r="O558" s="18">
        <v>8.3526000000000007</v>
      </c>
      <c r="P558" s="18">
        <v>0</v>
      </c>
      <c r="Q558" s="18">
        <v>8.6696079000000008</v>
      </c>
      <c r="S558"/>
      <c r="T558" s="61">
        <v>84.790923967038793</v>
      </c>
      <c r="U558" s="65">
        <v>2.0555555555555556E-2</v>
      </c>
      <c r="V558" s="65">
        <v>0</v>
      </c>
      <c r="W558" s="65">
        <v>0</v>
      </c>
      <c r="X558" s="65">
        <v>1.0474537037037037E-2</v>
      </c>
      <c r="Y558" s="65">
        <v>0</v>
      </c>
      <c r="Z558" s="65">
        <v>1.1574074074074073E-5</v>
      </c>
      <c r="AA558" s="18">
        <f>WEEKNUM(Tableau22[[#This Row],[Date de début]],2)</f>
        <v>13</v>
      </c>
      <c r="AB558" s="18">
        <f>YEAR(Tableau22[[#This Row],[Date de début]])</f>
        <v>2018</v>
      </c>
      <c r="AC558" s="18">
        <f>WEEKDAY(Tableau22[[#This Row],[Date de début]])</f>
        <v>3</v>
      </c>
      <c r="AD558" s="18" t="str">
        <f>LEFT(Tableau22[[#This Row],[PN Pièce]],9)</f>
        <v/>
      </c>
      <c r="AE558" s="18"/>
    </row>
    <row r="559" spans="2:31" x14ac:dyDescent="0.25">
      <c r="B559" s="18">
        <v>450058</v>
      </c>
      <c r="C559" s="18" t="str">
        <f>IFERROR(VLOOKUP(B559,#REF!,2,FALSE),"")</f>
        <v/>
      </c>
      <c r="D559" s="62">
        <v>43195</v>
      </c>
      <c r="E559" s="63">
        <v>0.63737268518518519</v>
      </c>
      <c r="F559" s="62">
        <v>43201</v>
      </c>
      <c r="G559" s="63">
        <v>0.42070601851851852</v>
      </c>
      <c r="H559"/>
      <c r="I559" s="65">
        <v>0.14329861111111111</v>
      </c>
      <c r="J559" s="65">
        <v>1.741898148148148E-2</v>
      </c>
      <c r="K559" s="65">
        <v>3.8865740740740742E-2</v>
      </c>
      <c r="L559" s="65" t="s">
        <v>241</v>
      </c>
      <c r="M559" s="65" t="s">
        <v>242</v>
      </c>
      <c r="N559"/>
      <c r="O559" s="18">
        <v>8.3526000000000007</v>
      </c>
      <c r="P559" s="18">
        <v>0</v>
      </c>
      <c r="Q559" s="18">
        <v>8.2986250500000001</v>
      </c>
      <c r="S559"/>
      <c r="T559" s="61">
        <v>2.3948386967659299</v>
      </c>
      <c r="U559" s="65">
        <v>2.8356481481481483E-2</v>
      </c>
      <c r="V559" s="65">
        <v>0</v>
      </c>
      <c r="W559" s="65">
        <v>0</v>
      </c>
      <c r="X559" s="65">
        <v>1.0474537037037037E-2</v>
      </c>
      <c r="Y559" s="65">
        <v>0</v>
      </c>
      <c r="Z559" s="65">
        <v>3.4722222222222222E-5</v>
      </c>
      <c r="AA559" s="18">
        <f>WEEKNUM(Tableau22[[#This Row],[Date de début]],2)</f>
        <v>14</v>
      </c>
      <c r="AB559" s="18">
        <f>YEAR(Tableau22[[#This Row],[Date de début]])</f>
        <v>2018</v>
      </c>
      <c r="AC559" s="18">
        <f>WEEKDAY(Tableau22[[#This Row],[Date de début]])</f>
        <v>5</v>
      </c>
      <c r="AD559" s="18" t="str">
        <f>LEFT(Tableau22[[#This Row],[PN Pièce]],9)</f>
        <v/>
      </c>
      <c r="AE559" s="18"/>
    </row>
    <row r="560" spans="2:31" x14ac:dyDescent="0.25">
      <c r="B560" s="18">
        <v>450058</v>
      </c>
      <c r="C560" s="18" t="str">
        <f>IFERROR(VLOOKUP(B560,#REF!,2,FALSE),"")</f>
        <v/>
      </c>
      <c r="D560" s="62">
        <v>43259</v>
      </c>
      <c r="E560" s="63">
        <v>0.32473379629629628</v>
      </c>
      <c r="F560" s="62">
        <v>43259</v>
      </c>
      <c r="G560" s="63">
        <v>0.36223379629629626</v>
      </c>
      <c r="H560"/>
      <c r="I560" s="65">
        <v>7.1990740740740739E-3</v>
      </c>
      <c r="J560" s="65">
        <v>3.0092592592592595E-4</v>
      </c>
      <c r="K560" s="65">
        <v>3.0000000000000002E-2</v>
      </c>
      <c r="L560" s="65">
        <v>0</v>
      </c>
      <c r="M560" s="65">
        <v>3.7499999999999999E-2</v>
      </c>
      <c r="N560"/>
      <c r="O560" s="18">
        <v>8.3526000000000007</v>
      </c>
      <c r="P560" s="18">
        <v>0</v>
      </c>
      <c r="Q560" s="18">
        <v>8.3434129499999994</v>
      </c>
      <c r="S560"/>
      <c r="T560" s="61">
        <v>67.089506172839506</v>
      </c>
      <c r="U560" s="65">
        <v>1.9270833333333334E-2</v>
      </c>
      <c r="V560" s="65">
        <v>0</v>
      </c>
      <c r="W560" s="65">
        <v>0</v>
      </c>
      <c r="X560" s="65">
        <v>1.0729166666666666E-2</v>
      </c>
      <c r="Y560" s="65">
        <v>0</v>
      </c>
      <c r="Z560" s="65">
        <v>0</v>
      </c>
      <c r="AA560" s="18">
        <f>WEEKNUM(Tableau22[[#This Row],[Date de début]],2)</f>
        <v>23</v>
      </c>
      <c r="AB560" s="18">
        <f>YEAR(Tableau22[[#This Row],[Date de début]])</f>
        <v>2018</v>
      </c>
      <c r="AC560" s="18">
        <f>WEEKDAY(Tableau22[[#This Row],[Date de début]])</f>
        <v>6</v>
      </c>
      <c r="AD560" s="18" t="str">
        <f>LEFT(Tableau22[[#This Row],[PN Pièce]],9)</f>
        <v/>
      </c>
      <c r="AE560" s="18"/>
    </row>
    <row r="561" spans="2:31" x14ac:dyDescent="0.25">
      <c r="B561" s="18">
        <v>450058</v>
      </c>
      <c r="C561" s="18" t="str">
        <f>IFERROR(VLOOKUP(B561,#REF!,2,FALSE),"")</f>
        <v/>
      </c>
      <c r="D561" s="62">
        <v>43292</v>
      </c>
      <c r="E561" s="63">
        <v>0.53535879629629635</v>
      </c>
      <c r="F561" s="62">
        <v>43293</v>
      </c>
      <c r="G561" s="63">
        <v>0.44302083333333336</v>
      </c>
      <c r="H561"/>
      <c r="I561" s="65">
        <v>0.10135416666666668</v>
      </c>
      <c r="J561" s="65">
        <v>3.7731481481481483E-3</v>
      </c>
      <c r="K561" s="65">
        <v>3.4374999999999996E-2</v>
      </c>
      <c r="L561" s="65">
        <v>0.76815972222222229</v>
      </c>
      <c r="M561" s="65">
        <v>0.90766203703703707</v>
      </c>
      <c r="N561"/>
      <c r="O561" s="18">
        <v>8.3526000000000007</v>
      </c>
      <c r="P561" s="18">
        <v>0</v>
      </c>
      <c r="Q561" s="18">
        <v>9.3493780500000003</v>
      </c>
      <c r="S561"/>
      <c r="T561" s="61">
        <v>3.87972762745148</v>
      </c>
      <c r="U561" s="65">
        <v>2.1967592592592594E-2</v>
      </c>
      <c r="V561" s="65">
        <v>0</v>
      </c>
      <c r="W561" s="65">
        <v>0</v>
      </c>
      <c r="X561" s="65">
        <v>1.230324074074074E-2</v>
      </c>
      <c r="Y561" s="65">
        <v>0</v>
      </c>
      <c r="Z561" s="65">
        <v>1.0416666666666667E-4</v>
      </c>
      <c r="AA561" s="18">
        <f>WEEKNUM(Tableau22[[#This Row],[Date de début]],2)</f>
        <v>28</v>
      </c>
      <c r="AB561" s="18">
        <f>YEAR(Tableau22[[#This Row],[Date de début]])</f>
        <v>2018</v>
      </c>
      <c r="AC561" s="18">
        <f>WEEKDAY(Tableau22[[#This Row],[Date de début]])</f>
        <v>4</v>
      </c>
      <c r="AD561" s="18" t="str">
        <f>LEFT(Tableau22[[#This Row],[PN Pièce]],9)</f>
        <v/>
      </c>
      <c r="AE561" s="18"/>
    </row>
    <row r="562" spans="2:31" x14ac:dyDescent="0.25">
      <c r="B562" s="18">
        <v>450058</v>
      </c>
      <c r="C562" s="18" t="str">
        <f>IFERROR(VLOOKUP(B562,#REF!,2,FALSE),"")</f>
        <v/>
      </c>
      <c r="D562" s="62">
        <v>43369</v>
      </c>
      <c r="E562" s="63">
        <v>0.54734953703703704</v>
      </c>
      <c r="F562" s="62">
        <v>43369</v>
      </c>
      <c r="G562" s="63">
        <v>0.61093750000000002</v>
      </c>
      <c r="H562"/>
      <c r="I562" s="65">
        <v>1.6608796296296299E-2</v>
      </c>
      <c r="J562" s="65">
        <v>1.8020833333333333E-2</v>
      </c>
      <c r="K562" s="65">
        <v>2.8483796296296295E-2</v>
      </c>
      <c r="L562" s="65">
        <v>4.7453703703703704E-4</v>
      </c>
      <c r="M562" s="65">
        <v>6.3587962962962971E-2</v>
      </c>
      <c r="N562"/>
      <c r="O562" s="18">
        <v>8.3526000000000007</v>
      </c>
      <c r="P562" s="18">
        <v>0</v>
      </c>
      <c r="Q562" s="18">
        <v>8.9241680999999993</v>
      </c>
      <c r="S562"/>
      <c r="T562" s="61">
        <v>12.076082999636</v>
      </c>
      <c r="U562" s="65">
        <v>2.836805555555556E-2</v>
      </c>
      <c r="V562" s="65">
        <v>0</v>
      </c>
      <c r="W562" s="65">
        <v>0</v>
      </c>
      <c r="X562" s="65">
        <v>0</v>
      </c>
      <c r="Y562" s="65">
        <v>0</v>
      </c>
      <c r="Z562" s="65">
        <v>1.1574074074074073E-4</v>
      </c>
      <c r="AA562" s="18">
        <f>WEEKNUM(Tableau22[[#This Row],[Date de début]],2)</f>
        <v>39</v>
      </c>
      <c r="AB562" s="18">
        <f>YEAR(Tableau22[[#This Row],[Date de début]])</f>
        <v>2018</v>
      </c>
      <c r="AC562" s="18">
        <f>WEEKDAY(Tableau22[[#This Row],[Date de début]])</f>
        <v>4</v>
      </c>
      <c r="AD562" s="18" t="str">
        <f>LEFT(Tableau22[[#This Row],[PN Pièce]],9)</f>
        <v/>
      </c>
      <c r="AE562" s="18"/>
    </row>
    <row r="563" spans="2:31" x14ac:dyDescent="0.25">
      <c r="B563" s="18">
        <v>450058</v>
      </c>
      <c r="C563" s="18" t="str">
        <f>IFERROR(VLOOKUP(B563,#REF!,2,FALSE),"")</f>
        <v/>
      </c>
      <c r="D563" s="62">
        <v>43369</v>
      </c>
      <c r="E563" s="63">
        <v>0.61105324074074074</v>
      </c>
      <c r="F563" s="62">
        <v>43370</v>
      </c>
      <c r="G563" s="63">
        <v>0.27848379629629633</v>
      </c>
      <c r="H563"/>
      <c r="I563" s="65">
        <v>0.65202546296296293</v>
      </c>
      <c r="J563" s="65">
        <v>5.7870370370370378E-4</v>
      </c>
      <c r="K563" s="65">
        <v>1.3611111111111114E-2</v>
      </c>
      <c r="L563" s="65">
        <v>1.2152777777777778E-3</v>
      </c>
      <c r="M563" s="65">
        <v>0.66743055555555564</v>
      </c>
      <c r="N563"/>
      <c r="O563" s="18">
        <v>8.3526000000000007</v>
      </c>
      <c r="P563" s="18">
        <v>0</v>
      </c>
      <c r="Q563" s="18">
        <v>0</v>
      </c>
      <c r="S563"/>
      <c r="T563" s="61">
        <v>2.0069018138938</v>
      </c>
      <c r="U563" s="65">
        <v>0</v>
      </c>
      <c r="V563" s="65">
        <v>0</v>
      </c>
      <c r="W563" s="65">
        <v>0</v>
      </c>
      <c r="X563" s="65">
        <v>1.2777777777777777E-2</v>
      </c>
      <c r="Y563" s="65">
        <v>0</v>
      </c>
      <c r="Z563" s="65">
        <v>8.3333333333333339E-4</v>
      </c>
      <c r="AA563" s="18">
        <f>WEEKNUM(Tableau22[[#This Row],[Date de début]],2)</f>
        <v>39</v>
      </c>
      <c r="AB563" s="18">
        <f>YEAR(Tableau22[[#This Row],[Date de début]])</f>
        <v>2018</v>
      </c>
      <c r="AC563" s="18">
        <f>WEEKDAY(Tableau22[[#This Row],[Date de début]])</f>
        <v>4</v>
      </c>
      <c r="AD563" s="18" t="str">
        <f>LEFT(Tableau22[[#This Row],[PN Pièce]],9)</f>
        <v/>
      </c>
      <c r="AE563" s="18"/>
    </row>
    <row r="564" spans="2:31" x14ac:dyDescent="0.25">
      <c r="B564" s="18">
        <v>450058</v>
      </c>
      <c r="C564" s="18" t="str">
        <f>IFERROR(VLOOKUP(B564,#REF!,2,FALSE),"")</f>
        <v/>
      </c>
      <c r="D564" s="62">
        <v>43388</v>
      </c>
      <c r="E564" s="63">
        <v>0.40879629629629632</v>
      </c>
      <c r="F564" s="62">
        <v>43388</v>
      </c>
      <c r="G564" s="63">
        <v>0.53390046296296301</v>
      </c>
      <c r="H564"/>
      <c r="I564" s="65">
        <v>8.6111111111111124E-2</v>
      </c>
      <c r="J564" s="65">
        <v>6.238425925925925E-3</v>
      </c>
      <c r="K564" s="65">
        <v>3.2754629629629627E-2</v>
      </c>
      <c r="L564" s="65">
        <v>0</v>
      </c>
      <c r="M564" s="65">
        <v>0.12510416666666666</v>
      </c>
      <c r="N564"/>
      <c r="O564" s="18">
        <v>8.3526000000000007</v>
      </c>
      <c r="P564" s="18">
        <v>0</v>
      </c>
      <c r="Q564" s="18">
        <v>8.3644596</v>
      </c>
      <c r="S564"/>
      <c r="T564" s="61">
        <v>82.106855398279194</v>
      </c>
      <c r="U564" s="65">
        <v>2.2280092592592591E-2</v>
      </c>
      <c r="V564" s="65">
        <v>0</v>
      </c>
      <c r="W564" s="65">
        <v>0</v>
      </c>
      <c r="X564" s="65">
        <v>1.0474537037037037E-2</v>
      </c>
      <c r="Y564" s="65">
        <v>0</v>
      </c>
      <c r="Z564" s="65">
        <v>0</v>
      </c>
      <c r="AA564" s="18">
        <f>WEEKNUM(Tableau22[[#This Row],[Date de début]],2)</f>
        <v>42</v>
      </c>
      <c r="AB564" s="18">
        <f>YEAR(Tableau22[[#This Row],[Date de début]])</f>
        <v>2018</v>
      </c>
      <c r="AC564" s="18">
        <f>WEEKDAY(Tableau22[[#This Row],[Date de début]])</f>
        <v>2</v>
      </c>
      <c r="AD564" s="18" t="str">
        <f>LEFT(Tableau22[[#This Row],[PN Pièce]],9)</f>
        <v/>
      </c>
      <c r="AE564" s="18"/>
    </row>
    <row r="565" spans="2:31" x14ac:dyDescent="0.25">
      <c r="B565" s="18">
        <v>450058</v>
      </c>
      <c r="C565" s="18" t="str">
        <f>IFERROR(VLOOKUP(B565,#REF!,2,FALSE),"")</f>
        <v/>
      </c>
      <c r="D565" s="62">
        <v>43476</v>
      </c>
      <c r="E565" s="63">
        <v>0.41400462962962964</v>
      </c>
      <c r="F565" s="62">
        <v>43476</v>
      </c>
      <c r="G565" s="63">
        <v>0.48410879629629627</v>
      </c>
      <c r="H565"/>
      <c r="I565" s="65">
        <v>8.2407407407407412E-3</v>
      </c>
      <c r="J565" s="65">
        <v>1.8148148148148146E-2</v>
      </c>
      <c r="K565" s="65">
        <v>4.3715277777777777E-2</v>
      </c>
      <c r="L565" s="65">
        <v>0</v>
      </c>
      <c r="M565" s="65">
        <v>7.0104166666666676E-2</v>
      </c>
      <c r="N565"/>
      <c r="O565" s="18">
        <v>8.3526000000000007</v>
      </c>
      <c r="P565" s="18">
        <v>0</v>
      </c>
      <c r="Q565" s="18">
        <v>11.161633800000001</v>
      </c>
      <c r="S565"/>
      <c r="T565" s="61">
        <v>57.411754994221504</v>
      </c>
      <c r="U565" s="65">
        <v>3.3159722222222222E-2</v>
      </c>
      <c r="V565" s="65">
        <v>0</v>
      </c>
      <c r="W565" s="65">
        <v>0</v>
      </c>
      <c r="X565" s="65">
        <v>1.050925925925926E-2</v>
      </c>
      <c r="Y565" s="65">
        <v>0</v>
      </c>
      <c r="Z565" s="65">
        <v>4.6296296296296294E-5</v>
      </c>
      <c r="AA565" s="18">
        <f>WEEKNUM(Tableau22[[#This Row],[Date de début]],2)</f>
        <v>2</v>
      </c>
      <c r="AB565" s="18">
        <f>YEAR(Tableau22[[#This Row],[Date de début]])</f>
        <v>2019</v>
      </c>
      <c r="AC565" s="18">
        <f>WEEKDAY(Tableau22[[#This Row],[Date de début]])</f>
        <v>6</v>
      </c>
      <c r="AD565" s="18" t="str">
        <f>LEFT(Tableau22[[#This Row],[PN Pièce]],9)</f>
        <v/>
      </c>
      <c r="AE565" s="18"/>
    </row>
    <row r="566" spans="2:31" x14ac:dyDescent="0.25">
      <c r="B566" s="18">
        <v>450058</v>
      </c>
      <c r="C566" s="18" t="str">
        <f>IFERROR(VLOOKUP(B566,#REF!,2,FALSE),"")</f>
        <v/>
      </c>
      <c r="D566" s="62">
        <v>43551</v>
      </c>
      <c r="E566" s="63">
        <v>0.71671296296296294</v>
      </c>
      <c r="F566" s="62">
        <v>43558</v>
      </c>
      <c r="G566" s="63">
        <v>0.48575231481481485</v>
      </c>
      <c r="H566"/>
      <c r="I566" s="65" t="s">
        <v>243</v>
      </c>
      <c r="J566" s="65">
        <v>1.8750000000000001E-3</v>
      </c>
      <c r="K566" s="65">
        <v>3.516203703703704E-2</v>
      </c>
      <c r="L566" s="65" t="s">
        <v>244</v>
      </c>
      <c r="M566" s="65" t="s">
        <v>245</v>
      </c>
      <c r="N566"/>
      <c r="O566" s="18">
        <v>8.3526000000000007</v>
      </c>
      <c r="P566" s="18">
        <v>0</v>
      </c>
      <c r="Q566" s="18">
        <v>9.0914204999999999</v>
      </c>
      <c r="S566"/>
      <c r="T566" s="61">
        <v>29.079711718489499</v>
      </c>
      <c r="U566" s="65">
        <v>2.461805555555556E-2</v>
      </c>
      <c r="V566" s="65">
        <v>0</v>
      </c>
      <c r="W566" s="65">
        <v>0</v>
      </c>
      <c r="X566" s="65">
        <v>1.0520833333333333E-2</v>
      </c>
      <c r="Y566" s="65">
        <v>0</v>
      </c>
      <c r="Z566" s="65">
        <v>2.3148148148148147E-5</v>
      </c>
      <c r="AA566" s="18">
        <f>WEEKNUM(Tableau22[[#This Row],[Date de début]],2)</f>
        <v>13</v>
      </c>
      <c r="AB566" s="18">
        <f>YEAR(Tableau22[[#This Row],[Date de début]])</f>
        <v>2019</v>
      </c>
      <c r="AC566" s="18">
        <f>WEEKDAY(Tableau22[[#This Row],[Date de début]])</f>
        <v>4</v>
      </c>
      <c r="AD566" s="18" t="str">
        <f>LEFT(Tableau22[[#This Row],[PN Pièce]],9)</f>
        <v/>
      </c>
      <c r="AE566" s="18"/>
    </row>
    <row r="567" spans="2:31" x14ac:dyDescent="0.25">
      <c r="B567" s="18">
        <v>450058</v>
      </c>
      <c r="C567" s="18" t="str">
        <f>IFERROR(VLOOKUP(B567,#REF!,2,FALSE),"")</f>
        <v/>
      </c>
      <c r="D567" s="62">
        <v>43622</v>
      </c>
      <c r="E567" s="63">
        <v>0.39990740740740738</v>
      </c>
      <c r="F567" s="62">
        <v>43628</v>
      </c>
      <c r="G567" s="63">
        <v>0.33902777777777776</v>
      </c>
      <c r="H567"/>
      <c r="I567" s="65" t="s">
        <v>246</v>
      </c>
      <c r="J567" s="65">
        <v>2.2685185185185182E-3</v>
      </c>
      <c r="K567" s="65">
        <v>4.1238425925925921E-2</v>
      </c>
      <c r="L567" s="65">
        <v>0</v>
      </c>
      <c r="M567" s="65" t="s">
        <v>247</v>
      </c>
      <c r="N567"/>
      <c r="O567" s="18">
        <v>8.3526000000000007</v>
      </c>
      <c r="P567" s="18">
        <v>0</v>
      </c>
      <c r="Q567" s="18">
        <v>9.1038634500000004</v>
      </c>
      <c r="S567"/>
      <c r="T567" s="61">
        <v>97.041322056358894</v>
      </c>
      <c r="U567" s="65">
        <v>3.0752314814814816E-2</v>
      </c>
      <c r="V567" s="65">
        <v>0</v>
      </c>
      <c r="W567" s="65">
        <v>0</v>
      </c>
      <c r="X567" s="65">
        <v>1.0486111111111111E-2</v>
      </c>
      <c r="Y567" s="65">
        <v>0</v>
      </c>
      <c r="Z567" s="65">
        <v>0</v>
      </c>
      <c r="AA567" s="18">
        <f>WEEKNUM(Tableau22[[#This Row],[Date de début]],2)</f>
        <v>23</v>
      </c>
      <c r="AB567" s="18">
        <f>YEAR(Tableau22[[#This Row],[Date de début]])</f>
        <v>2019</v>
      </c>
      <c r="AC567" s="18">
        <f>WEEKDAY(Tableau22[[#This Row],[Date de début]])</f>
        <v>5</v>
      </c>
      <c r="AD567" s="18" t="str">
        <f>LEFT(Tableau22[[#This Row],[PN Pièce]],9)</f>
        <v/>
      </c>
      <c r="AE567" s="18"/>
    </row>
    <row r="568" spans="2:31" x14ac:dyDescent="0.25">
      <c r="B568" s="18">
        <v>450059</v>
      </c>
      <c r="C568" s="18" t="str">
        <f>IFERROR(VLOOKUP(B568,#REF!,2,FALSE),"")</f>
        <v/>
      </c>
      <c r="D568" s="62">
        <v>43138</v>
      </c>
      <c r="E568" s="63">
        <v>0.62663194444444448</v>
      </c>
      <c r="F568" s="62">
        <v>43138</v>
      </c>
      <c r="G568" s="63">
        <v>0.66960648148148139</v>
      </c>
      <c r="H568"/>
      <c r="I568" s="65">
        <v>2.9583333333333336E-2</v>
      </c>
      <c r="J568" s="65">
        <v>2.0833333333333333E-3</v>
      </c>
      <c r="K568" s="65">
        <v>1.1307870370370371E-2</v>
      </c>
      <c r="L568" s="65">
        <v>0</v>
      </c>
      <c r="M568" s="65">
        <v>4.297453703703704E-2</v>
      </c>
      <c r="N568"/>
      <c r="O568" s="18">
        <v>5.9187000000000003</v>
      </c>
      <c r="P568" s="18">
        <v>0</v>
      </c>
      <c r="Q568" s="18">
        <v>5.98003515</v>
      </c>
      <c r="S568"/>
      <c r="T568" s="61">
        <v>68.385133315378496</v>
      </c>
      <c r="U568" s="65">
        <v>1.0347222222222223E-2</v>
      </c>
      <c r="V568" s="65">
        <v>0</v>
      </c>
      <c r="W568" s="65">
        <v>0</v>
      </c>
      <c r="X568" s="65">
        <v>9.1435185185185185E-4</v>
      </c>
      <c r="Y568" s="65">
        <v>0</v>
      </c>
      <c r="Z568" s="65">
        <v>4.6296296296296294E-5</v>
      </c>
      <c r="AA568" s="18">
        <f>WEEKNUM(Tableau22[[#This Row],[Date de début]],2)</f>
        <v>6</v>
      </c>
      <c r="AB568" s="18">
        <f>YEAR(Tableau22[[#This Row],[Date de début]])</f>
        <v>2018</v>
      </c>
      <c r="AC568" s="18">
        <f>WEEKDAY(Tableau22[[#This Row],[Date de début]])</f>
        <v>4</v>
      </c>
      <c r="AD568" s="18" t="str">
        <f>LEFT(Tableau22[[#This Row],[PN Pièce]],9)</f>
        <v/>
      </c>
      <c r="AE568" s="18"/>
    </row>
    <row r="569" spans="2:31" x14ac:dyDescent="0.25">
      <c r="B569" s="18">
        <v>450059</v>
      </c>
      <c r="C569" s="18" t="str">
        <f>IFERROR(VLOOKUP(B569,#REF!,2,FALSE),"")</f>
        <v/>
      </c>
      <c r="D569" s="62">
        <v>43144</v>
      </c>
      <c r="E569" s="63">
        <v>0.39015046296296302</v>
      </c>
      <c r="F569" s="62">
        <v>43152</v>
      </c>
      <c r="G569" s="63">
        <v>0.43776620370370373</v>
      </c>
      <c r="H569"/>
      <c r="I569" s="65">
        <v>0.19171296296296295</v>
      </c>
      <c r="J569" s="65">
        <v>4.4791666666666669E-3</v>
      </c>
      <c r="K569" s="65">
        <v>2.8460648148148148E-2</v>
      </c>
      <c r="L569" s="65" t="s">
        <v>248</v>
      </c>
      <c r="M569" s="65" t="s">
        <v>249</v>
      </c>
      <c r="N569"/>
      <c r="O569" s="18">
        <v>5.9187000000000003</v>
      </c>
      <c r="P569" s="18">
        <v>0</v>
      </c>
      <c r="Q569" s="18">
        <v>6.5768569500000096</v>
      </c>
      <c r="S569"/>
      <c r="T569" s="61">
        <v>96.792411773673606</v>
      </c>
      <c r="U569" s="65">
        <v>9.9189814814814817E-3</v>
      </c>
      <c r="V569" s="65">
        <v>0</v>
      </c>
      <c r="W569" s="65">
        <v>0</v>
      </c>
      <c r="X569" s="65">
        <v>1.8472222222222223E-2</v>
      </c>
      <c r="Y569" s="65">
        <v>0</v>
      </c>
      <c r="Z569" s="65">
        <v>6.9444444444444444E-5</v>
      </c>
      <c r="AA569" s="18">
        <f>WEEKNUM(Tableau22[[#This Row],[Date de début]],2)</f>
        <v>7</v>
      </c>
      <c r="AB569" s="18">
        <f>YEAR(Tableau22[[#This Row],[Date de début]])</f>
        <v>2018</v>
      </c>
      <c r="AC569" s="18">
        <f>WEEKDAY(Tableau22[[#This Row],[Date de début]])</f>
        <v>3</v>
      </c>
      <c r="AD569" s="18" t="str">
        <f>LEFT(Tableau22[[#This Row],[PN Pièce]],9)</f>
        <v/>
      </c>
      <c r="AE569" s="18"/>
    </row>
    <row r="570" spans="2:31" x14ac:dyDescent="0.25">
      <c r="B570" s="18">
        <v>450059</v>
      </c>
      <c r="C570" s="18" t="str">
        <f>IFERROR(VLOOKUP(B570,#REF!,2,FALSE),"")</f>
        <v/>
      </c>
      <c r="D570" s="62">
        <v>43159</v>
      </c>
      <c r="E570" s="63">
        <v>0.34071759259259254</v>
      </c>
      <c r="F570" s="62">
        <v>43159</v>
      </c>
      <c r="G570" s="63">
        <v>0.43015046296296294</v>
      </c>
      <c r="H570"/>
      <c r="I570" s="65">
        <v>3.1689814814814816E-2</v>
      </c>
      <c r="J570" s="65">
        <v>2.7928240740740743E-2</v>
      </c>
      <c r="K570" s="65">
        <v>2.9282407407407406E-2</v>
      </c>
      <c r="L570" s="65">
        <v>5.3240740740740744E-4</v>
      </c>
      <c r="M570" s="65">
        <v>8.9432870370370357E-2</v>
      </c>
      <c r="N570"/>
      <c r="O570" s="18">
        <v>5.9187000000000003</v>
      </c>
      <c r="P570" s="18">
        <v>0</v>
      </c>
      <c r="Q570" s="18">
        <v>6.3023224499999904</v>
      </c>
      <c r="S570"/>
      <c r="T570" s="61">
        <v>42.358224407920297</v>
      </c>
      <c r="U570" s="65">
        <v>1.0555555555555554E-2</v>
      </c>
      <c r="V570" s="65">
        <v>0</v>
      </c>
      <c r="W570" s="65">
        <v>0</v>
      </c>
      <c r="X570" s="65">
        <v>1.861111111111111E-2</v>
      </c>
      <c r="Y570" s="65">
        <v>0</v>
      </c>
      <c r="Z570" s="65">
        <v>1.1574074074074073E-4</v>
      </c>
      <c r="AA570" s="18">
        <f>WEEKNUM(Tableau22[[#This Row],[Date de début]],2)</f>
        <v>9</v>
      </c>
      <c r="AB570" s="18">
        <f>YEAR(Tableau22[[#This Row],[Date de début]])</f>
        <v>2018</v>
      </c>
      <c r="AC570" s="18">
        <f>WEEKDAY(Tableau22[[#This Row],[Date de début]])</f>
        <v>4</v>
      </c>
      <c r="AD570" s="18" t="str">
        <f>LEFT(Tableau22[[#This Row],[PN Pièce]],9)</f>
        <v/>
      </c>
      <c r="AE570" s="18"/>
    </row>
    <row r="571" spans="2:31" x14ac:dyDescent="0.25">
      <c r="B571" s="18">
        <v>450059</v>
      </c>
      <c r="C571" s="18" t="str">
        <f>IFERROR(VLOOKUP(B571,#REF!,2,FALSE),"")</f>
        <v/>
      </c>
      <c r="D571" s="62">
        <v>43214</v>
      </c>
      <c r="E571" s="63">
        <v>0.55131944444444447</v>
      </c>
      <c r="F571" s="62">
        <v>43217</v>
      </c>
      <c r="G571" s="63">
        <v>0.46224537037037039</v>
      </c>
      <c r="H571"/>
      <c r="I571" s="65">
        <v>2.2013888888888888E-2</v>
      </c>
      <c r="J571" s="65">
        <v>9.3055555555555548E-3</v>
      </c>
      <c r="K571" s="65">
        <v>3.2303240740740737E-2</v>
      </c>
      <c r="L571" s="65" t="s">
        <v>250</v>
      </c>
      <c r="M571" s="65" t="s">
        <v>251</v>
      </c>
      <c r="N571"/>
      <c r="O571" s="18">
        <v>5.9187000000000003</v>
      </c>
      <c r="P571" s="18">
        <v>0</v>
      </c>
      <c r="Q571" s="18">
        <v>5.9235718500000001</v>
      </c>
      <c r="S571"/>
      <c r="T571" s="61">
        <v>74.178979260767207</v>
      </c>
      <c r="U571" s="65">
        <v>1.3564814814814816E-2</v>
      </c>
      <c r="V571" s="65">
        <v>0</v>
      </c>
      <c r="W571" s="65">
        <v>0</v>
      </c>
      <c r="X571" s="65">
        <v>1.8726851851851852E-2</v>
      </c>
      <c r="Y571" s="65">
        <v>0</v>
      </c>
      <c r="Z571" s="65">
        <v>1.1574074074074073E-5</v>
      </c>
      <c r="AA571" s="18">
        <f>WEEKNUM(Tableau22[[#This Row],[Date de début]],2)</f>
        <v>17</v>
      </c>
      <c r="AB571" s="18">
        <f>YEAR(Tableau22[[#This Row],[Date de début]])</f>
        <v>2018</v>
      </c>
      <c r="AC571" s="18">
        <f>WEEKDAY(Tableau22[[#This Row],[Date de début]])</f>
        <v>3</v>
      </c>
      <c r="AD571" s="18" t="str">
        <f>LEFT(Tableau22[[#This Row],[PN Pièce]],9)</f>
        <v/>
      </c>
      <c r="AE571" s="18"/>
    </row>
    <row r="572" spans="2:31" x14ac:dyDescent="0.25">
      <c r="B572" s="18">
        <v>450059</v>
      </c>
      <c r="C572" s="18" t="str">
        <f>IFERROR(VLOOKUP(B572,#REF!,2,FALSE),"")</f>
        <v/>
      </c>
      <c r="D572" s="62">
        <v>43341</v>
      </c>
      <c r="E572" s="63">
        <v>0.53112268518518524</v>
      </c>
      <c r="F572" s="62">
        <v>43341</v>
      </c>
      <c r="G572" s="63">
        <v>0.56895833333333334</v>
      </c>
      <c r="H572"/>
      <c r="I572" s="65">
        <v>5.347222222222222E-3</v>
      </c>
      <c r="J572" s="65">
        <v>2.3495370370370371E-3</v>
      </c>
      <c r="K572" s="65">
        <v>3.0138888888888885E-2</v>
      </c>
      <c r="L572" s="65">
        <v>0</v>
      </c>
      <c r="M572" s="65">
        <v>3.7835648148148153E-2</v>
      </c>
      <c r="N572"/>
      <c r="O572" s="18">
        <v>5.9187000000000003</v>
      </c>
      <c r="P572" s="18">
        <v>0</v>
      </c>
      <c r="Q572" s="18">
        <v>8.2184929499999999</v>
      </c>
      <c r="S572"/>
      <c r="T572" s="61">
        <v>88.473539308657294</v>
      </c>
      <c r="U572" s="65">
        <v>1.1608796296296296E-2</v>
      </c>
      <c r="V572" s="65">
        <v>0</v>
      </c>
      <c r="W572" s="65">
        <v>0</v>
      </c>
      <c r="X572" s="65">
        <v>1.849537037037037E-2</v>
      </c>
      <c r="Y572" s="65">
        <v>0</v>
      </c>
      <c r="Z572" s="65">
        <v>3.4722222222222222E-5</v>
      </c>
      <c r="AA572" s="18">
        <f>WEEKNUM(Tableau22[[#This Row],[Date de début]],2)</f>
        <v>35</v>
      </c>
      <c r="AB572" s="18">
        <f>YEAR(Tableau22[[#This Row],[Date de début]])</f>
        <v>2018</v>
      </c>
      <c r="AC572" s="18">
        <f>WEEKDAY(Tableau22[[#This Row],[Date de début]])</f>
        <v>4</v>
      </c>
      <c r="AD572" s="18" t="str">
        <f>LEFT(Tableau22[[#This Row],[PN Pièce]],9)</f>
        <v/>
      </c>
      <c r="AE572" s="18"/>
    </row>
    <row r="573" spans="2:31" x14ac:dyDescent="0.25">
      <c r="B573" s="18">
        <v>450059</v>
      </c>
      <c r="C573" s="18" t="str">
        <f>IFERROR(VLOOKUP(B573,#REF!,2,FALSE),"")</f>
        <v/>
      </c>
      <c r="D573" s="62">
        <v>43591</v>
      </c>
      <c r="E573" s="63">
        <v>0.32664351851851853</v>
      </c>
      <c r="F573" s="62">
        <v>43591</v>
      </c>
      <c r="G573" s="63">
        <v>0.4395486111111111</v>
      </c>
      <c r="H573"/>
      <c r="I573" s="65">
        <v>3.142361111111111E-2</v>
      </c>
      <c r="J573" s="65">
        <v>3.9814814814814817E-2</v>
      </c>
      <c r="K573" s="65">
        <v>4.1666666666666664E-2</v>
      </c>
      <c r="L573" s="65">
        <v>0</v>
      </c>
      <c r="M573" s="65">
        <v>0.11290509259259258</v>
      </c>
      <c r="N573"/>
      <c r="O573" s="18">
        <v>5.9187000000000003</v>
      </c>
      <c r="P573" s="18">
        <v>0</v>
      </c>
      <c r="Q573" s="18">
        <v>6.2426734499999998</v>
      </c>
      <c r="S573"/>
      <c r="T573" s="61">
        <v>29.988826242952399</v>
      </c>
      <c r="U573" s="65">
        <v>2.2627314814814819E-2</v>
      </c>
      <c r="V573" s="65">
        <v>0</v>
      </c>
      <c r="W573" s="65">
        <v>0</v>
      </c>
      <c r="X573" s="65">
        <v>1.9004629629629632E-2</v>
      </c>
      <c r="Y573" s="65">
        <v>0</v>
      </c>
      <c r="Z573" s="65">
        <v>3.4722222222222222E-5</v>
      </c>
      <c r="AA573" s="18">
        <f>WEEKNUM(Tableau22[[#This Row],[Date de début]],2)</f>
        <v>19</v>
      </c>
      <c r="AB573" s="18">
        <f>YEAR(Tableau22[[#This Row],[Date de début]])</f>
        <v>2019</v>
      </c>
      <c r="AC573" s="18">
        <f>WEEKDAY(Tableau22[[#This Row],[Date de début]])</f>
        <v>2</v>
      </c>
      <c r="AD573" s="18" t="str">
        <f>LEFT(Tableau22[[#This Row],[PN Pièce]],9)</f>
        <v/>
      </c>
      <c r="AE573" s="18"/>
    </row>
    <row r="574" spans="2:31" x14ac:dyDescent="0.25">
      <c r="B574" s="18">
        <v>450060</v>
      </c>
      <c r="C574" s="18" t="str">
        <f>IFERROR(VLOOKUP(B574,#REF!,2,FALSE),"")</f>
        <v/>
      </c>
      <c r="D574" s="62">
        <v>43159</v>
      </c>
      <c r="E574" s="63">
        <v>0.43017361111111113</v>
      </c>
      <c r="F574" s="62">
        <v>43160</v>
      </c>
      <c r="G574" s="63">
        <v>0.33018518518518519</v>
      </c>
      <c r="H574"/>
      <c r="I574" s="65">
        <v>5.5231481481481486E-2</v>
      </c>
      <c r="J574" s="65">
        <v>1.0277777777777778E-2</v>
      </c>
      <c r="K574" s="65">
        <v>4.4340277777777777E-2</v>
      </c>
      <c r="L574" s="65">
        <v>0.79016203703703702</v>
      </c>
      <c r="M574" s="65">
        <v>0.90001157407407406</v>
      </c>
      <c r="N574"/>
      <c r="O574" s="18">
        <v>27.60765</v>
      </c>
      <c r="P574" s="18">
        <v>0</v>
      </c>
      <c r="Q574" s="69">
        <v>28.988892750000002</v>
      </c>
      <c r="S574"/>
      <c r="T574" s="61">
        <v>91.375663893211296</v>
      </c>
      <c r="U574" s="65">
        <v>4.1817129629629628E-2</v>
      </c>
      <c r="V574" s="65">
        <v>0</v>
      </c>
      <c r="W574" s="65">
        <v>0</v>
      </c>
      <c r="X574" s="65">
        <v>2.4421296296296296E-3</v>
      </c>
      <c r="Y574" s="65">
        <v>0</v>
      </c>
      <c r="Z574" s="65">
        <v>8.1018518518518516E-5</v>
      </c>
      <c r="AA574" s="18">
        <f>WEEKNUM(Tableau22[[#This Row],[Date de début]],2)</f>
        <v>9</v>
      </c>
      <c r="AB574" s="18">
        <f>YEAR(Tableau22[[#This Row],[Date de début]])</f>
        <v>2018</v>
      </c>
      <c r="AC574" s="18">
        <f>WEEKDAY(Tableau22[[#This Row],[Date de début]])</f>
        <v>4</v>
      </c>
      <c r="AD574" s="18" t="str">
        <f>LEFT(Tableau22[[#This Row],[PN Pièce]],9)</f>
        <v/>
      </c>
      <c r="AE574" s="18"/>
    </row>
    <row r="575" spans="2:31" x14ac:dyDescent="0.25">
      <c r="B575" s="18">
        <v>450060</v>
      </c>
      <c r="C575" s="18" t="str">
        <f>IFERROR(VLOOKUP(B575,#REF!,2,FALSE),"")</f>
        <v/>
      </c>
      <c r="D575" s="62">
        <v>43160</v>
      </c>
      <c r="E575" s="63">
        <v>0.33020833333333333</v>
      </c>
      <c r="F575" s="62">
        <v>43161</v>
      </c>
      <c r="G575" s="63">
        <v>0.37341435185185184</v>
      </c>
      <c r="H575"/>
      <c r="I575" s="65">
        <v>0.93678240740740737</v>
      </c>
      <c r="J575" s="65">
        <v>3.9918981481481479E-2</v>
      </c>
      <c r="K575" s="65">
        <v>4.1006944444444443E-2</v>
      </c>
      <c r="L575" s="65">
        <v>2.4224537037037034E-2</v>
      </c>
      <c r="M575" s="65" t="s">
        <v>252</v>
      </c>
      <c r="N575"/>
      <c r="O575" s="18">
        <v>27.60765</v>
      </c>
      <c r="P575" s="18">
        <v>0</v>
      </c>
      <c r="Q575" s="69">
        <v>27.757212599999999</v>
      </c>
      <c r="S575"/>
      <c r="T575" s="61">
        <v>5.2616022988250704</v>
      </c>
      <c r="U575" s="65">
        <v>3.847222222222222E-2</v>
      </c>
      <c r="V575" s="65">
        <v>0</v>
      </c>
      <c r="W575" s="65">
        <v>0</v>
      </c>
      <c r="X575" s="65">
        <v>2.4305555555555556E-3</v>
      </c>
      <c r="Y575" s="65">
        <v>0</v>
      </c>
      <c r="Z575" s="65">
        <v>1.0416666666666667E-4</v>
      </c>
      <c r="AA575" s="18">
        <f>WEEKNUM(Tableau22[[#This Row],[Date de début]],2)</f>
        <v>9</v>
      </c>
      <c r="AB575" s="18">
        <f>YEAR(Tableau22[[#This Row],[Date de début]])</f>
        <v>2018</v>
      </c>
      <c r="AC575" s="18">
        <f>WEEKDAY(Tableau22[[#This Row],[Date de début]])</f>
        <v>5</v>
      </c>
      <c r="AD575" s="18" t="str">
        <f>LEFT(Tableau22[[#This Row],[PN Pièce]],9)</f>
        <v/>
      </c>
      <c r="AE575" s="18"/>
    </row>
    <row r="576" spans="2:31" x14ac:dyDescent="0.25">
      <c r="B576" s="18">
        <v>450060</v>
      </c>
      <c r="C576" s="18" t="str">
        <f>IFERROR(VLOOKUP(B576,#REF!,2,FALSE),"")</f>
        <v/>
      </c>
      <c r="D576" s="62">
        <v>43290</v>
      </c>
      <c r="E576" s="63">
        <v>0.28752314814814817</v>
      </c>
      <c r="F576" s="62">
        <v>43292</v>
      </c>
      <c r="G576" s="63">
        <v>0.31616898148148148</v>
      </c>
      <c r="H576"/>
      <c r="I576" s="65">
        <v>0.29224537037037041</v>
      </c>
      <c r="J576" s="65">
        <v>2.8958333333333336E-2</v>
      </c>
      <c r="K576" s="65">
        <v>4.3263888888888886E-2</v>
      </c>
      <c r="L576" s="65" t="s">
        <v>253</v>
      </c>
      <c r="M576" s="65" t="s">
        <v>254</v>
      </c>
      <c r="N576"/>
      <c r="O576" s="18">
        <v>27.60765</v>
      </c>
      <c r="P576" s="18">
        <v>0</v>
      </c>
      <c r="Q576" s="69">
        <v>26.429324999999999</v>
      </c>
      <c r="S576"/>
      <c r="T576" s="61">
        <v>10.9265154756811</v>
      </c>
      <c r="U576" s="65">
        <v>4.071759259259259E-2</v>
      </c>
      <c r="V576" s="65">
        <v>0</v>
      </c>
      <c r="W576" s="65">
        <v>0</v>
      </c>
      <c r="X576" s="65">
        <v>2.4189814814814816E-3</v>
      </c>
      <c r="Y576" s="65">
        <v>0</v>
      </c>
      <c r="Z576" s="65">
        <v>1.273148148148148E-4</v>
      </c>
      <c r="AA576" s="18">
        <f>WEEKNUM(Tableau22[[#This Row],[Date de début]],2)</f>
        <v>28</v>
      </c>
      <c r="AB576" s="18">
        <f>YEAR(Tableau22[[#This Row],[Date de début]])</f>
        <v>2018</v>
      </c>
      <c r="AC576" s="18">
        <f>WEEKDAY(Tableau22[[#This Row],[Date de début]])</f>
        <v>2</v>
      </c>
      <c r="AD576" s="18" t="str">
        <f>LEFT(Tableau22[[#This Row],[PN Pièce]],9)</f>
        <v/>
      </c>
      <c r="AE576" s="18"/>
    </row>
    <row r="577" spans="2:31" x14ac:dyDescent="0.25">
      <c r="B577" s="18">
        <v>450061</v>
      </c>
      <c r="C577" s="18" t="str">
        <f>IFERROR(VLOOKUP(B577,#REF!,2,FALSE),"")</f>
        <v/>
      </c>
      <c r="D577" s="62">
        <v>43201</v>
      </c>
      <c r="E577" s="63">
        <v>0.42071759259259256</v>
      </c>
      <c r="F577" s="62">
        <v>43201</v>
      </c>
      <c r="G577" s="63">
        <v>0.46579861111111115</v>
      </c>
      <c r="H577"/>
      <c r="I577" s="65">
        <v>1.5648148148148151E-2</v>
      </c>
      <c r="J577" s="65">
        <v>6.9212962962962969E-3</v>
      </c>
      <c r="K577" s="65">
        <v>2.2511574074074073E-2</v>
      </c>
      <c r="L577" s="65">
        <v>0</v>
      </c>
      <c r="M577" s="65">
        <v>4.5081018518518513E-2</v>
      </c>
      <c r="N577"/>
      <c r="O577" s="18">
        <v>1.4983500000000001</v>
      </c>
      <c r="P577" s="18">
        <v>0</v>
      </c>
      <c r="Q577" s="69">
        <v>1.7929250999999999</v>
      </c>
      <c r="S577"/>
      <c r="T577" s="61">
        <v>45.760205391527599</v>
      </c>
      <c r="U577" s="65">
        <v>6.4699074074074069E-3</v>
      </c>
      <c r="V577" s="65">
        <v>0</v>
      </c>
      <c r="W577" s="65">
        <v>0</v>
      </c>
      <c r="X577" s="65">
        <v>1.6006944444444445E-2</v>
      </c>
      <c r="Y577" s="65">
        <v>0</v>
      </c>
      <c r="Z577" s="65">
        <v>3.4722222222222222E-5</v>
      </c>
      <c r="AA577" s="18">
        <f>WEEKNUM(Tableau22[[#This Row],[Date de début]],2)</f>
        <v>15</v>
      </c>
      <c r="AB577" s="18">
        <f>YEAR(Tableau22[[#This Row],[Date de début]])</f>
        <v>2018</v>
      </c>
      <c r="AC577" s="18">
        <f>WEEKDAY(Tableau22[[#This Row],[Date de début]])</f>
        <v>4</v>
      </c>
      <c r="AD577" s="18" t="str">
        <f>LEFT(Tableau22[[#This Row],[PN Pièce]],9)</f>
        <v/>
      </c>
      <c r="AE577" s="18"/>
    </row>
    <row r="578" spans="2:31" x14ac:dyDescent="0.25">
      <c r="B578" s="18">
        <v>450061</v>
      </c>
      <c r="C578" s="18" t="str">
        <f>IFERROR(VLOOKUP(B578,#REF!,2,FALSE),"")</f>
        <v/>
      </c>
      <c r="D578" s="62">
        <v>43202</v>
      </c>
      <c r="E578" s="63">
        <v>0.58406250000000004</v>
      </c>
      <c r="F578" s="62">
        <v>43202</v>
      </c>
      <c r="G578" s="63">
        <v>0.60446759259259253</v>
      </c>
      <c r="H578"/>
      <c r="I578" s="65">
        <v>1.4606481481481482E-2</v>
      </c>
      <c r="J578" s="65">
        <v>1.423611111111111E-3</v>
      </c>
      <c r="K578" s="65">
        <v>4.3749999999999995E-3</v>
      </c>
      <c r="L578" s="65">
        <v>0</v>
      </c>
      <c r="M578" s="65">
        <v>2.0405092592592593E-2</v>
      </c>
      <c r="N578"/>
      <c r="O578" s="18">
        <v>1.4983500000000001</v>
      </c>
      <c r="P578" s="18">
        <v>0</v>
      </c>
      <c r="Q578" s="18">
        <v>1.5324621</v>
      </c>
      <c r="S578"/>
      <c r="T578" s="61">
        <v>17.767441860465102</v>
      </c>
      <c r="U578" s="65">
        <v>4.3749999999999995E-3</v>
      </c>
      <c r="V578" s="65">
        <v>0</v>
      </c>
      <c r="W578" s="65">
        <v>0</v>
      </c>
      <c r="X578" s="65">
        <v>0</v>
      </c>
      <c r="Y578" s="65">
        <v>0</v>
      </c>
      <c r="Z578" s="65">
        <v>0</v>
      </c>
      <c r="AA578" s="18">
        <f>WEEKNUM(Tableau22[[#This Row],[Date de début]],2)</f>
        <v>15</v>
      </c>
      <c r="AB578" s="18">
        <f>YEAR(Tableau22[[#This Row],[Date de début]])</f>
        <v>2018</v>
      </c>
      <c r="AC578" s="18">
        <f>WEEKDAY(Tableau22[[#This Row],[Date de début]])</f>
        <v>5</v>
      </c>
      <c r="AD578" s="18" t="str">
        <f>LEFT(Tableau22[[#This Row],[PN Pièce]],9)</f>
        <v/>
      </c>
      <c r="AE578" s="18"/>
    </row>
    <row r="579" spans="2:31" x14ac:dyDescent="0.25">
      <c r="B579" s="18">
        <v>450061</v>
      </c>
      <c r="C579" s="18" t="str">
        <f>IFERROR(VLOOKUP(B579,#REF!,2,FALSE),"")</f>
        <v/>
      </c>
      <c r="D579" s="62">
        <v>43202</v>
      </c>
      <c r="E579" s="63">
        <v>0.60446759259259253</v>
      </c>
      <c r="F579" s="62">
        <v>43202</v>
      </c>
      <c r="G579" s="63">
        <v>0.65734953703703702</v>
      </c>
      <c r="H579"/>
      <c r="I579" s="65">
        <v>3.5821759259259262E-2</v>
      </c>
      <c r="J579" s="65">
        <v>8.1018518518518516E-4</v>
      </c>
      <c r="K579" s="65">
        <v>1.6249999999999997E-2</v>
      </c>
      <c r="L579" s="65">
        <v>0</v>
      </c>
      <c r="M579" s="65">
        <v>5.288194444444444E-2</v>
      </c>
      <c r="N579"/>
      <c r="O579" s="18">
        <v>1.4983500000000001</v>
      </c>
      <c r="P579" s="18">
        <v>0</v>
      </c>
      <c r="Q579" s="69">
        <v>3.8699999999281003E-5</v>
      </c>
      <c r="S579"/>
      <c r="T579" s="61">
        <v>31.7623112278397</v>
      </c>
      <c r="U579" s="65">
        <v>0</v>
      </c>
      <c r="V579" s="65">
        <v>0</v>
      </c>
      <c r="W579" s="65">
        <v>0</v>
      </c>
      <c r="X579" s="65">
        <v>1.6030092592592592E-2</v>
      </c>
      <c r="Y579" s="65">
        <v>0</v>
      </c>
      <c r="Z579" s="65">
        <v>2.199074074074074E-4</v>
      </c>
      <c r="AA579" s="18">
        <f>WEEKNUM(Tableau22[[#This Row],[Date de début]],2)</f>
        <v>15</v>
      </c>
      <c r="AB579" s="18">
        <f>YEAR(Tableau22[[#This Row],[Date de début]])</f>
        <v>2018</v>
      </c>
      <c r="AC579" s="18">
        <f>WEEKDAY(Tableau22[[#This Row],[Date de début]])</f>
        <v>5</v>
      </c>
      <c r="AD579" s="18" t="str">
        <f>LEFT(Tableau22[[#This Row],[PN Pièce]],9)</f>
        <v/>
      </c>
      <c r="AE579" s="18"/>
    </row>
    <row r="580" spans="2:31" x14ac:dyDescent="0.25">
      <c r="B580" s="18">
        <v>450061</v>
      </c>
      <c r="C580" s="18" t="str">
        <f>IFERROR(VLOOKUP(B580,#REF!,2,FALSE),"")</f>
        <v/>
      </c>
      <c r="D580" s="62">
        <v>43297</v>
      </c>
      <c r="E580" s="63">
        <v>0.41828703703703707</v>
      </c>
      <c r="F580" s="62">
        <v>43297</v>
      </c>
      <c r="G580" s="63">
        <v>0.45833333333333331</v>
      </c>
      <c r="H580"/>
      <c r="I580" s="65">
        <v>2.9629629629629627E-2</v>
      </c>
      <c r="J580" s="65">
        <v>3.9004629629629632E-3</v>
      </c>
      <c r="K580" s="65">
        <v>6.4120370370370364E-3</v>
      </c>
      <c r="L580" s="65">
        <v>1.0416666666666667E-4</v>
      </c>
      <c r="M580" s="65">
        <v>4.0046296296296295E-2</v>
      </c>
      <c r="N580" s="53"/>
      <c r="O580" s="18">
        <v>1.60425</v>
      </c>
      <c r="P580" s="18">
        <v>0</v>
      </c>
      <c r="Q580" s="18">
        <v>2.6136434999999998</v>
      </c>
      <c r="S580"/>
      <c r="T580" s="61">
        <v>25.912427745664701</v>
      </c>
      <c r="U580" s="65">
        <v>6.3425925925925915E-3</v>
      </c>
      <c r="V580" s="65">
        <v>0</v>
      </c>
      <c r="W580" s="65">
        <v>0</v>
      </c>
      <c r="X580" s="65">
        <v>0</v>
      </c>
      <c r="Y580" s="65">
        <v>0</v>
      </c>
      <c r="Z580" s="65">
        <v>6.9444444444444444E-5</v>
      </c>
      <c r="AA580" s="18">
        <f>WEEKNUM(Tableau22[[#This Row],[Date de début]],2)</f>
        <v>29</v>
      </c>
      <c r="AB580" s="18">
        <f>YEAR(Tableau22[[#This Row],[Date de début]])</f>
        <v>2018</v>
      </c>
      <c r="AC580" s="18">
        <f>WEEKDAY(Tableau22[[#This Row],[Date de début]])</f>
        <v>2</v>
      </c>
      <c r="AD580" s="18" t="str">
        <f>LEFT(Tableau22[[#This Row],[PN Pièce]],9)</f>
        <v/>
      </c>
      <c r="AE580" s="18"/>
    </row>
    <row r="581" spans="2:31" x14ac:dyDescent="0.25">
      <c r="B581" s="18">
        <v>450061</v>
      </c>
      <c r="C581" s="18" t="str">
        <f>IFERROR(VLOOKUP(B581,#REF!,2,FALSE),"")</f>
        <v/>
      </c>
      <c r="D581" s="62">
        <v>43297</v>
      </c>
      <c r="E581" s="63">
        <v>0.53810185185185189</v>
      </c>
      <c r="F581" s="62">
        <v>43297</v>
      </c>
      <c r="G581" s="63">
        <v>0.5623379629629629</v>
      </c>
      <c r="H581"/>
      <c r="I581" s="65">
        <v>6.7245370370370367E-3</v>
      </c>
      <c r="J581" s="65">
        <v>1.1111111111111111E-3</v>
      </c>
      <c r="K581" s="65">
        <v>1.6400462962962964E-2</v>
      </c>
      <c r="L581" s="65">
        <v>0</v>
      </c>
      <c r="M581" s="65">
        <v>2.4236111111111111E-2</v>
      </c>
      <c r="N581"/>
      <c r="O581" s="18">
        <v>1.60425</v>
      </c>
      <c r="P581" s="18">
        <v>0</v>
      </c>
      <c r="Q581" s="69">
        <v>5.4000000034193398E-6</v>
      </c>
      <c r="S581"/>
      <c r="T581" s="61">
        <v>77.020057306590104</v>
      </c>
      <c r="U581" s="65">
        <v>0</v>
      </c>
      <c r="V581" s="65">
        <v>0</v>
      </c>
      <c r="W581" s="65">
        <v>0</v>
      </c>
      <c r="X581" s="65">
        <v>1.6192129629629629E-2</v>
      </c>
      <c r="Y581" s="65">
        <v>0</v>
      </c>
      <c r="Z581" s="65">
        <v>2.0833333333333335E-4</v>
      </c>
      <c r="AA581" s="18">
        <f>WEEKNUM(Tableau22[[#This Row],[Date de début]],2)</f>
        <v>29</v>
      </c>
      <c r="AB581" s="18">
        <f>YEAR(Tableau22[[#This Row],[Date de début]])</f>
        <v>2018</v>
      </c>
      <c r="AC581" s="18">
        <f>WEEKDAY(Tableau22[[#This Row],[Date de début]])</f>
        <v>2</v>
      </c>
      <c r="AD581" s="18" t="str">
        <f>LEFT(Tableau22[[#This Row],[PN Pièce]],9)</f>
        <v/>
      </c>
      <c r="AE581" s="18"/>
    </row>
    <row r="582" spans="2:31" x14ac:dyDescent="0.25">
      <c r="B582" s="18">
        <v>450061</v>
      </c>
      <c r="C582" s="18" t="str">
        <f>IFERROR(VLOOKUP(B582,#REF!,2,FALSE),"")</f>
        <v/>
      </c>
      <c r="D582" s="62">
        <v>43350</v>
      </c>
      <c r="E582" s="63">
        <v>0.64758101851851857</v>
      </c>
      <c r="F582" s="62">
        <v>43350</v>
      </c>
      <c r="G582" s="63">
        <v>0.65298611111111116</v>
      </c>
      <c r="H582"/>
      <c r="I582" s="65">
        <v>4.1666666666666669E-4</v>
      </c>
      <c r="J582" s="65">
        <v>1.5046296296296297E-4</v>
      </c>
      <c r="K582" s="65">
        <v>4.8379629629629632E-3</v>
      </c>
      <c r="L582" s="65">
        <v>0</v>
      </c>
      <c r="M582" s="65">
        <v>5.4050925925925924E-3</v>
      </c>
      <c r="N582"/>
      <c r="O582" s="18">
        <v>1.60425</v>
      </c>
      <c r="P582" s="18">
        <v>0</v>
      </c>
      <c r="Q582" s="18">
        <v>1.6071643499999999</v>
      </c>
      <c r="S582"/>
      <c r="T582" s="61">
        <v>31.327623126338299</v>
      </c>
      <c r="U582" s="65">
        <v>4.7916666666666672E-3</v>
      </c>
      <c r="V582" s="65">
        <v>0</v>
      </c>
      <c r="W582" s="65">
        <v>0</v>
      </c>
      <c r="X582" s="65">
        <v>0</v>
      </c>
      <c r="Y582" s="65">
        <v>0</v>
      </c>
      <c r="Z582" s="65">
        <v>4.6296296296296294E-5</v>
      </c>
      <c r="AA582" s="18">
        <f>WEEKNUM(Tableau22[[#This Row],[Date de début]],2)</f>
        <v>36</v>
      </c>
      <c r="AB582" s="18">
        <f>YEAR(Tableau22[[#This Row],[Date de début]])</f>
        <v>2018</v>
      </c>
      <c r="AC582" s="18">
        <f>WEEKDAY(Tableau22[[#This Row],[Date de début]])</f>
        <v>6</v>
      </c>
      <c r="AD582" s="18" t="str">
        <f>LEFT(Tableau22[[#This Row],[PN Pièce]],9)</f>
        <v/>
      </c>
      <c r="AE582" s="18"/>
    </row>
    <row r="583" spans="2:31" x14ac:dyDescent="0.25">
      <c r="B583" s="18">
        <v>450061</v>
      </c>
      <c r="C583" s="18" t="str">
        <f>IFERROR(VLOOKUP(B583,#REF!,2,FALSE),"")</f>
        <v/>
      </c>
      <c r="D583" s="62">
        <v>43350</v>
      </c>
      <c r="E583" s="63">
        <v>0.67740740740740746</v>
      </c>
      <c r="F583" s="62">
        <v>43354</v>
      </c>
      <c r="G583" s="63">
        <v>0.31627314814814816</v>
      </c>
      <c r="H583"/>
      <c r="I583" s="65" t="s">
        <v>255</v>
      </c>
      <c r="J583" s="65">
        <v>5.2083333333333333E-4</v>
      </c>
      <c r="K583" s="65">
        <v>1.6018518518518519E-2</v>
      </c>
      <c r="L583" s="65">
        <v>0</v>
      </c>
      <c r="M583" s="65" t="s">
        <v>256</v>
      </c>
      <c r="N583"/>
      <c r="O583" s="18">
        <v>1.60425</v>
      </c>
      <c r="P583" s="18">
        <v>0</v>
      </c>
      <c r="Q583" s="18">
        <v>0</v>
      </c>
      <c r="S583"/>
      <c r="T583" s="61">
        <v>0.50098919204320602</v>
      </c>
      <c r="U583" s="65">
        <v>0</v>
      </c>
      <c r="V583" s="65">
        <v>0</v>
      </c>
      <c r="W583" s="65">
        <v>0</v>
      </c>
      <c r="X583" s="65">
        <v>1.5868055555555555E-2</v>
      </c>
      <c r="Y583" s="65">
        <v>0</v>
      </c>
      <c r="Z583" s="65">
        <v>1.5046296296296297E-4</v>
      </c>
      <c r="AA583" s="18">
        <f>WEEKNUM(Tableau22[[#This Row],[Date de début]],2)</f>
        <v>36</v>
      </c>
      <c r="AB583" s="18">
        <f>YEAR(Tableau22[[#This Row],[Date de début]])</f>
        <v>2018</v>
      </c>
      <c r="AC583" s="18">
        <f>WEEKDAY(Tableau22[[#This Row],[Date de début]])</f>
        <v>6</v>
      </c>
      <c r="AD583" s="18" t="str">
        <f>LEFT(Tableau22[[#This Row],[PN Pièce]],9)</f>
        <v/>
      </c>
      <c r="AE583" s="18"/>
    </row>
    <row r="584" spans="2:31" x14ac:dyDescent="0.25">
      <c r="B584" s="18">
        <v>450061</v>
      </c>
      <c r="C584" s="18" t="str">
        <f>IFERROR(VLOOKUP(B584,#REF!,2,FALSE),"")</f>
        <v/>
      </c>
      <c r="D584" s="62">
        <v>43374</v>
      </c>
      <c r="E584" s="63">
        <v>0.33438657407407407</v>
      </c>
      <c r="F584" s="62">
        <v>43374</v>
      </c>
      <c r="G584" s="63">
        <v>0.34645833333333331</v>
      </c>
      <c r="H584"/>
      <c r="I584" s="65">
        <v>3.9930555555555561E-3</v>
      </c>
      <c r="J584" s="65">
        <v>6.2500000000000001E-4</v>
      </c>
      <c r="K584" s="65">
        <v>7.4537037037037028E-3</v>
      </c>
      <c r="L584" s="65">
        <v>0</v>
      </c>
      <c r="M584" s="65">
        <v>1.207175925925926E-2</v>
      </c>
      <c r="N584"/>
      <c r="O584" s="18">
        <v>1.60425</v>
      </c>
      <c r="P584" s="18">
        <v>0</v>
      </c>
      <c r="Q584" s="18">
        <v>1.93145805</v>
      </c>
      <c r="S584"/>
      <c r="T584" s="61">
        <v>17.737296260786199</v>
      </c>
      <c r="U584" s="65">
        <v>7.4074074074074068E-3</v>
      </c>
      <c r="V584" s="65">
        <v>0</v>
      </c>
      <c r="W584" s="65">
        <v>0</v>
      </c>
      <c r="X584" s="65">
        <v>0</v>
      </c>
      <c r="Y584" s="65">
        <v>0</v>
      </c>
      <c r="Z584" s="65">
        <v>4.6296296296296294E-5</v>
      </c>
      <c r="AA584" s="18">
        <f>WEEKNUM(Tableau22[[#This Row],[Date de début]],2)</f>
        <v>40</v>
      </c>
      <c r="AB584" s="18">
        <f>YEAR(Tableau22[[#This Row],[Date de début]])</f>
        <v>2018</v>
      </c>
      <c r="AC584" s="18">
        <f>WEEKDAY(Tableau22[[#This Row],[Date de début]])</f>
        <v>2</v>
      </c>
      <c r="AD584" s="18" t="str">
        <f>LEFT(Tableau22[[#This Row],[PN Pièce]],9)</f>
        <v/>
      </c>
      <c r="AE584" s="18"/>
    </row>
    <row r="585" spans="2:31" x14ac:dyDescent="0.25">
      <c r="B585" s="18">
        <v>450061</v>
      </c>
      <c r="C585" s="18" t="str">
        <f>IFERROR(VLOOKUP(B585,#REF!,2,FALSE),"")</f>
        <v/>
      </c>
      <c r="D585" s="62">
        <v>43374</v>
      </c>
      <c r="E585" s="63">
        <v>0.40616898148148151</v>
      </c>
      <c r="F585" s="62">
        <v>43374</v>
      </c>
      <c r="G585" s="63">
        <v>0.54782407407407407</v>
      </c>
      <c r="H585"/>
      <c r="I585" s="65">
        <v>0.12318287037037036</v>
      </c>
      <c r="J585" s="65">
        <v>3.9351851851851852E-4</v>
      </c>
      <c r="K585" s="65">
        <v>1.8078703703703704E-2</v>
      </c>
      <c r="L585" s="65">
        <v>0</v>
      </c>
      <c r="M585" s="65">
        <v>0.1416550925925926</v>
      </c>
      <c r="N585"/>
      <c r="O585" s="18">
        <v>1.60425</v>
      </c>
      <c r="P585" s="18">
        <v>0</v>
      </c>
      <c r="Q585" s="18">
        <v>0</v>
      </c>
      <c r="S585"/>
      <c r="T585" s="61">
        <v>13.6530762317183</v>
      </c>
      <c r="U585" s="65">
        <v>0</v>
      </c>
      <c r="V585" s="65">
        <v>0</v>
      </c>
      <c r="W585" s="65">
        <v>0</v>
      </c>
      <c r="X585" s="65">
        <v>1.7951388888888888E-2</v>
      </c>
      <c r="Y585" s="65">
        <v>0</v>
      </c>
      <c r="Z585" s="65">
        <v>1.273148148148148E-4</v>
      </c>
      <c r="AA585" s="18">
        <f>WEEKNUM(Tableau22[[#This Row],[Date de début]],2)</f>
        <v>40</v>
      </c>
      <c r="AB585" s="18">
        <f>YEAR(Tableau22[[#This Row],[Date de début]])</f>
        <v>2018</v>
      </c>
      <c r="AC585" s="18">
        <f>WEEKDAY(Tableau22[[#This Row],[Date de début]])</f>
        <v>2</v>
      </c>
      <c r="AD585" s="18" t="str">
        <f>LEFT(Tableau22[[#This Row],[PN Pièce]],9)</f>
        <v/>
      </c>
      <c r="AE585" s="18"/>
    </row>
    <row r="586" spans="2:31" x14ac:dyDescent="0.25">
      <c r="B586" s="18">
        <v>450061</v>
      </c>
      <c r="C586" s="18" t="str">
        <f>IFERROR(VLOOKUP(B586,#REF!,2,FALSE),"")</f>
        <v/>
      </c>
      <c r="D586" s="62">
        <v>43388</v>
      </c>
      <c r="E586" s="63">
        <v>0.61622685185185189</v>
      </c>
      <c r="F586" s="62">
        <v>43388</v>
      </c>
      <c r="G586" s="63">
        <v>0.62243055555555549</v>
      </c>
      <c r="H586"/>
      <c r="I586" s="65">
        <v>4.8611111111111104E-4</v>
      </c>
      <c r="J586" s="65">
        <v>1.25E-3</v>
      </c>
      <c r="K586" s="65">
        <v>4.4675925925925933E-3</v>
      </c>
      <c r="L586" s="65">
        <v>0</v>
      </c>
      <c r="M586" s="65">
        <v>6.2037037037037043E-3</v>
      </c>
      <c r="N586"/>
      <c r="O586" s="18">
        <v>1.60425</v>
      </c>
      <c r="P586" s="18">
        <v>0</v>
      </c>
      <c r="Q586" s="18">
        <v>1.6091043</v>
      </c>
      <c r="S586"/>
      <c r="T586" s="61">
        <v>28.527985074626901</v>
      </c>
      <c r="U586" s="65">
        <v>4.4444444444444444E-3</v>
      </c>
      <c r="V586" s="65">
        <v>0</v>
      </c>
      <c r="W586" s="65">
        <v>0</v>
      </c>
      <c r="X586" s="65">
        <v>0</v>
      </c>
      <c r="Y586" s="65">
        <v>0</v>
      </c>
      <c r="Z586" s="65">
        <v>2.3148148148148147E-5</v>
      </c>
      <c r="AA586" s="18">
        <f>WEEKNUM(Tableau22[[#This Row],[Date de début]],2)</f>
        <v>42</v>
      </c>
      <c r="AB586" s="18">
        <f>YEAR(Tableau22[[#This Row],[Date de début]])</f>
        <v>2018</v>
      </c>
      <c r="AC586" s="18">
        <f>WEEKDAY(Tableau22[[#This Row],[Date de début]])</f>
        <v>2</v>
      </c>
      <c r="AD586" s="18" t="str">
        <f>LEFT(Tableau22[[#This Row],[PN Pièce]],9)</f>
        <v/>
      </c>
      <c r="AE586" s="18"/>
    </row>
    <row r="587" spans="2:31" x14ac:dyDescent="0.25">
      <c r="B587" s="18">
        <v>450061</v>
      </c>
      <c r="C587" s="18" t="str">
        <f>IFERROR(VLOOKUP(B587,#REF!,2,FALSE),"")</f>
        <v/>
      </c>
      <c r="D587" s="62">
        <v>43389</v>
      </c>
      <c r="E587" s="63">
        <v>0.26957175925925925</v>
      </c>
      <c r="F587" s="62">
        <v>43389</v>
      </c>
      <c r="G587" s="63">
        <v>0.32587962962962963</v>
      </c>
      <c r="H587"/>
      <c r="I587" s="65">
        <v>2.8726851851851851E-2</v>
      </c>
      <c r="J587" s="65">
        <v>8.2986111111111108E-3</v>
      </c>
      <c r="K587" s="65">
        <v>1.9282407407407408E-2</v>
      </c>
      <c r="L587" s="65">
        <v>0</v>
      </c>
      <c r="M587" s="65">
        <v>5.6307870370370362E-2</v>
      </c>
      <c r="N587"/>
      <c r="O587" s="18">
        <v>1.60425</v>
      </c>
      <c r="P587" s="18">
        <v>0</v>
      </c>
      <c r="Q587" s="18">
        <v>0.454110449999999</v>
      </c>
      <c r="S587"/>
      <c r="T587" s="61">
        <v>89.182117163412002</v>
      </c>
      <c r="U587" s="65">
        <v>0</v>
      </c>
      <c r="V587" s="65">
        <v>0</v>
      </c>
      <c r="W587" s="65">
        <v>0</v>
      </c>
      <c r="X587" s="65">
        <v>1.9108796296296294E-2</v>
      </c>
      <c r="Y587" s="65">
        <v>0</v>
      </c>
      <c r="Z587" s="65">
        <v>1.7361111111111112E-4</v>
      </c>
      <c r="AA587" s="18">
        <f>WEEKNUM(Tableau22[[#This Row],[Date de début]],2)</f>
        <v>42</v>
      </c>
      <c r="AB587" s="18">
        <f>YEAR(Tableau22[[#This Row],[Date de début]])</f>
        <v>2018</v>
      </c>
      <c r="AC587" s="18">
        <f>WEEKDAY(Tableau22[[#This Row],[Date de début]])</f>
        <v>3</v>
      </c>
      <c r="AD587" s="18" t="str">
        <f>LEFT(Tableau22[[#This Row],[PN Pièce]],9)</f>
        <v/>
      </c>
      <c r="AE587" s="18"/>
    </row>
    <row r="588" spans="2:31" x14ac:dyDescent="0.25">
      <c r="B588" s="18">
        <v>450061</v>
      </c>
      <c r="C588" s="18" t="str">
        <f>IFERROR(VLOOKUP(B588,#REF!,2,FALSE),"")</f>
        <v/>
      </c>
      <c r="D588" s="62">
        <v>43399</v>
      </c>
      <c r="E588" s="63">
        <v>0.32748842592592592</v>
      </c>
      <c r="F588" s="62">
        <v>43399</v>
      </c>
      <c r="G588" s="63">
        <v>0.33744212962962966</v>
      </c>
      <c r="H588"/>
      <c r="I588" s="65">
        <v>2.0486111111111113E-3</v>
      </c>
      <c r="J588" s="65">
        <v>2.673611111111111E-3</v>
      </c>
      <c r="K588" s="65">
        <v>5.2314814814814819E-3</v>
      </c>
      <c r="L588" s="65">
        <v>0</v>
      </c>
      <c r="M588" s="65">
        <v>9.9537037037037042E-3</v>
      </c>
      <c r="N588"/>
      <c r="O588" s="18">
        <v>1.60425</v>
      </c>
      <c r="P588" s="18">
        <v>0</v>
      </c>
      <c r="Q588" s="18">
        <v>2.3538936000000001</v>
      </c>
      <c r="S588"/>
      <c r="T588" s="61">
        <v>23.2953488372093</v>
      </c>
      <c r="U588" s="65">
        <v>5.2314814814814819E-3</v>
      </c>
      <c r="V588" s="65">
        <v>0</v>
      </c>
      <c r="W588" s="65">
        <v>0</v>
      </c>
      <c r="X588" s="65">
        <v>0</v>
      </c>
      <c r="Y588" s="65">
        <v>0</v>
      </c>
      <c r="Z588" s="65">
        <v>0</v>
      </c>
      <c r="AA588" s="18">
        <f>WEEKNUM(Tableau22[[#This Row],[Date de début]],2)</f>
        <v>43</v>
      </c>
      <c r="AB588" s="18">
        <f>YEAR(Tableau22[[#This Row],[Date de début]])</f>
        <v>2018</v>
      </c>
      <c r="AC588" s="18">
        <f>WEEKDAY(Tableau22[[#This Row],[Date de début]])</f>
        <v>6</v>
      </c>
      <c r="AD588" s="18" t="str">
        <f>LEFT(Tableau22[[#This Row],[PN Pièce]],9)</f>
        <v/>
      </c>
      <c r="AE588" s="18"/>
    </row>
    <row r="589" spans="2:31" x14ac:dyDescent="0.25">
      <c r="B589" s="18">
        <v>450061</v>
      </c>
      <c r="C589" s="18" t="str">
        <f>IFERROR(VLOOKUP(B589,#REF!,2,FALSE),"")</f>
        <v/>
      </c>
      <c r="D589" s="62">
        <v>43399</v>
      </c>
      <c r="E589" s="63">
        <v>0.36606481481481484</v>
      </c>
      <c r="F589" s="62">
        <v>43399</v>
      </c>
      <c r="G589" s="63">
        <v>0.44564814814814818</v>
      </c>
      <c r="H589"/>
      <c r="I589" s="65">
        <v>6.1192129629629631E-2</v>
      </c>
      <c r="J589" s="65">
        <v>1.5046296296296297E-4</v>
      </c>
      <c r="K589" s="65">
        <v>1.8240740740740741E-2</v>
      </c>
      <c r="L589" s="65">
        <v>0</v>
      </c>
      <c r="M589" s="65">
        <v>7.9583333333333339E-2</v>
      </c>
      <c r="N589"/>
      <c r="O589" s="18">
        <v>1.60425</v>
      </c>
      <c r="P589" s="18">
        <v>0</v>
      </c>
      <c r="Q589" s="18">
        <v>0</v>
      </c>
      <c r="S589"/>
      <c r="T589" s="61">
        <v>23.230221058755099</v>
      </c>
      <c r="U589" s="65">
        <v>0</v>
      </c>
      <c r="V589" s="65">
        <v>0</v>
      </c>
      <c r="W589" s="65">
        <v>0</v>
      </c>
      <c r="X589" s="65">
        <v>1.8090277777777778E-2</v>
      </c>
      <c r="Y589" s="65">
        <v>0</v>
      </c>
      <c r="Z589" s="65">
        <v>1.5046296296296297E-4</v>
      </c>
      <c r="AA589" s="18">
        <f>WEEKNUM(Tableau22[[#This Row],[Date de début]],2)</f>
        <v>43</v>
      </c>
      <c r="AB589" s="18">
        <f>YEAR(Tableau22[[#This Row],[Date de début]])</f>
        <v>2018</v>
      </c>
      <c r="AC589" s="18">
        <f>WEEKDAY(Tableau22[[#This Row],[Date de début]])</f>
        <v>6</v>
      </c>
      <c r="AD589" s="18" t="str">
        <f>LEFT(Tableau22[[#This Row],[PN Pièce]],9)</f>
        <v/>
      </c>
      <c r="AE589" s="18"/>
    </row>
    <row r="590" spans="2:31" x14ac:dyDescent="0.25">
      <c r="B590" s="18">
        <v>450061</v>
      </c>
      <c r="C590" s="18" t="str">
        <f>IFERROR(VLOOKUP(B590,#REF!,2,FALSE),"")</f>
        <v/>
      </c>
      <c r="D590" s="62">
        <v>43406</v>
      </c>
      <c r="E590" s="63">
        <v>0.35146990740740741</v>
      </c>
      <c r="F590" s="62">
        <v>43406</v>
      </c>
      <c r="G590" s="63">
        <v>0.39986111111111106</v>
      </c>
      <c r="H590"/>
      <c r="I590" s="65">
        <v>3.9432870370370368E-2</v>
      </c>
      <c r="J590" s="65">
        <v>1.1226851851851851E-3</v>
      </c>
      <c r="K590" s="65">
        <v>7.6041666666666662E-3</v>
      </c>
      <c r="L590" s="65">
        <v>2.3148148148148146E-4</v>
      </c>
      <c r="M590" s="65">
        <v>4.83912037037037E-2</v>
      </c>
      <c r="N590"/>
      <c r="O590" s="18">
        <v>1.60425</v>
      </c>
      <c r="P590" s="18">
        <v>0</v>
      </c>
      <c r="Q590" s="18">
        <v>3.32297744999999</v>
      </c>
      <c r="S590"/>
      <c r="T590" s="61">
        <v>16.770389858885402</v>
      </c>
      <c r="U590" s="65">
        <v>7.6041666666666662E-3</v>
      </c>
      <c r="V590" s="65">
        <v>0</v>
      </c>
      <c r="W590" s="65">
        <v>0</v>
      </c>
      <c r="X590" s="65">
        <v>0</v>
      </c>
      <c r="Y590" s="65">
        <v>0</v>
      </c>
      <c r="Z590" s="65">
        <v>0</v>
      </c>
      <c r="AA590" s="18">
        <f>WEEKNUM(Tableau22[[#This Row],[Date de début]],2)</f>
        <v>44</v>
      </c>
      <c r="AB590" s="18">
        <f>YEAR(Tableau22[[#This Row],[Date de début]])</f>
        <v>2018</v>
      </c>
      <c r="AC590" s="18">
        <f>WEEKDAY(Tableau22[[#This Row],[Date de début]])</f>
        <v>6</v>
      </c>
      <c r="AD590" s="18" t="str">
        <f>LEFT(Tableau22[[#This Row],[PN Pièce]],9)</f>
        <v/>
      </c>
      <c r="AE590" s="18"/>
    </row>
    <row r="591" spans="2:31" x14ac:dyDescent="0.25">
      <c r="B591" s="18">
        <v>450061</v>
      </c>
      <c r="C591" s="18" t="str">
        <f>IFERROR(VLOOKUP(B591,#REF!,2,FALSE),"")</f>
        <v/>
      </c>
      <c r="D591" s="62">
        <v>43406</v>
      </c>
      <c r="E591" s="63">
        <v>0.44444444444444442</v>
      </c>
      <c r="F591" s="62">
        <v>43409</v>
      </c>
      <c r="G591" s="63">
        <v>0.39553240740740742</v>
      </c>
      <c r="H591"/>
      <c r="I591" s="65">
        <v>4.9849537037037039E-2</v>
      </c>
      <c r="J591" s="65">
        <v>2.3148148148148147E-5</v>
      </c>
      <c r="K591" s="65">
        <v>1.8124999999999999E-2</v>
      </c>
      <c r="L591" s="65" t="s">
        <v>257</v>
      </c>
      <c r="M591" s="65" t="s">
        <v>258</v>
      </c>
      <c r="N591"/>
      <c r="O591" s="18">
        <v>1.60425</v>
      </c>
      <c r="P591" s="18">
        <v>0</v>
      </c>
      <c r="Q591" s="18">
        <v>0.34970654999999601</v>
      </c>
      <c r="S591"/>
      <c r="T591" s="61">
        <v>1.9078376618792501</v>
      </c>
      <c r="U591" s="65">
        <v>0</v>
      </c>
      <c r="V591" s="65">
        <v>0</v>
      </c>
      <c r="W591" s="65">
        <v>0</v>
      </c>
      <c r="X591" s="65">
        <v>1.7939814814814815E-2</v>
      </c>
      <c r="Y591" s="65">
        <v>0</v>
      </c>
      <c r="Z591" s="65">
        <v>1.8518518518518518E-4</v>
      </c>
      <c r="AA591" s="18">
        <f>WEEKNUM(Tableau22[[#This Row],[Date de début]],2)</f>
        <v>44</v>
      </c>
      <c r="AB591" s="18">
        <f>YEAR(Tableau22[[#This Row],[Date de début]])</f>
        <v>2018</v>
      </c>
      <c r="AC591" s="18">
        <f>WEEKDAY(Tableau22[[#This Row],[Date de début]])</f>
        <v>6</v>
      </c>
      <c r="AD591" s="18" t="str">
        <f>LEFT(Tableau22[[#This Row],[PN Pièce]],9)</f>
        <v/>
      </c>
      <c r="AE591" s="18"/>
    </row>
    <row r="592" spans="2:31" x14ac:dyDescent="0.25">
      <c r="B592" s="18">
        <v>450061</v>
      </c>
      <c r="C592" s="18" t="str">
        <f>IFERROR(VLOOKUP(B592,#REF!,2,FALSE),"")</f>
        <v/>
      </c>
      <c r="D592" s="62">
        <v>43410</v>
      </c>
      <c r="E592" s="63">
        <v>0.40303240740740742</v>
      </c>
      <c r="F592" s="62">
        <v>43410</v>
      </c>
      <c r="G592" s="63">
        <v>0.41366898148148151</v>
      </c>
      <c r="H592"/>
      <c r="I592" s="65">
        <v>3.4722222222222224E-4</v>
      </c>
      <c r="J592" s="65">
        <v>7.407407407407407E-4</v>
      </c>
      <c r="K592" s="65">
        <v>9.5486111111111101E-3</v>
      </c>
      <c r="L592" s="65">
        <v>0</v>
      </c>
      <c r="M592" s="65">
        <v>1.0636574074074074E-2</v>
      </c>
      <c r="N592"/>
      <c r="O592" s="18">
        <v>1.60425</v>
      </c>
      <c r="P592" s="18">
        <v>0</v>
      </c>
      <c r="Q592" s="69">
        <v>1.6092148500000001</v>
      </c>
      <c r="S592"/>
      <c r="T592" s="61">
        <v>9.9020674646354703</v>
      </c>
      <c r="U592" s="65">
        <v>9.4907407407407406E-3</v>
      </c>
      <c r="V592" s="65">
        <v>0</v>
      </c>
      <c r="W592" s="65">
        <v>0</v>
      </c>
      <c r="X592" s="65">
        <v>0</v>
      </c>
      <c r="Y592" s="65">
        <v>0</v>
      </c>
      <c r="Z592" s="65">
        <v>5.7870370370370366E-5</v>
      </c>
      <c r="AA592" s="18">
        <f>WEEKNUM(Tableau22[[#This Row],[Date de début]],2)</f>
        <v>45</v>
      </c>
      <c r="AB592" s="18">
        <f>YEAR(Tableau22[[#This Row],[Date de début]])</f>
        <v>2018</v>
      </c>
      <c r="AC592" s="18">
        <f>WEEKDAY(Tableau22[[#This Row],[Date de début]])</f>
        <v>3</v>
      </c>
      <c r="AD592" s="18" t="str">
        <f>LEFT(Tableau22[[#This Row],[PN Pièce]],9)</f>
        <v/>
      </c>
      <c r="AE592" s="18"/>
    </row>
    <row r="593" spans="2:31" x14ac:dyDescent="0.25">
      <c r="B593" s="18">
        <v>450061</v>
      </c>
      <c r="C593" s="18" t="str">
        <f>IFERROR(VLOOKUP(B593,#REF!,2,FALSE),"")</f>
        <v/>
      </c>
      <c r="D593" s="62">
        <v>43410</v>
      </c>
      <c r="E593" s="63">
        <v>0.44262731481481482</v>
      </c>
      <c r="F593" s="62">
        <v>43410</v>
      </c>
      <c r="G593" s="63">
        <v>0.48059027777777774</v>
      </c>
      <c r="H593"/>
      <c r="I593" s="65">
        <v>1.9780092592592592E-2</v>
      </c>
      <c r="J593" s="65">
        <v>1.5046296296296297E-4</v>
      </c>
      <c r="K593" s="65">
        <v>1.8032407407407407E-2</v>
      </c>
      <c r="L593" s="65">
        <v>0</v>
      </c>
      <c r="M593" s="65">
        <v>3.7962962962962962E-2</v>
      </c>
      <c r="N593"/>
      <c r="O593" s="18">
        <v>1.60425</v>
      </c>
      <c r="P593" s="18">
        <v>0</v>
      </c>
      <c r="Q593" s="69">
        <v>0</v>
      </c>
      <c r="S593"/>
      <c r="T593" s="61">
        <v>99.948170731707194</v>
      </c>
      <c r="U593" s="65">
        <v>0</v>
      </c>
      <c r="V593" s="65">
        <v>0</v>
      </c>
      <c r="W593" s="65">
        <v>0</v>
      </c>
      <c r="X593" s="65">
        <v>1.7905092592592594E-2</v>
      </c>
      <c r="Y593" s="65">
        <v>0</v>
      </c>
      <c r="Z593" s="65">
        <v>1.273148148148148E-4</v>
      </c>
      <c r="AA593" s="18">
        <f>WEEKNUM(Tableau22[[#This Row],[Date de début]],2)</f>
        <v>45</v>
      </c>
      <c r="AB593" s="18">
        <f>YEAR(Tableau22[[#This Row],[Date de début]])</f>
        <v>2018</v>
      </c>
      <c r="AC593" s="18">
        <f>WEEKDAY(Tableau22[[#This Row],[Date de début]])</f>
        <v>3</v>
      </c>
      <c r="AD593" s="18" t="str">
        <f>LEFT(Tableau22[[#This Row],[PN Pièce]],9)</f>
        <v/>
      </c>
      <c r="AE593" s="18"/>
    </row>
    <row r="594" spans="2:31" x14ac:dyDescent="0.25">
      <c r="B594" s="18">
        <v>450061</v>
      </c>
      <c r="C594" s="18" t="str">
        <f>IFERROR(VLOOKUP(B594,#REF!,2,FALSE),"")</f>
        <v/>
      </c>
      <c r="D594" s="62">
        <v>43430</v>
      </c>
      <c r="E594" s="63">
        <v>0.53317129629629634</v>
      </c>
      <c r="F594" s="62">
        <v>43430</v>
      </c>
      <c r="G594" s="63">
        <v>0.55353009259259256</v>
      </c>
      <c r="H594"/>
      <c r="I594" s="65">
        <v>9.0277777777777787E-3</v>
      </c>
      <c r="J594" s="65">
        <v>9.2592592592592585E-4</v>
      </c>
      <c r="K594" s="65">
        <v>1.0231481481481482E-2</v>
      </c>
      <c r="L594" s="65">
        <v>1.7361111111111112E-4</v>
      </c>
      <c r="M594" s="65">
        <v>2.0358796296296295E-2</v>
      </c>
      <c r="N594"/>
      <c r="O594" s="18">
        <v>1.60425</v>
      </c>
      <c r="P594" s="18">
        <v>0</v>
      </c>
      <c r="Q594" s="18">
        <v>2.3121016499999998</v>
      </c>
      <c r="S594"/>
      <c r="T594" s="61">
        <v>20.348493462194501</v>
      </c>
      <c r="U594" s="65">
        <v>1.0173611111111111E-2</v>
      </c>
      <c r="V594" s="65">
        <v>0</v>
      </c>
      <c r="W594" s="65">
        <v>0</v>
      </c>
      <c r="X594" s="65">
        <v>0</v>
      </c>
      <c r="Y594" s="65">
        <v>0</v>
      </c>
      <c r="Z594" s="65">
        <v>5.7870370370370366E-5</v>
      </c>
      <c r="AA594" s="18">
        <f>WEEKNUM(Tableau22[[#This Row],[Date de début]],2)</f>
        <v>48</v>
      </c>
      <c r="AB594" s="18">
        <f>YEAR(Tableau22[[#This Row],[Date de début]])</f>
        <v>2018</v>
      </c>
      <c r="AC594" s="18">
        <f>WEEKDAY(Tableau22[[#This Row],[Date de début]])</f>
        <v>2</v>
      </c>
      <c r="AD594" s="18" t="str">
        <f>LEFT(Tableau22[[#This Row],[PN Pièce]],9)</f>
        <v/>
      </c>
      <c r="AE594" s="18"/>
    </row>
    <row r="595" spans="2:31" x14ac:dyDescent="0.25">
      <c r="B595" s="18">
        <v>450061</v>
      </c>
      <c r="C595" s="18" t="str">
        <f>IFERROR(VLOOKUP(B595,#REF!,2,FALSE),"")</f>
        <v/>
      </c>
      <c r="D595" s="62">
        <v>43431</v>
      </c>
      <c r="E595" s="63">
        <v>0.27555555555555555</v>
      </c>
      <c r="F595" s="62">
        <v>43431</v>
      </c>
      <c r="G595" s="63">
        <v>0.32440972222222225</v>
      </c>
      <c r="H595"/>
      <c r="I595" s="65">
        <v>2.9560185185185189E-2</v>
      </c>
      <c r="J595" s="65">
        <v>7.7546296296296304E-4</v>
      </c>
      <c r="K595" s="65">
        <v>1.8518518518518521E-2</v>
      </c>
      <c r="L595" s="65">
        <v>0</v>
      </c>
      <c r="M595" s="65">
        <v>4.8854166666666664E-2</v>
      </c>
      <c r="N595"/>
      <c r="O595" s="18">
        <v>1.60425</v>
      </c>
      <c r="P595" s="18">
        <v>0</v>
      </c>
      <c r="Q595" s="18">
        <v>6.54384000000022E-2</v>
      </c>
      <c r="S595"/>
      <c r="T595" s="61">
        <v>95.714285714285694</v>
      </c>
      <c r="U595" s="65">
        <v>0</v>
      </c>
      <c r="V595" s="65">
        <v>0</v>
      </c>
      <c r="W595" s="65">
        <v>0</v>
      </c>
      <c r="X595" s="65">
        <v>1.8333333333333333E-2</v>
      </c>
      <c r="Y595" s="65">
        <v>0</v>
      </c>
      <c r="Z595" s="65">
        <v>1.8518518518518518E-4</v>
      </c>
      <c r="AA595" s="18">
        <f>WEEKNUM(Tableau22[[#This Row],[Date de début]],2)</f>
        <v>48</v>
      </c>
      <c r="AB595" s="18">
        <f>YEAR(Tableau22[[#This Row],[Date de début]])</f>
        <v>2018</v>
      </c>
      <c r="AC595" s="18">
        <f>WEEKDAY(Tableau22[[#This Row],[Date de début]])</f>
        <v>3</v>
      </c>
      <c r="AD595" s="18" t="str">
        <f>LEFT(Tableau22[[#This Row],[PN Pièce]],9)</f>
        <v/>
      </c>
      <c r="AE595" s="18"/>
    </row>
    <row r="596" spans="2:31" x14ac:dyDescent="0.25">
      <c r="B596" s="18">
        <v>450061</v>
      </c>
      <c r="C596" s="18" t="str">
        <f>IFERROR(VLOOKUP(B596,#REF!,2,FALSE),"")</f>
        <v/>
      </c>
      <c r="D596" s="62">
        <v>43489</v>
      </c>
      <c r="E596" s="63">
        <v>0.4538194444444445</v>
      </c>
      <c r="F596" s="62">
        <v>43489</v>
      </c>
      <c r="G596" s="63">
        <v>0.46434027777777781</v>
      </c>
      <c r="H596"/>
      <c r="I596" s="65">
        <v>1.8865740740740742E-3</v>
      </c>
      <c r="J596" s="65">
        <v>7.291666666666667E-4</v>
      </c>
      <c r="K596" s="65">
        <v>7.905092592592592E-3</v>
      </c>
      <c r="L596" s="65">
        <v>0</v>
      </c>
      <c r="M596" s="65">
        <v>1.0520833333333333E-2</v>
      </c>
      <c r="N596"/>
      <c r="O596" s="18">
        <v>1.60425</v>
      </c>
      <c r="P596" s="18">
        <v>0</v>
      </c>
      <c r="Q596" s="18">
        <v>1.70863035</v>
      </c>
      <c r="S596"/>
      <c r="T596" s="61">
        <v>22.110011001100101</v>
      </c>
      <c r="U596" s="65">
        <v>7.8240740740740753E-3</v>
      </c>
      <c r="V596" s="65">
        <v>0</v>
      </c>
      <c r="W596" s="65">
        <v>0</v>
      </c>
      <c r="X596" s="65">
        <v>0</v>
      </c>
      <c r="Y596" s="65">
        <v>0</v>
      </c>
      <c r="Z596" s="65">
        <v>8.1018518518518516E-5</v>
      </c>
      <c r="AA596" s="18">
        <f>WEEKNUM(Tableau22[[#This Row],[Date de début]],2)</f>
        <v>4</v>
      </c>
      <c r="AB596" s="18">
        <f>YEAR(Tableau22[[#This Row],[Date de début]])</f>
        <v>2019</v>
      </c>
      <c r="AC596" s="18">
        <f>WEEKDAY(Tableau22[[#This Row],[Date de début]])</f>
        <v>5</v>
      </c>
      <c r="AD596" s="18" t="str">
        <f>LEFT(Tableau22[[#This Row],[PN Pièce]],9)</f>
        <v/>
      </c>
      <c r="AE596" s="18"/>
    </row>
    <row r="597" spans="2:31" x14ac:dyDescent="0.25">
      <c r="B597" s="18">
        <v>450061</v>
      </c>
      <c r="C597" s="18" t="str">
        <f>IFERROR(VLOOKUP(B597,#REF!,2,FALSE),"")</f>
        <v/>
      </c>
      <c r="D597" s="62">
        <v>43489</v>
      </c>
      <c r="E597" s="63">
        <v>0.55138888888888882</v>
      </c>
      <c r="F597" s="62">
        <v>43489</v>
      </c>
      <c r="G597" s="63">
        <v>0.60293981481481485</v>
      </c>
      <c r="H597"/>
      <c r="I597" s="65">
        <v>3.2638888888888891E-2</v>
      </c>
      <c r="J597" s="65">
        <v>5.0925925925925921E-4</v>
      </c>
      <c r="K597" s="65">
        <v>1.8402777777777778E-2</v>
      </c>
      <c r="L597" s="65">
        <v>0</v>
      </c>
      <c r="M597" s="65">
        <v>5.1550925925925924E-2</v>
      </c>
      <c r="N597"/>
      <c r="O597" s="18">
        <v>1.60425</v>
      </c>
      <c r="P597" s="18">
        <v>0</v>
      </c>
      <c r="Q597" s="69">
        <v>1.10999999996864E-5</v>
      </c>
      <c r="S597"/>
      <c r="T597" s="61">
        <v>36.948810058374399</v>
      </c>
      <c r="U597" s="65">
        <v>0</v>
      </c>
      <c r="V597" s="65">
        <v>0</v>
      </c>
      <c r="W597" s="65">
        <v>0</v>
      </c>
      <c r="X597" s="65">
        <v>1.8275462962962962E-2</v>
      </c>
      <c r="Y597" s="65">
        <v>0</v>
      </c>
      <c r="Z597" s="65">
        <v>1.273148148148148E-4</v>
      </c>
      <c r="AA597" s="18">
        <f>WEEKNUM(Tableau22[[#This Row],[Date de début]],2)</f>
        <v>4</v>
      </c>
      <c r="AB597" s="18">
        <f>YEAR(Tableau22[[#This Row],[Date de début]])</f>
        <v>2019</v>
      </c>
      <c r="AC597" s="18">
        <f>WEEKDAY(Tableau22[[#This Row],[Date de début]])</f>
        <v>5</v>
      </c>
      <c r="AD597" s="18" t="str">
        <f>LEFT(Tableau22[[#This Row],[PN Pièce]],9)</f>
        <v/>
      </c>
      <c r="AE597" s="18"/>
    </row>
    <row r="598" spans="2:31" x14ac:dyDescent="0.25">
      <c r="B598" s="18">
        <v>450061</v>
      </c>
      <c r="C598" s="18" t="str">
        <f>IFERROR(VLOOKUP(B598,#REF!,2,FALSE),"")</f>
        <v/>
      </c>
      <c r="D598" s="62">
        <v>43514</v>
      </c>
      <c r="E598" s="63">
        <v>0.46086805555555554</v>
      </c>
      <c r="F598" s="62">
        <v>43514</v>
      </c>
      <c r="G598" s="63">
        <v>0.47038194444444442</v>
      </c>
      <c r="H598"/>
      <c r="I598" s="65">
        <v>4.6296296296296293E-4</v>
      </c>
      <c r="J598" s="65">
        <v>1.0069444444444444E-3</v>
      </c>
      <c r="K598" s="65">
        <v>8.0439814814814818E-3</v>
      </c>
      <c r="L598" s="65">
        <v>0</v>
      </c>
      <c r="M598" s="65">
        <v>9.5138888888888894E-3</v>
      </c>
      <c r="N598"/>
      <c r="O598" s="18">
        <v>1.60425</v>
      </c>
      <c r="P598" s="18">
        <v>0</v>
      </c>
      <c r="Q598" s="18">
        <v>1.6089306000000001</v>
      </c>
      <c r="S598"/>
      <c r="T598" s="61">
        <v>21.557177615571799</v>
      </c>
      <c r="U598" s="65">
        <v>7.8472222222222224E-3</v>
      </c>
      <c r="V598" s="65">
        <v>0</v>
      </c>
      <c r="W598" s="65">
        <v>0</v>
      </c>
      <c r="X598" s="65">
        <v>0</v>
      </c>
      <c r="Y598" s="65">
        <v>0</v>
      </c>
      <c r="Z598" s="65">
        <v>1.9675925925925926E-4</v>
      </c>
      <c r="AA598" s="18">
        <f>WEEKNUM(Tableau22[[#This Row],[Date de début]],2)</f>
        <v>8</v>
      </c>
      <c r="AB598" s="18">
        <f>YEAR(Tableau22[[#This Row],[Date de début]])</f>
        <v>2019</v>
      </c>
      <c r="AC598" s="18">
        <f>WEEKDAY(Tableau22[[#This Row],[Date de début]])</f>
        <v>2</v>
      </c>
      <c r="AD598" s="18" t="str">
        <f>LEFT(Tableau22[[#This Row],[PN Pièce]],9)</f>
        <v/>
      </c>
      <c r="AE598" s="18"/>
    </row>
    <row r="599" spans="2:31" x14ac:dyDescent="0.25">
      <c r="B599" s="18">
        <v>450061</v>
      </c>
      <c r="C599" s="18" t="str">
        <f>IFERROR(VLOOKUP(B599,#REF!,2,FALSE),"")</f>
        <v/>
      </c>
      <c r="D599" s="62">
        <v>43514</v>
      </c>
      <c r="E599" s="63">
        <v>0.55166666666666664</v>
      </c>
      <c r="F599" s="62">
        <v>43514</v>
      </c>
      <c r="G599" s="63">
        <v>0.62033564814814812</v>
      </c>
      <c r="H599"/>
      <c r="I599" s="65">
        <v>5.0555555555555555E-2</v>
      </c>
      <c r="J599" s="65">
        <v>6.9444444444444444E-5</v>
      </c>
      <c r="K599" s="65">
        <v>1.8043981481481484E-2</v>
      </c>
      <c r="L599" s="65">
        <v>0</v>
      </c>
      <c r="M599" s="65">
        <v>6.8668981481481484E-2</v>
      </c>
      <c r="N599"/>
      <c r="O599" s="18">
        <v>1.60425</v>
      </c>
      <c r="P599" s="18">
        <v>0</v>
      </c>
      <c r="Q599" s="18">
        <v>0</v>
      </c>
      <c r="S599"/>
      <c r="T599" s="61">
        <v>26.614023259733699</v>
      </c>
      <c r="U599" s="65">
        <v>0</v>
      </c>
      <c r="V599" s="65">
        <v>0</v>
      </c>
      <c r="W599" s="65">
        <v>0</v>
      </c>
      <c r="X599" s="65">
        <v>1.7939814814814815E-2</v>
      </c>
      <c r="Y599" s="65">
        <v>0</v>
      </c>
      <c r="Z599" s="65">
        <v>1.0416666666666667E-4</v>
      </c>
      <c r="AA599" s="18">
        <f>WEEKNUM(Tableau22[[#This Row],[Date de début]],2)</f>
        <v>8</v>
      </c>
      <c r="AB599" s="18">
        <f>YEAR(Tableau22[[#This Row],[Date de début]])</f>
        <v>2019</v>
      </c>
      <c r="AC599" s="18">
        <f>WEEKDAY(Tableau22[[#This Row],[Date de début]])</f>
        <v>2</v>
      </c>
      <c r="AD599" s="18" t="str">
        <f>LEFT(Tableau22[[#This Row],[PN Pièce]],9)</f>
        <v/>
      </c>
      <c r="AE599" s="18"/>
    </row>
    <row r="600" spans="2:31" x14ac:dyDescent="0.25">
      <c r="B600" s="18">
        <v>450061</v>
      </c>
      <c r="C600" s="18" t="str">
        <f>IFERROR(VLOOKUP(B600,#REF!,2,FALSE),"")</f>
        <v/>
      </c>
      <c r="D600" s="62">
        <v>43517</v>
      </c>
      <c r="E600" s="63">
        <v>0.55408564814814809</v>
      </c>
      <c r="F600" s="62">
        <v>43517</v>
      </c>
      <c r="G600" s="63">
        <v>0.5643055555555555</v>
      </c>
      <c r="H600"/>
      <c r="I600" s="65">
        <v>3.0092592592592588E-3</v>
      </c>
      <c r="J600" s="65">
        <v>1.3425925925925925E-3</v>
      </c>
      <c r="K600" s="65">
        <v>5.8680555555555543E-3</v>
      </c>
      <c r="L600" s="65">
        <v>0</v>
      </c>
      <c r="M600" s="65">
        <v>1.0219907407407408E-2</v>
      </c>
      <c r="N600"/>
      <c r="O600" s="18">
        <v>1.60425</v>
      </c>
      <c r="P600" s="18">
        <v>0</v>
      </c>
      <c r="Q600" s="18">
        <v>2.2599829499999999</v>
      </c>
      <c r="S600"/>
      <c r="T600" s="61">
        <v>24.4167610419026</v>
      </c>
      <c r="U600" s="65">
        <v>5.8680555555555543E-3</v>
      </c>
      <c r="V600" s="65">
        <v>0</v>
      </c>
      <c r="W600" s="65">
        <v>0</v>
      </c>
      <c r="X600" s="65">
        <v>0</v>
      </c>
      <c r="Y600" s="65">
        <v>0</v>
      </c>
      <c r="Z600" s="65">
        <v>0</v>
      </c>
      <c r="AA600" s="18">
        <f>WEEKNUM(Tableau22[[#This Row],[Date de début]],2)</f>
        <v>8</v>
      </c>
      <c r="AB600" s="18">
        <f>YEAR(Tableau22[[#This Row],[Date de début]])</f>
        <v>2019</v>
      </c>
      <c r="AC600" s="18">
        <f>WEEKDAY(Tableau22[[#This Row],[Date de début]])</f>
        <v>5</v>
      </c>
      <c r="AD600" s="18" t="str">
        <f>LEFT(Tableau22[[#This Row],[PN Pièce]],9)</f>
        <v/>
      </c>
      <c r="AE600" s="18"/>
    </row>
    <row r="601" spans="2:31" x14ac:dyDescent="0.25">
      <c r="B601" s="18">
        <v>450061</v>
      </c>
      <c r="C601" s="18" t="str">
        <f>IFERROR(VLOOKUP(B601,#REF!,2,FALSE),"")</f>
        <v/>
      </c>
      <c r="D601" s="62">
        <v>43517</v>
      </c>
      <c r="E601" s="63">
        <v>0.62203703703703705</v>
      </c>
      <c r="F601" s="62">
        <v>43517</v>
      </c>
      <c r="G601" s="63">
        <v>0.65952546296296299</v>
      </c>
      <c r="H601"/>
      <c r="I601" s="65">
        <v>1.7951388888888888E-2</v>
      </c>
      <c r="J601" s="65">
        <v>1.423611111111111E-3</v>
      </c>
      <c r="K601" s="65">
        <v>1.8113425925925925E-2</v>
      </c>
      <c r="L601" s="65">
        <v>0</v>
      </c>
      <c r="M601" s="65">
        <v>3.7488425925925925E-2</v>
      </c>
      <c r="N601"/>
      <c r="O601" s="18">
        <v>1.60425</v>
      </c>
      <c r="P601" s="18">
        <v>0</v>
      </c>
      <c r="Q601" s="18">
        <v>0</v>
      </c>
      <c r="S601"/>
      <c r="T601" s="61">
        <v>99.163322012966901</v>
      </c>
      <c r="U601" s="65">
        <v>0</v>
      </c>
      <c r="V601" s="65">
        <v>0</v>
      </c>
      <c r="W601" s="65">
        <v>0</v>
      </c>
      <c r="X601" s="65">
        <v>1.7939814814814815E-2</v>
      </c>
      <c r="Y601" s="65">
        <v>0</v>
      </c>
      <c r="Z601" s="65">
        <v>1.7361111111111112E-4</v>
      </c>
      <c r="AA601" s="18">
        <f>WEEKNUM(Tableau22[[#This Row],[Date de début]],2)</f>
        <v>8</v>
      </c>
      <c r="AB601" s="18">
        <f>YEAR(Tableau22[[#This Row],[Date de début]])</f>
        <v>2019</v>
      </c>
      <c r="AC601" s="18">
        <f>WEEKDAY(Tableau22[[#This Row],[Date de début]])</f>
        <v>5</v>
      </c>
      <c r="AD601" s="18" t="str">
        <f>LEFT(Tableau22[[#This Row],[PN Pièce]],9)</f>
        <v/>
      </c>
      <c r="AE601" s="18"/>
    </row>
    <row r="602" spans="2:31" x14ac:dyDescent="0.25">
      <c r="B602" s="18">
        <v>450061</v>
      </c>
      <c r="C602" s="18" t="str">
        <f>IFERROR(VLOOKUP(B602,#REF!,2,FALSE),"")</f>
        <v/>
      </c>
      <c r="D602" s="62">
        <v>43524</v>
      </c>
      <c r="E602" s="63">
        <v>0.75282407407407403</v>
      </c>
      <c r="F602" s="62">
        <v>43524</v>
      </c>
      <c r="G602" s="63">
        <v>0.76162037037037045</v>
      </c>
      <c r="H602"/>
      <c r="I602" s="65">
        <v>1.7245370370370372E-3</v>
      </c>
      <c r="J602" s="65">
        <v>5.6712962962962956E-4</v>
      </c>
      <c r="K602" s="65">
        <v>6.5046296296296302E-3</v>
      </c>
      <c r="L602" s="65">
        <v>0</v>
      </c>
      <c r="M602" s="65">
        <v>8.7962962962962968E-3</v>
      </c>
      <c r="N602"/>
      <c r="O602" s="18">
        <v>1.60425</v>
      </c>
      <c r="P602" s="18">
        <v>0</v>
      </c>
      <c r="Q602" s="69">
        <v>1.67478930000001</v>
      </c>
      <c r="S602"/>
      <c r="T602" s="61">
        <v>41.830263157894699</v>
      </c>
      <c r="U602" s="65">
        <v>6.3425925925925915E-3</v>
      </c>
      <c r="V602" s="65">
        <v>0</v>
      </c>
      <c r="W602" s="65">
        <v>0</v>
      </c>
      <c r="X602" s="65">
        <v>0</v>
      </c>
      <c r="Y602" s="65">
        <v>0</v>
      </c>
      <c r="Z602" s="65">
        <v>1.6203703703703703E-4</v>
      </c>
      <c r="AA602" s="18">
        <f>WEEKNUM(Tableau22[[#This Row],[Date de début]],2)</f>
        <v>9</v>
      </c>
      <c r="AB602" s="18">
        <f>YEAR(Tableau22[[#This Row],[Date de début]])</f>
        <v>2019</v>
      </c>
      <c r="AC602" s="18">
        <f>WEEKDAY(Tableau22[[#This Row],[Date de début]])</f>
        <v>5</v>
      </c>
      <c r="AD602" s="18" t="str">
        <f>LEFT(Tableau22[[#This Row],[PN Pièce]],9)</f>
        <v/>
      </c>
      <c r="AE602" s="18"/>
    </row>
    <row r="603" spans="2:31" x14ac:dyDescent="0.25">
      <c r="B603" s="18">
        <v>450061</v>
      </c>
      <c r="C603" s="18" t="str">
        <f>IFERROR(VLOOKUP(B603,#REF!,2,FALSE),"")</f>
        <v/>
      </c>
      <c r="D603" s="62">
        <v>43525</v>
      </c>
      <c r="E603" s="63">
        <v>0.45270833333333332</v>
      </c>
      <c r="F603" s="62">
        <v>43525</v>
      </c>
      <c r="G603" s="63">
        <v>0.58733796296296303</v>
      </c>
      <c r="H603"/>
      <c r="I603" s="65">
        <v>0.11644675925925925</v>
      </c>
      <c r="J603" s="65">
        <v>6.9444444444444444E-5</v>
      </c>
      <c r="K603" s="65">
        <v>1.8113425925925925E-2</v>
      </c>
      <c r="L603" s="65">
        <v>0</v>
      </c>
      <c r="M603" s="65">
        <v>0.13462962962962963</v>
      </c>
      <c r="N603"/>
      <c r="O603" s="18">
        <v>1.60425</v>
      </c>
      <c r="P603" s="18">
        <v>0</v>
      </c>
      <c r="Q603" s="69">
        <v>1.6020000000480699E-4</v>
      </c>
      <c r="S603"/>
      <c r="T603" s="61">
        <v>57.258425034388097</v>
      </c>
      <c r="U603" s="65">
        <v>0</v>
      </c>
      <c r="V603" s="65">
        <v>0</v>
      </c>
      <c r="W603" s="65">
        <v>0</v>
      </c>
      <c r="X603" s="65">
        <v>1.7951388888888888E-2</v>
      </c>
      <c r="Y603" s="65">
        <v>0</v>
      </c>
      <c r="Z603" s="65">
        <v>1.6203703703703703E-4</v>
      </c>
      <c r="AA603" s="18">
        <f>WEEKNUM(Tableau22[[#This Row],[Date de début]],2)</f>
        <v>9</v>
      </c>
      <c r="AB603" s="18">
        <f>YEAR(Tableau22[[#This Row],[Date de début]])</f>
        <v>2019</v>
      </c>
      <c r="AC603" s="18">
        <f>WEEKDAY(Tableau22[[#This Row],[Date de début]])</f>
        <v>6</v>
      </c>
      <c r="AD603" s="18" t="str">
        <f>LEFT(Tableau22[[#This Row],[PN Pièce]],9)</f>
        <v/>
      </c>
      <c r="AE603" s="18"/>
    </row>
    <row r="604" spans="2:31" x14ac:dyDescent="0.25">
      <c r="B604" s="18">
        <v>450061</v>
      </c>
      <c r="C604" s="18" t="str">
        <f>IFERROR(VLOOKUP(B604,#REF!,2,FALSE),"")</f>
        <v/>
      </c>
      <c r="D604" s="62">
        <v>43529</v>
      </c>
      <c r="E604" s="63">
        <v>0.70412037037037034</v>
      </c>
      <c r="F604" s="62">
        <v>43529</v>
      </c>
      <c r="G604" s="63">
        <v>0.71700231481481491</v>
      </c>
      <c r="H604"/>
      <c r="I604" s="65">
        <v>4.6296296296296293E-4</v>
      </c>
      <c r="J604" s="65">
        <v>8.9120370370370362E-4</v>
      </c>
      <c r="K604" s="65">
        <v>1.1527777777777777E-2</v>
      </c>
      <c r="L604" s="65">
        <v>0</v>
      </c>
      <c r="M604" s="65">
        <v>1.2881944444444446E-2</v>
      </c>
      <c r="N604"/>
      <c r="O604" s="18">
        <v>1.60425</v>
      </c>
      <c r="P604" s="18">
        <v>0</v>
      </c>
      <c r="Q604" s="69">
        <v>1.6089252000000001</v>
      </c>
      <c r="S604"/>
      <c r="T604" s="61">
        <v>11.033243486073699</v>
      </c>
      <c r="U604" s="65">
        <v>1.1504629629629629E-2</v>
      </c>
      <c r="V604" s="65">
        <v>0</v>
      </c>
      <c r="W604" s="65">
        <v>0</v>
      </c>
      <c r="X604" s="65">
        <v>0</v>
      </c>
      <c r="Y604" s="65">
        <v>0</v>
      </c>
      <c r="Z604" s="65">
        <v>2.3148148148148147E-5</v>
      </c>
      <c r="AA604" s="18">
        <f>WEEKNUM(Tableau22[[#This Row],[Date de début]],2)</f>
        <v>10</v>
      </c>
      <c r="AB604" s="18">
        <f>YEAR(Tableau22[[#This Row],[Date de début]])</f>
        <v>2019</v>
      </c>
      <c r="AC604" s="18">
        <f>WEEKDAY(Tableau22[[#This Row],[Date de début]])</f>
        <v>3</v>
      </c>
      <c r="AD604" s="18" t="str">
        <f>LEFT(Tableau22[[#This Row],[PN Pièce]],9)</f>
        <v/>
      </c>
      <c r="AE604" s="18"/>
    </row>
    <row r="605" spans="2:31" x14ac:dyDescent="0.25">
      <c r="B605" s="18">
        <v>450061</v>
      </c>
      <c r="C605" s="18" t="str">
        <f>IFERROR(VLOOKUP(B605,#REF!,2,FALSE),"")</f>
        <v/>
      </c>
      <c r="D605" s="62">
        <v>43529</v>
      </c>
      <c r="E605" s="63">
        <v>0.74707175925925917</v>
      </c>
      <c r="F605" s="62">
        <v>43530</v>
      </c>
      <c r="G605" s="63">
        <v>0.49079861111111112</v>
      </c>
      <c r="H605"/>
      <c r="I605" s="65">
        <v>0.72471064814814812</v>
      </c>
      <c r="J605" s="65">
        <v>8.564814814814815E-4</v>
      </c>
      <c r="K605" s="65">
        <v>1.8078703703703704E-2</v>
      </c>
      <c r="L605" s="65">
        <v>8.1018518518518516E-5</v>
      </c>
      <c r="M605" s="65">
        <v>0.74372685185185183</v>
      </c>
      <c r="N605"/>
      <c r="O605" s="18">
        <v>1.60425</v>
      </c>
      <c r="P605" s="18">
        <v>0</v>
      </c>
      <c r="Q605" s="69">
        <v>0.734619150000003</v>
      </c>
      <c r="S605"/>
      <c r="T605" s="61">
        <v>13.0556350960192</v>
      </c>
      <c r="U605" s="65">
        <v>0</v>
      </c>
      <c r="V605" s="65">
        <v>0</v>
      </c>
      <c r="W605" s="65">
        <v>0</v>
      </c>
      <c r="X605" s="65">
        <v>1.7939814814814815E-2</v>
      </c>
      <c r="Y605" s="65">
        <v>0</v>
      </c>
      <c r="Z605" s="65">
        <v>1.3888888888888889E-4</v>
      </c>
      <c r="AA605" s="18">
        <f>WEEKNUM(Tableau22[[#This Row],[Date de début]],2)</f>
        <v>10</v>
      </c>
      <c r="AB605" s="18">
        <f>YEAR(Tableau22[[#This Row],[Date de début]])</f>
        <v>2019</v>
      </c>
      <c r="AC605" s="18">
        <f>WEEKDAY(Tableau22[[#This Row],[Date de début]])</f>
        <v>3</v>
      </c>
      <c r="AD605" s="18" t="str">
        <f>LEFT(Tableau22[[#This Row],[PN Pièce]],9)</f>
        <v/>
      </c>
      <c r="AE605" s="18"/>
    </row>
    <row r="606" spans="2:31" x14ac:dyDescent="0.25">
      <c r="B606" s="18">
        <v>450061</v>
      </c>
      <c r="C606" s="18" t="str">
        <f>IFERROR(VLOOKUP(B606,#REF!,2,FALSE),"")</f>
        <v/>
      </c>
      <c r="D606" s="62">
        <v>43570</v>
      </c>
      <c r="E606" s="63">
        <v>0.5930671296296296</v>
      </c>
      <c r="F606" s="62">
        <v>43572</v>
      </c>
      <c r="G606" s="63">
        <v>0.33223379629629629</v>
      </c>
      <c r="H606"/>
      <c r="I606" s="65">
        <v>0.72568287037037038</v>
      </c>
      <c r="J606" s="65">
        <v>6.5972222222222213E-4</v>
      </c>
      <c r="K606" s="65">
        <v>8.7847222222222233E-3</v>
      </c>
      <c r="L606" s="65" t="s">
        <v>259</v>
      </c>
      <c r="M606" s="65" t="s">
        <v>260</v>
      </c>
      <c r="N606"/>
      <c r="O606" s="18">
        <v>1.60425</v>
      </c>
      <c r="P606" s="18">
        <v>0</v>
      </c>
      <c r="Q606" s="18">
        <v>3.4984909499999999</v>
      </c>
      <c r="S606"/>
      <c r="T606" s="61">
        <v>94.377189479848795</v>
      </c>
      <c r="U606" s="65">
        <v>8.7847222222222233E-3</v>
      </c>
      <c r="V606" s="65">
        <v>0</v>
      </c>
      <c r="W606" s="65">
        <v>0</v>
      </c>
      <c r="X606" s="65">
        <v>0</v>
      </c>
      <c r="Y606" s="65">
        <v>0</v>
      </c>
      <c r="Z606" s="65">
        <v>0</v>
      </c>
      <c r="AA606" s="18">
        <f>WEEKNUM(Tableau22[[#This Row],[Date de début]],2)</f>
        <v>16</v>
      </c>
      <c r="AB606" s="18">
        <f>YEAR(Tableau22[[#This Row],[Date de début]])</f>
        <v>2019</v>
      </c>
      <c r="AC606" s="18">
        <f>WEEKDAY(Tableau22[[#This Row],[Date de début]])</f>
        <v>2</v>
      </c>
      <c r="AD606" s="18" t="str">
        <f>LEFT(Tableau22[[#This Row],[PN Pièce]],9)</f>
        <v/>
      </c>
      <c r="AE606" s="18"/>
    </row>
    <row r="607" spans="2:31" x14ac:dyDescent="0.25">
      <c r="B607" s="18">
        <v>450061</v>
      </c>
      <c r="C607" s="18" t="str">
        <f>IFERROR(VLOOKUP(B607,#REF!,2,FALSE),"")</f>
        <v/>
      </c>
      <c r="D607" s="62">
        <v>43572</v>
      </c>
      <c r="E607" s="63">
        <v>0.36221064814814818</v>
      </c>
      <c r="F607" s="62">
        <v>43572</v>
      </c>
      <c r="G607" s="63">
        <v>0.40790509259259261</v>
      </c>
      <c r="H607"/>
      <c r="I607" s="65">
        <v>2.7141203703703706E-2</v>
      </c>
      <c r="J607" s="65">
        <v>1.7361111111111112E-4</v>
      </c>
      <c r="K607" s="65">
        <v>1.8379629629629628E-2</v>
      </c>
      <c r="L607" s="65">
        <v>0</v>
      </c>
      <c r="M607" s="65">
        <v>4.5694444444444447E-2</v>
      </c>
      <c r="N607"/>
      <c r="O607" s="18">
        <v>1.60425</v>
      </c>
      <c r="P607" s="18">
        <v>0</v>
      </c>
      <c r="Q607" s="69">
        <v>9.9600000000066294E-5</v>
      </c>
      <c r="S607"/>
      <c r="T607" s="61">
        <v>43.8090172239108</v>
      </c>
      <c r="U607" s="65">
        <v>0</v>
      </c>
      <c r="V607" s="65">
        <v>0</v>
      </c>
      <c r="W607" s="65">
        <v>0</v>
      </c>
      <c r="X607" s="65">
        <v>1.8194444444444444E-2</v>
      </c>
      <c r="Y607" s="65">
        <v>0</v>
      </c>
      <c r="Z607" s="65">
        <v>1.8518518518518518E-4</v>
      </c>
      <c r="AA607" s="18">
        <f>WEEKNUM(Tableau22[[#This Row],[Date de début]],2)</f>
        <v>16</v>
      </c>
      <c r="AB607" s="18">
        <f>YEAR(Tableau22[[#This Row],[Date de début]])</f>
        <v>2019</v>
      </c>
      <c r="AC607" s="18">
        <f>WEEKDAY(Tableau22[[#This Row],[Date de début]])</f>
        <v>4</v>
      </c>
      <c r="AD607" s="18" t="str">
        <f>LEFT(Tableau22[[#This Row],[PN Pièce]],9)</f>
        <v/>
      </c>
      <c r="AE607" s="18"/>
    </row>
    <row r="608" spans="2:31" x14ac:dyDescent="0.25">
      <c r="B608" s="18">
        <v>450061</v>
      </c>
      <c r="C608" s="18" t="str">
        <f>IFERROR(VLOOKUP(B608,#REF!,2,FALSE),"")</f>
        <v/>
      </c>
      <c r="D608" s="62">
        <v>43628</v>
      </c>
      <c r="E608" s="63">
        <v>0.34447916666666667</v>
      </c>
      <c r="F608" s="62">
        <v>43628</v>
      </c>
      <c r="G608" s="63">
        <v>0.35071759259259255</v>
      </c>
      <c r="H608"/>
      <c r="I608" s="65">
        <v>1.6782407407407406E-3</v>
      </c>
      <c r="J608" s="65">
        <v>4.6296296296296294E-5</v>
      </c>
      <c r="K608" s="65">
        <v>4.5138888888888893E-3</v>
      </c>
      <c r="L608" s="65">
        <v>0</v>
      </c>
      <c r="M608" s="65">
        <v>6.238425925925925E-3</v>
      </c>
      <c r="N608"/>
      <c r="O608" s="18">
        <v>1.60425</v>
      </c>
      <c r="P608" s="18">
        <v>0</v>
      </c>
      <c r="Q608" s="18">
        <v>1.6087206000000001</v>
      </c>
      <c r="S608"/>
      <c r="T608" s="61">
        <v>48.6883116883117</v>
      </c>
      <c r="U608" s="65">
        <v>4.5138888888888893E-3</v>
      </c>
      <c r="V608" s="65">
        <v>0</v>
      </c>
      <c r="W608" s="65">
        <v>0</v>
      </c>
      <c r="X608" s="65">
        <v>0</v>
      </c>
      <c r="Y608" s="65">
        <v>0</v>
      </c>
      <c r="Z608" s="65">
        <v>0</v>
      </c>
      <c r="AA608" s="18">
        <f>WEEKNUM(Tableau22[[#This Row],[Date de début]],2)</f>
        <v>24</v>
      </c>
      <c r="AB608" s="18">
        <f>YEAR(Tableau22[[#This Row],[Date de début]])</f>
        <v>2019</v>
      </c>
      <c r="AC608" s="18">
        <f>WEEKDAY(Tableau22[[#This Row],[Date de début]])</f>
        <v>4</v>
      </c>
      <c r="AD608" s="18" t="str">
        <f>LEFT(Tableau22[[#This Row],[PN Pièce]],9)</f>
        <v/>
      </c>
      <c r="AE608" s="18"/>
    </row>
    <row r="609" spans="2:31" x14ac:dyDescent="0.25">
      <c r="B609" s="18">
        <v>450061</v>
      </c>
      <c r="C609" s="18" t="str">
        <f>IFERROR(VLOOKUP(B609,#REF!,2,FALSE),"")</f>
        <v/>
      </c>
      <c r="D609" s="62">
        <v>43628</v>
      </c>
      <c r="E609" s="63">
        <v>0.37494212962962964</v>
      </c>
      <c r="F609" s="62">
        <v>43628</v>
      </c>
      <c r="G609" s="63">
        <v>0.43843750000000004</v>
      </c>
      <c r="H609"/>
      <c r="I609" s="65">
        <v>4.5312499999999999E-2</v>
      </c>
      <c r="J609" s="65">
        <v>5.7870370370370366E-5</v>
      </c>
      <c r="K609" s="65">
        <v>1.8124999999999999E-2</v>
      </c>
      <c r="L609" s="65">
        <v>0</v>
      </c>
      <c r="M609" s="65">
        <v>6.3495370370370369E-2</v>
      </c>
      <c r="N609"/>
      <c r="O609" s="18">
        <v>1.60425</v>
      </c>
      <c r="P609" s="18">
        <v>0</v>
      </c>
      <c r="Q609" s="69">
        <v>1.6650000000062401E-5</v>
      </c>
      <c r="S609"/>
      <c r="T609" s="61">
        <v>57.993073277433503</v>
      </c>
      <c r="U609" s="65">
        <v>0</v>
      </c>
      <c r="V609" s="65">
        <v>0</v>
      </c>
      <c r="W609" s="65">
        <v>0</v>
      </c>
      <c r="X609" s="65">
        <v>1.7951388888888888E-2</v>
      </c>
      <c r="Y609" s="65">
        <v>0</v>
      </c>
      <c r="Z609" s="65">
        <v>1.7361111111111112E-4</v>
      </c>
      <c r="AA609" s="18">
        <f>WEEKNUM(Tableau22[[#This Row],[Date de début]],2)</f>
        <v>24</v>
      </c>
      <c r="AB609" s="18">
        <f>YEAR(Tableau22[[#This Row],[Date de début]])</f>
        <v>2019</v>
      </c>
      <c r="AC609" s="18">
        <f>WEEKDAY(Tableau22[[#This Row],[Date de début]])</f>
        <v>4</v>
      </c>
      <c r="AD609" s="18" t="str">
        <f>LEFT(Tableau22[[#This Row],[PN Pièce]],9)</f>
        <v/>
      </c>
      <c r="AE609" s="18"/>
    </row>
    <row r="610" spans="2:31" x14ac:dyDescent="0.25">
      <c r="B610" s="18">
        <v>450062</v>
      </c>
      <c r="C610" s="18" t="str">
        <f>IFERROR(VLOOKUP(B610,#REF!,2,FALSE),"")</f>
        <v/>
      </c>
      <c r="D610" s="62">
        <v>43201</v>
      </c>
      <c r="E610" s="63">
        <v>0.46581018518518519</v>
      </c>
      <c r="F610" s="62">
        <v>43202</v>
      </c>
      <c r="G610" s="63">
        <v>0.33287037037037037</v>
      </c>
      <c r="H610"/>
      <c r="I610" s="65">
        <v>0.11162037037037037</v>
      </c>
      <c r="J610" s="65">
        <v>6.8634259259259256E-3</v>
      </c>
      <c r="K610" s="65">
        <v>2.2060185185185183E-2</v>
      </c>
      <c r="L610" s="65">
        <v>0.72450231481481486</v>
      </c>
      <c r="M610" s="65">
        <v>0.86504629629629637</v>
      </c>
      <c r="N610"/>
      <c r="O610" s="18">
        <v>1.4970000000000001</v>
      </c>
      <c r="P610" s="18">
        <v>0</v>
      </c>
      <c r="Q610" s="18">
        <v>1.5223644000000001</v>
      </c>
      <c r="S610"/>
      <c r="T610" s="61">
        <v>11.33490402328</v>
      </c>
      <c r="U610" s="65">
        <v>5.9837962962962961E-3</v>
      </c>
      <c r="V610" s="65">
        <v>0</v>
      </c>
      <c r="W610" s="65">
        <v>0</v>
      </c>
      <c r="X610" s="65">
        <v>1.5914351851851853E-2</v>
      </c>
      <c r="Y610" s="65">
        <v>0</v>
      </c>
      <c r="Z610" s="65">
        <v>1.6203703703703703E-4</v>
      </c>
      <c r="AA610" s="18">
        <f>WEEKNUM(Tableau22[[#This Row],[Date de début]],2)</f>
        <v>15</v>
      </c>
      <c r="AB610" s="18">
        <f>YEAR(Tableau22[[#This Row],[Date de début]])</f>
        <v>2018</v>
      </c>
      <c r="AC610" s="18">
        <f>WEEKDAY(Tableau22[[#This Row],[Date de début]])</f>
        <v>4</v>
      </c>
      <c r="AD610" s="18" t="str">
        <f>LEFT(Tableau22[[#This Row],[PN Pièce]],9)</f>
        <v/>
      </c>
      <c r="AE610" s="18"/>
    </row>
    <row r="611" spans="2:31" x14ac:dyDescent="0.25">
      <c r="B611" s="18">
        <v>450062</v>
      </c>
      <c r="C611" s="18" t="str">
        <f>IFERROR(VLOOKUP(B611,#REF!,2,FALSE),"")</f>
        <v/>
      </c>
      <c r="D611" s="62">
        <v>43297</v>
      </c>
      <c r="E611" s="63">
        <v>0.45834490740740735</v>
      </c>
      <c r="F611" s="62">
        <v>43297</v>
      </c>
      <c r="G611" s="63">
        <v>0.53810185185185189</v>
      </c>
      <c r="H611"/>
      <c r="I611" s="65">
        <v>5.2199074074074066E-3</v>
      </c>
      <c r="J611" s="65">
        <v>5.3495370370370367E-2</v>
      </c>
      <c r="K611" s="65">
        <v>2.1041666666666667E-2</v>
      </c>
      <c r="L611" s="65">
        <v>0</v>
      </c>
      <c r="M611" s="65">
        <v>7.9756944444444436E-2</v>
      </c>
      <c r="N611"/>
      <c r="O611" s="18">
        <v>1.5745499999999999</v>
      </c>
      <c r="P611" s="18">
        <v>0</v>
      </c>
      <c r="Q611" s="18">
        <v>1.6088777999999999</v>
      </c>
      <c r="S611"/>
      <c r="T611" s="61">
        <v>25.212886373530701</v>
      </c>
      <c r="U611" s="65">
        <v>4.8495370370370368E-3</v>
      </c>
      <c r="V611" s="65">
        <v>0</v>
      </c>
      <c r="W611" s="65">
        <v>0</v>
      </c>
      <c r="X611" s="65">
        <v>1.6122685185185184E-2</v>
      </c>
      <c r="Y611" s="65">
        <v>0</v>
      </c>
      <c r="Z611" s="65">
        <v>6.9444444444444444E-5</v>
      </c>
      <c r="AA611" s="18">
        <f>WEEKNUM(Tableau22[[#This Row],[Date de début]],2)</f>
        <v>29</v>
      </c>
      <c r="AB611" s="18">
        <f>YEAR(Tableau22[[#This Row],[Date de début]])</f>
        <v>2018</v>
      </c>
      <c r="AC611" s="18">
        <f>WEEKDAY(Tableau22[[#This Row],[Date de début]])</f>
        <v>2</v>
      </c>
      <c r="AD611" s="18" t="str">
        <f>LEFT(Tableau22[[#This Row],[PN Pièce]],9)</f>
        <v/>
      </c>
      <c r="AE611" s="18"/>
    </row>
    <row r="612" spans="2:31" x14ac:dyDescent="0.25">
      <c r="B612" s="18">
        <v>450062</v>
      </c>
      <c r="C612" s="18" t="str">
        <f>IFERROR(VLOOKUP(B612,#REF!,2,FALSE),"")</f>
        <v/>
      </c>
      <c r="D612" s="62">
        <v>43350</v>
      </c>
      <c r="E612" s="63">
        <v>0.65299768518518519</v>
      </c>
      <c r="F612" s="62">
        <v>43350</v>
      </c>
      <c r="G612" s="63">
        <v>0.67739583333333331</v>
      </c>
      <c r="H612"/>
      <c r="I612" s="65">
        <v>2.8935185185185189E-4</v>
      </c>
      <c r="J612" s="65">
        <v>3.6689814814814814E-3</v>
      </c>
      <c r="K612" s="65">
        <v>2.0439814814814817E-2</v>
      </c>
      <c r="L612" s="65">
        <v>0</v>
      </c>
      <c r="M612" s="65">
        <v>2.4398148148148145E-2</v>
      </c>
      <c r="N612"/>
      <c r="O612" s="18">
        <v>1.5745499999999999</v>
      </c>
      <c r="P612" s="18">
        <v>0</v>
      </c>
      <c r="Q612" s="18">
        <v>1.5775121999999999</v>
      </c>
      <c r="S612"/>
      <c r="T612" s="61">
        <v>82.525142314990305</v>
      </c>
      <c r="U612" s="65">
        <v>4.4675925925925933E-3</v>
      </c>
      <c r="V612" s="65">
        <v>0</v>
      </c>
      <c r="W612" s="65">
        <v>0</v>
      </c>
      <c r="X612" s="65">
        <v>1.5914351851851853E-2</v>
      </c>
      <c r="Y612" s="65">
        <v>0</v>
      </c>
      <c r="Z612" s="65">
        <v>5.7870370370370366E-5</v>
      </c>
      <c r="AA612" s="18">
        <f>WEEKNUM(Tableau22[[#This Row],[Date de début]],2)</f>
        <v>36</v>
      </c>
      <c r="AB612" s="18">
        <f>YEAR(Tableau22[[#This Row],[Date de début]])</f>
        <v>2018</v>
      </c>
      <c r="AC612" s="18">
        <f>WEEKDAY(Tableau22[[#This Row],[Date de début]])</f>
        <v>6</v>
      </c>
      <c r="AD612" s="18" t="str">
        <f>LEFT(Tableau22[[#This Row],[PN Pièce]],9)</f>
        <v/>
      </c>
      <c r="AE612" s="18"/>
    </row>
    <row r="613" spans="2:31" x14ac:dyDescent="0.25">
      <c r="B613" s="18">
        <v>450062</v>
      </c>
      <c r="C613" s="18" t="str">
        <f>IFERROR(VLOOKUP(B613,#REF!,2,FALSE),"")</f>
        <v/>
      </c>
      <c r="D613" s="62">
        <v>43374</v>
      </c>
      <c r="E613" s="63">
        <v>0.34645833333333331</v>
      </c>
      <c r="F613" s="62">
        <v>43374</v>
      </c>
      <c r="G613" s="63">
        <v>0.40615740740740741</v>
      </c>
      <c r="H613"/>
      <c r="I613" s="65">
        <v>3.7037037037037035E-4</v>
      </c>
      <c r="J613" s="65">
        <v>3.5798611111111107E-2</v>
      </c>
      <c r="K613" s="65">
        <v>2.3530092592592592E-2</v>
      </c>
      <c r="L613" s="65">
        <v>0</v>
      </c>
      <c r="M613" s="65">
        <v>5.9699074074074071E-2</v>
      </c>
      <c r="N613"/>
      <c r="O613" s="18">
        <v>1.5745499999999999</v>
      </c>
      <c r="P613" s="18">
        <v>0</v>
      </c>
      <c r="Q613" s="69">
        <v>1.5792145500000001</v>
      </c>
      <c r="S613"/>
      <c r="T613" s="61">
        <v>85.273361768127302</v>
      </c>
      <c r="U613" s="65">
        <v>7.6388888888888886E-3</v>
      </c>
      <c r="V613" s="65">
        <v>0</v>
      </c>
      <c r="W613" s="65">
        <v>0</v>
      </c>
      <c r="X613" s="65">
        <v>1.5844907407407408E-2</v>
      </c>
      <c r="Y613" s="65">
        <v>0</v>
      </c>
      <c r="Z613" s="65">
        <v>4.6296296296296294E-5</v>
      </c>
      <c r="AA613" s="18">
        <f>WEEKNUM(Tableau22[[#This Row],[Date de début]],2)</f>
        <v>40</v>
      </c>
      <c r="AB613" s="18">
        <f>YEAR(Tableau22[[#This Row],[Date de début]])</f>
        <v>2018</v>
      </c>
      <c r="AC613" s="18">
        <f>WEEKDAY(Tableau22[[#This Row],[Date de début]])</f>
        <v>2</v>
      </c>
      <c r="AD613" s="18" t="str">
        <f>LEFT(Tableau22[[#This Row],[PN Pièce]],9)</f>
        <v/>
      </c>
      <c r="AE613" s="18"/>
    </row>
    <row r="614" spans="2:31" x14ac:dyDescent="0.25">
      <c r="B614" s="18">
        <v>450062</v>
      </c>
      <c r="C614" s="18" t="str">
        <f>IFERROR(VLOOKUP(B614,#REF!,2,FALSE),"")</f>
        <v/>
      </c>
      <c r="D614" s="62">
        <v>43388</v>
      </c>
      <c r="E614" s="63">
        <v>0.62243055555555549</v>
      </c>
      <c r="F614" s="62">
        <v>43389</v>
      </c>
      <c r="G614" s="63">
        <v>0.26957175925925925</v>
      </c>
      <c r="H614"/>
      <c r="I614" s="65">
        <v>3.472222222222222E-3</v>
      </c>
      <c r="J614" s="65">
        <v>9.9537037037037042E-4</v>
      </c>
      <c r="K614" s="65">
        <v>2.0254629629629629E-2</v>
      </c>
      <c r="L614" s="65">
        <v>0.62241898148148145</v>
      </c>
      <c r="M614" s="65">
        <v>0.64714120370370376</v>
      </c>
      <c r="N614"/>
      <c r="O614" s="18">
        <v>1.5745499999999999</v>
      </c>
      <c r="P614" s="18">
        <v>0</v>
      </c>
      <c r="Q614" s="69">
        <v>1.5791702999999999</v>
      </c>
      <c r="S614"/>
      <c r="T614" s="61">
        <v>2.9662332552358102</v>
      </c>
      <c r="U614" s="65">
        <v>4.363425925925926E-3</v>
      </c>
      <c r="V614" s="65">
        <v>0</v>
      </c>
      <c r="W614" s="65">
        <v>0</v>
      </c>
      <c r="X614" s="65">
        <v>1.5891203703703703E-2</v>
      </c>
      <c r="Y614" s="65">
        <v>0</v>
      </c>
      <c r="Z614" s="65">
        <v>0</v>
      </c>
      <c r="AA614" s="18">
        <f>WEEKNUM(Tableau22[[#This Row],[Date de début]],2)</f>
        <v>42</v>
      </c>
      <c r="AB614" s="18">
        <f>YEAR(Tableau22[[#This Row],[Date de début]])</f>
        <v>2018</v>
      </c>
      <c r="AC614" s="18">
        <f>WEEKDAY(Tableau22[[#This Row],[Date de début]])</f>
        <v>2</v>
      </c>
      <c r="AD614" s="18" t="str">
        <f>LEFT(Tableau22[[#This Row],[PN Pièce]],9)</f>
        <v/>
      </c>
      <c r="AE614" s="18"/>
    </row>
    <row r="615" spans="2:31" x14ac:dyDescent="0.25">
      <c r="B615" s="18">
        <v>450062</v>
      </c>
      <c r="C615" s="18" t="str">
        <f>IFERROR(VLOOKUP(B615,#REF!,2,FALSE),"")</f>
        <v/>
      </c>
      <c r="D615" s="62">
        <v>43399</v>
      </c>
      <c r="E615" s="63">
        <v>0.33744212962962966</v>
      </c>
      <c r="F615" s="62">
        <v>43399</v>
      </c>
      <c r="G615" s="63">
        <v>0.36606481481481484</v>
      </c>
      <c r="H615"/>
      <c r="I615" s="65">
        <v>5.3356481481481484E-3</v>
      </c>
      <c r="J615" s="65">
        <v>1.3773148148148147E-3</v>
      </c>
      <c r="K615" s="65">
        <v>2.1909722222222223E-2</v>
      </c>
      <c r="L615" s="65">
        <v>0</v>
      </c>
      <c r="M615" s="65">
        <v>2.8622685185185185E-2</v>
      </c>
      <c r="N615"/>
      <c r="O615" s="18">
        <v>1.5745499999999999</v>
      </c>
      <c r="P615" s="18">
        <v>0</v>
      </c>
      <c r="Q615" s="18">
        <v>1.5823759500000001</v>
      </c>
      <c r="S615"/>
      <c r="T615" s="61">
        <v>61.424585523655402</v>
      </c>
      <c r="U615" s="65">
        <v>6.0069444444444441E-3</v>
      </c>
      <c r="V615" s="65">
        <v>0</v>
      </c>
      <c r="W615" s="65">
        <v>0</v>
      </c>
      <c r="X615" s="65">
        <v>1.5891203703703703E-2</v>
      </c>
      <c r="Y615" s="65">
        <v>0</v>
      </c>
      <c r="Z615" s="65">
        <v>1.1574074074074073E-5</v>
      </c>
      <c r="AA615" s="18">
        <f>WEEKNUM(Tableau22[[#This Row],[Date de début]],2)</f>
        <v>43</v>
      </c>
      <c r="AB615" s="18">
        <f>YEAR(Tableau22[[#This Row],[Date de début]])</f>
        <v>2018</v>
      </c>
      <c r="AC615" s="18">
        <f>WEEKDAY(Tableau22[[#This Row],[Date de début]])</f>
        <v>6</v>
      </c>
      <c r="AD615" s="18" t="str">
        <f>LEFT(Tableau22[[#This Row],[PN Pièce]],9)</f>
        <v/>
      </c>
      <c r="AE615" s="18"/>
    </row>
    <row r="616" spans="2:31" x14ac:dyDescent="0.25">
      <c r="B616" s="18">
        <v>450062</v>
      </c>
      <c r="C616" s="18" t="str">
        <f>IFERROR(VLOOKUP(B616,#REF!,2,FALSE),"")</f>
        <v/>
      </c>
      <c r="D616" s="62">
        <v>43406</v>
      </c>
      <c r="E616" s="63">
        <v>0.39986111111111106</v>
      </c>
      <c r="F616" s="62">
        <v>43406</v>
      </c>
      <c r="G616" s="63">
        <v>0.44444444444444442</v>
      </c>
      <c r="H616"/>
      <c r="I616" s="65">
        <v>2.0995370370370373E-2</v>
      </c>
      <c r="J616" s="65">
        <v>6.134259259259259E-4</v>
      </c>
      <c r="K616" s="65">
        <v>2.1678240740740738E-2</v>
      </c>
      <c r="L616" s="65">
        <v>1.2962962962962963E-3</v>
      </c>
      <c r="M616" s="65">
        <v>4.4583333333333336E-2</v>
      </c>
      <c r="N616"/>
      <c r="O616" s="18">
        <v>1.5745499999999999</v>
      </c>
      <c r="P616" s="18">
        <v>0</v>
      </c>
      <c r="Q616" s="18">
        <v>2.18476365000001</v>
      </c>
      <c r="S616"/>
      <c r="T616" s="61">
        <v>56.559709241952199</v>
      </c>
      <c r="U616" s="65">
        <v>5.7870370370370376E-3</v>
      </c>
      <c r="V616" s="65">
        <v>0</v>
      </c>
      <c r="W616" s="65">
        <v>0</v>
      </c>
      <c r="X616" s="65">
        <v>1.5879629629629629E-2</v>
      </c>
      <c r="Y616" s="65">
        <v>0</v>
      </c>
      <c r="Z616" s="65">
        <v>1.1574074074074073E-5</v>
      </c>
      <c r="AA616" s="18">
        <f>WEEKNUM(Tableau22[[#This Row],[Date de début]],2)</f>
        <v>44</v>
      </c>
      <c r="AB616" s="18">
        <f>YEAR(Tableau22[[#This Row],[Date de début]])</f>
        <v>2018</v>
      </c>
      <c r="AC616" s="18">
        <f>WEEKDAY(Tableau22[[#This Row],[Date de début]])</f>
        <v>6</v>
      </c>
      <c r="AD616" s="18" t="str">
        <f>LEFT(Tableau22[[#This Row],[PN Pièce]],9)</f>
        <v/>
      </c>
      <c r="AE616" s="18"/>
    </row>
    <row r="617" spans="2:31" x14ac:dyDescent="0.25">
      <c r="B617" s="18">
        <v>450062</v>
      </c>
      <c r="C617" s="18" t="str">
        <f>IFERROR(VLOOKUP(B617,#REF!,2,FALSE),"")</f>
        <v/>
      </c>
      <c r="D617" s="62">
        <v>43410</v>
      </c>
      <c r="E617" s="63">
        <v>0.41368055555555555</v>
      </c>
      <c r="F617" s="62">
        <v>43410</v>
      </c>
      <c r="G617" s="63">
        <v>0.44262731481481482</v>
      </c>
      <c r="H617"/>
      <c r="I617" s="65">
        <v>3.4722222222222224E-4</v>
      </c>
      <c r="J617" s="65">
        <v>4.2476851851851851E-3</v>
      </c>
      <c r="K617" s="65">
        <v>2.4351851851851857E-2</v>
      </c>
      <c r="L617" s="65">
        <v>0</v>
      </c>
      <c r="M617" s="65">
        <v>2.8946759259259255E-2</v>
      </c>
      <c r="N617"/>
      <c r="O617" s="18">
        <v>1.5745499999999999</v>
      </c>
      <c r="P617" s="18">
        <v>0</v>
      </c>
      <c r="Q617" s="18">
        <v>1.5791649000000001</v>
      </c>
      <c r="S617"/>
      <c r="T617" s="61">
        <v>62.928028788484497</v>
      </c>
      <c r="U617" s="65">
        <v>8.4837962962962966E-3</v>
      </c>
      <c r="V617" s="65">
        <v>0</v>
      </c>
      <c r="W617" s="65">
        <v>0</v>
      </c>
      <c r="X617" s="65">
        <v>1.5868055555555555E-2</v>
      </c>
      <c r="Y617" s="65">
        <v>0</v>
      </c>
      <c r="Z617" s="65">
        <v>0</v>
      </c>
      <c r="AA617" s="18">
        <f>WEEKNUM(Tableau22[[#This Row],[Date de début]],2)</f>
        <v>45</v>
      </c>
      <c r="AB617" s="18">
        <f>YEAR(Tableau22[[#This Row],[Date de début]])</f>
        <v>2018</v>
      </c>
      <c r="AC617" s="18">
        <f>WEEKDAY(Tableau22[[#This Row],[Date de début]])</f>
        <v>3</v>
      </c>
      <c r="AD617" s="18" t="str">
        <f>LEFT(Tableau22[[#This Row],[PN Pièce]],9)</f>
        <v/>
      </c>
      <c r="AE617" s="18"/>
    </row>
    <row r="618" spans="2:31" x14ac:dyDescent="0.25">
      <c r="B618" s="18">
        <v>450062</v>
      </c>
      <c r="C618" s="18" t="str">
        <f>IFERROR(VLOOKUP(B618,#REF!,2,FALSE),"")</f>
        <v/>
      </c>
      <c r="D618" s="62">
        <v>43430</v>
      </c>
      <c r="E618" s="63">
        <v>0.55353009259259256</v>
      </c>
      <c r="F618" s="62">
        <v>43431</v>
      </c>
      <c r="G618" s="63">
        <v>0.27554398148148146</v>
      </c>
      <c r="H618"/>
      <c r="I618" s="65">
        <v>1.0416666666666667E-4</v>
      </c>
      <c r="J618" s="65">
        <v>7.1296296296296307E-3</v>
      </c>
      <c r="K618" s="65">
        <v>0.71478009259259256</v>
      </c>
      <c r="L618" s="65">
        <v>0</v>
      </c>
      <c r="M618" s="65">
        <v>0.72201388888888884</v>
      </c>
      <c r="N618"/>
      <c r="O618" s="18">
        <v>1.5745499999999999</v>
      </c>
      <c r="P618" s="18">
        <v>0</v>
      </c>
      <c r="Q618" s="18">
        <v>1.57927335</v>
      </c>
      <c r="S618"/>
      <c r="T618" s="61">
        <v>98.078949055817404</v>
      </c>
      <c r="U618" s="65">
        <v>8.2523148148148148E-3</v>
      </c>
      <c r="V618" s="65">
        <v>0</v>
      </c>
      <c r="W618" s="65">
        <v>0</v>
      </c>
      <c r="X618" s="65">
        <v>0.70644675925925926</v>
      </c>
      <c r="Y618" s="65">
        <v>0</v>
      </c>
      <c r="Z618" s="65">
        <v>8.1018518518518516E-5</v>
      </c>
      <c r="AA618" s="18">
        <f>WEEKNUM(Tableau22[[#This Row],[Date de début]],2)</f>
        <v>48</v>
      </c>
      <c r="AB618" s="18">
        <f>YEAR(Tableau22[[#This Row],[Date de début]])</f>
        <v>2018</v>
      </c>
      <c r="AC618" s="18">
        <f>WEEKDAY(Tableau22[[#This Row],[Date de début]])</f>
        <v>2</v>
      </c>
      <c r="AD618" s="18" t="str">
        <f>LEFT(Tableau22[[#This Row],[PN Pièce]],9)</f>
        <v/>
      </c>
      <c r="AE618" s="18"/>
    </row>
    <row r="619" spans="2:31" x14ac:dyDescent="0.25">
      <c r="B619" s="18">
        <v>450062</v>
      </c>
      <c r="C619" s="18" t="str">
        <f>IFERROR(VLOOKUP(B619,#REF!,2,FALSE),"")</f>
        <v/>
      </c>
      <c r="D619" s="62">
        <v>43489</v>
      </c>
      <c r="E619" s="63">
        <v>0.46434027777777781</v>
      </c>
      <c r="F619" s="62">
        <v>43489</v>
      </c>
      <c r="G619" s="63">
        <v>0.55138888888888882</v>
      </c>
      <c r="H619"/>
      <c r="I619" s="65">
        <v>6.3611111111111118E-2</v>
      </c>
      <c r="J619" s="65">
        <v>9.4907407407407408E-4</v>
      </c>
      <c r="K619" s="65">
        <v>2.2488425925925926E-2</v>
      </c>
      <c r="L619" s="65">
        <v>0</v>
      </c>
      <c r="M619" s="65">
        <v>8.7048611111111118E-2</v>
      </c>
      <c r="N619"/>
      <c r="O619" s="18">
        <v>1.5745499999999999</v>
      </c>
      <c r="P619" s="18">
        <v>0</v>
      </c>
      <c r="Q619" s="18">
        <v>1.5801575999999999</v>
      </c>
      <c r="S619"/>
      <c r="T619" s="61">
        <v>21.231219252758901</v>
      </c>
      <c r="U619" s="65">
        <v>6.5509259259259262E-3</v>
      </c>
      <c r="V619" s="65">
        <v>0</v>
      </c>
      <c r="W619" s="65">
        <v>0</v>
      </c>
      <c r="X619" s="65">
        <v>1.5925925925925927E-2</v>
      </c>
      <c r="Y619" s="65">
        <v>0</v>
      </c>
      <c r="Z619" s="65">
        <v>1.1574074074074073E-5</v>
      </c>
      <c r="AA619" s="18">
        <f>WEEKNUM(Tableau22[[#This Row],[Date de début]],2)</f>
        <v>4</v>
      </c>
      <c r="AB619" s="18">
        <f>YEAR(Tableau22[[#This Row],[Date de début]])</f>
        <v>2019</v>
      </c>
      <c r="AC619" s="18">
        <f>WEEKDAY(Tableau22[[#This Row],[Date de début]])</f>
        <v>5</v>
      </c>
      <c r="AD619" s="18" t="str">
        <f>LEFT(Tableau22[[#This Row],[PN Pièce]],9)</f>
        <v/>
      </c>
      <c r="AE619" s="18"/>
    </row>
    <row r="620" spans="2:31" x14ac:dyDescent="0.25">
      <c r="B620" s="18">
        <v>450062</v>
      </c>
      <c r="C620" s="18" t="str">
        <f>IFERROR(VLOOKUP(B620,#REF!,2,FALSE),"")</f>
        <v/>
      </c>
      <c r="D620" s="62">
        <v>43514</v>
      </c>
      <c r="E620" s="63">
        <v>0.47038194444444442</v>
      </c>
      <c r="F620" s="62">
        <v>43514</v>
      </c>
      <c r="G620" s="63">
        <v>0.5516550925925926</v>
      </c>
      <c r="H620"/>
      <c r="I620" s="65">
        <v>5.6273148148148149E-2</v>
      </c>
      <c r="J620" s="65">
        <v>1.6435185185185183E-3</v>
      </c>
      <c r="K620" s="65">
        <v>2.3356481481481482E-2</v>
      </c>
      <c r="L620" s="65">
        <v>0</v>
      </c>
      <c r="M620" s="65">
        <v>8.1273148148148136E-2</v>
      </c>
      <c r="N620"/>
      <c r="O620" s="18">
        <v>1.5745499999999999</v>
      </c>
      <c r="P620" s="18">
        <v>0</v>
      </c>
      <c r="Q620" s="18">
        <v>1.6049234999999999</v>
      </c>
      <c r="S620"/>
      <c r="T620" s="61">
        <v>22.6274565650812</v>
      </c>
      <c r="U620" s="65">
        <v>7.4537037037037028E-3</v>
      </c>
      <c r="V620" s="65">
        <v>0</v>
      </c>
      <c r="W620" s="65">
        <v>0</v>
      </c>
      <c r="X620" s="65">
        <v>1.5879629629629629E-2</v>
      </c>
      <c r="Y620" s="65">
        <v>0</v>
      </c>
      <c r="Z620" s="65">
        <v>2.3148148148148147E-5</v>
      </c>
      <c r="AA620" s="18">
        <f>WEEKNUM(Tableau22[[#This Row],[Date de début]],2)</f>
        <v>8</v>
      </c>
      <c r="AB620" s="18">
        <f>YEAR(Tableau22[[#This Row],[Date de début]])</f>
        <v>2019</v>
      </c>
      <c r="AC620" s="18">
        <f>WEEKDAY(Tableau22[[#This Row],[Date de début]])</f>
        <v>2</v>
      </c>
      <c r="AD620" s="18" t="str">
        <f>LEFT(Tableau22[[#This Row],[PN Pièce]],9)</f>
        <v/>
      </c>
      <c r="AE620" s="18"/>
    </row>
    <row r="621" spans="2:31" x14ac:dyDescent="0.25">
      <c r="B621" s="18">
        <v>450062</v>
      </c>
      <c r="C621" s="18" t="str">
        <f>IFERROR(VLOOKUP(B621,#REF!,2,FALSE),"")</f>
        <v/>
      </c>
      <c r="D621" s="62">
        <v>43517</v>
      </c>
      <c r="E621" s="63">
        <v>0.5643055555555555</v>
      </c>
      <c r="F621" s="62">
        <v>43517</v>
      </c>
      <c r="G621" s="63">
        <v>0.62202546296296302</v>
      </c>
      <c r="H621"/>
      <c r="I621" s="65">
        <v>3.5891203703703703E-2</v>
      </c>
      <c r="J621" s="65">
        <v>6.7129629629629625E-4</v>
      </c>
      <c r="K621" s="65">
        <v>2.1157407407407406E-2</v>
      </c>
      <c r="L621" s="65">
        <v>0</v>
      </c>
      <c r="M621" s="65">
        <v>5.7719907407407407E-2</v>
      </c>
      <c r="N621"/>
      <c r="O621" s="18">
        <v>1.5745499999999999</v>
      </c>
      <c r="P621" s="18">
        <v>0</v>
      </c>
      <c r="Q621" s="18">
        <v>1.5816940500000001</v>
      </c>
      <c r="S621"/>
      <c r="T621" s="61">
        <v>33.160617605774902</v>
      </c>
      <c r="U621" s="65">
        <v>5.2430555555555555E-3</v>
      </c>
      <c r="V621" s="65">
        <v>0</v>
      </c>
      <c r="W621" s="65">
        <v>0</v>
      </c>
      <c r="X621" s="65">
        <v>1.5891203703703703E-2</v>
      </c>
      <c r="Y621" s="65">
        <v>0</v>
      </c>
      <c r="Z621" s="65">
        <v>2.3148148148148147E-5</v>
      </c>
      <c r="AA621" s="18">
        <f>WEEKNUM(Tableau22[[#This Row],[Date de début]],2)</f>
        <v>8</v>
      </c>
      <c r="AB621" s="18">
        <f>YEAR(Tableau22[[#This Row],[Date de début]])</f>
        <v>2019</v>
      </c>
      <c r="AC621" s="18">
        <f>WEEKDAY(Tableau22[[#This Row],[Date de début]])</f>
        <v>5</v>
      </c>
      <c r="AD621" s="18" t="str">
        <f>LEFT(Tableau22[[#This Row],[PN Pièce]],9)</f>
        <v/>
      </c>
      <c r="AE621" s="18"/>
    </row>
    <row r="622" spans="2:31" x14ac:dyDescent="0.25">
      <c r="B622" s="18">
        <v>450062</v>
      </c>
      <c r="C622" s="18" t="str">
        <f>IFERROR(VLOOKUP(B622,#REF!,2,FALSE),"")</f>
        <v/>
      </c>
      <c r="D622" s="62">
        <v>43524</v>
      </c>
      <c r="E622" s="63">
        <v>0.76162037037037045</v>
      </c>
      <c r="F622" s="62">
        <v>43524</v>
      </c>
      <c r="G622" s="63">
        <v>0.8618055555555556</v>
      </c>
      <c r="H622"/>
      <c r="I622" s="65">
        <v>7.6805555555555557E-2</v>
      </c>
      <c r="J622" s="65">
        <v>3.5879629629629635E-4</v>
      </c>
      <c r="K622" s="65">
        <v>2.3020833333333334E-2</v>
      </c>
      <c r="L622" s="65">
        <v>0</v>
      </c>
      <c r="M622" s="65">
        <v>0.1001851851851852</v>
      </c>
      <c r="N622"/>
      <c r="O622" s="18">
        <v>1.5745499999999999</v>
      </c>
      <c r="P622" s="18">
        <v>0</v>
      </c>
      <c r="Q622" s="18">
        <v>1.57991985</v>
      </c>
      <c r="S622"/>
      <c r="T622" s="61">
        <v>18.9562153419593</v>
      </c>
      <c r="U622" s="65">
        <v>6.6666666666666671E-3</v>
      </c>
      <c r="V622" s="65">
        <v>0</v>
      </c>
      <c r="W622" s="65">
        <v>0</v>
      </c>
      <c r="X622" s="65">
        <v>1.6331018518518519E-2</v>
      </c>
      <c r="Y622" s="65">
        <v>0</v>
      </c>
      <c r="Z622" s="65">
        <v>2.3148148148148147E-5</v>
      </c>
      <c r="AA622" s="18">
        <f>WEEKNUM(Tableau22[[#This Row],[Date de début]],2)</f>
        <v>9</v>
      </c>
      <c r="AB622" s="18">
        <f>YEAR(Tableau22[[#This Row],[Date de début]])</f>
        <v>2019</v>
      </c>
      <c r="AC622" s="18">
        <f>WEEKDAY(Tableau22[[#This Row],[Date de début]])</f>
        <v>5</v>
      </c>
      <c r="AD622" s="18" t="str">
        <f>LEFT(Tableau22[[#This Row],[PN Pièce]],9)</f>
        <v/>
      </c>
      <c r="AE622" s="18"/>
    </row>
    <row r="623" spans="2:31" x14ac:dyDescent="0.25">
      <c r="B623" s="18">
        <v>450062</v>
      </c>
      <c r="C623" s="18" t="str">
        <f>IFERROR(VLOOKUP(B623,#REF!,2,FALSE),"")</f>
        <v/>
      </c>
      <c r="D623" s="62">
        <v>43529</v>
      </c>
      <c r="E623" s="63">
        <v>0.71700231481481491</v>
      </c>
      <c r="F623" s="62">
        <v>43529</v>
      </c>
      <c r="G623" s="63">
        <v>0.74706018518518524</v>
      </c>
      <c r="H623"/>
      <c r="I623" s="65">
        <v>4.5138888888888892E-4</v>
      </c>
      <c r="J623" s="65">
        <v>1.9097222222222222E-3</v>
      </c>
      <c r="K623" s="65">
        <v>2.7696759259259258E-2</v>
      </c>
      <c r="L623" s="65">
        <v>0</v>
      </c>
      <c r="M623" s="65">
        <v>3.005787037037037E-2</v>
      </c>
      <c r="N623"/>
      <c r="O623" s="18">
        <v>1.5745499999999999</v>
      </c>
      <c r="P623" s="18">
        <v>0</v>
      </c>
      <c r="Q623" s="18">
        <v>1.5790963499999999</v>
      </c>
      <c r="S623"/>
      <c r="T623" s="61">
        <v>64.732383519445406</v>
      </c>
      <c r="U623" s="65">
        <v>1.1782407407407406E-2</v>
      </c>
      <c r="V623" s="65">
        <v>0</v>
      </c>
      <c r="W623" s="65">
        <v>0</v>
      </c>
      <c r="X623" s="65">
        <v>1.5879629629629629E-2</v>
      </c>
      <c r="Y623" s="65">
        <v>0</v>
      </c>
      <c r="Z623" s="65">
        <v>3.4722222222222222E-5</v>
      </c>
      <c r="AA623" s="18">
        <f>WEEKNUM(Tableau22[[#This Row],[Date de début]],2)</f>
        <v>10</v>
      </c>
      <c r="AB623" s="18">
        <f>YEAR(Tableau22[[#This Row],[Date de début]])</f>
        <v>2019</v>
      </c>
      <c r="AC623" s="18">
        <f>WEEKDAY(Tableau22[[#This Row],[Date de début]])</f>
        <v>3</v>
      </c>
      <c r="AD623" s="18" t="str">
        <f>LEFT(Tableau22[[#This Row],[PN Pièce]],9)</f>
        <v/>
      </c>
      <c r="AE623" s="18"/>
    </row>
    <row r="624" spans="2:31" x14ac:dyDescent="0.25">
      <c r="B624" s="18">
        <v>450062</v>
      </c>
      <c r="C624" s="18" t="str">
        <f>IFERROR(VLOOKUP(B624,#REF!,2,FALSE),"")</f>
        <v/>
      </c>
      <c r="D624" s="62">
        <v>43572</v>
      </c>
      <c r="E624" s="63">
        <v>0.33223379629629629</v>
      </c>
      <c r="F624" s="62">
        <v>43572</v>
      </c>
      <c r="G624" s="63">
        <v>0.36221064814814818</v>
      </c>
      <c r="H624"/>
      <c r="I624" s="65">
        <v>5.2199074074074066E-3</v>
      </c>
      <c r="J624" s="65">
        <v>1.9444444444444442E-3</v>
      </c>
      <c r="K624" s="65">
        <v>2.2812499999999999E-2</v>
      </c>
      <c r="L624" s="65">
        <v>0</v>
      </c>
      <c r="M624" s="65">
        <v>2.9976851851851852E-2</v>
      </c>
      <c r="N624"/>
      <c r="O624" s="18">
        <v>1.5745499999999999</v>
      </c>
      <c r="P624" s="18">
        <v>0</v>
      </c>
      <c r="Q624" s="18">
        <v>1.58288235</v>
      </c>
      <c r="S624"/>
      <c r="T624" s="61">
        <v>80.174131274131099</v>
      </c>
      <c r="U624" s="65">
        <v>6.828703703703704E-3</v>
      </c>
      <c r="V624" s="65">
        <v>0</v>
      </c>
      <c r="W624" s="65">
        <v>0</v>
      </c>
      <c r="X624" s="65">
        <v>1.5972222222222224E-2</v>
      </c>
      <c r="Y624" s="65">
        <v>0</v>
      </c>
      <c r="Z624" s="65">
        <v>1.1574074074074073E-5</v>
      </c>
      <c r="AA624" s="18">
        <f>WEEKNUM(Tableau22[[#This Row],[Date de début]],2)</f>
        <v>16</v>
      </c>
      <c r="AB624" s="18">
        <f>YEAR(Tableau22[[#This Row],[Date de début]])</f>
        <v>2019</v>
      </c>
      <c r="AC624" s="18">
        <f>WEEKDAY(Tableau22[[#This Row],[Date de début]])</f>
        <v>4</v>
      </c>
      <c r="AD624" s="18" t="str">
        <f>LEFT(Tableau22[[#This Row],[PN Pièce]],9)</f>
        <v/>
      </c>
      <c r="AE624" s="18"/>
    </row>
    <row r="625" spans="2:31" x14ac:dyDescent="0.25">
      <c r="B625" s="18">
        <v>450062</v>
      </c>
      <c r="C625" s="18" t="str">
        <f>IFERROR(VLOOKUP(B625,#REF!,2,FALSE),"")</f>
        <v/>
      </c>
      <c r="D625" s="62">
        <v>43628</v>
      </c>
      <c r="E625" s="63">
        <v>0.35071759259259255</v>
      </c>
      <c r="F625" s="62">
        <v>43628</v>
      </c>
      <c r="G625" s="63">
        <v>0.37493055555555554</v>
      </c>
      <c r="H625"/>
      <c r="I625" s="65">
        <v>3.7731481481481483E-3</v>
      </c>
      <c r="J625" s="65">
        <v>1.3888888888888889E-4</v>
      </c>
      <c r="K625" s="65">
        <v>2.0300925925925927E-2</v>
      </c>
      <c r="L625" s="65">
        <v>0</v>
      </c>
      <c r="M625" s="65">
        <v>2.4212962962962964E-2</v>
      </c>
      <c r="N625"/>
      <c r="O625" s="18">
        <v>1.5745499999999999</v>
      </c>
      <c r="P625" s="18">
        <v>0</v>
      </c>
      <c r="Q625" s="18">
        <v>1.5809590499999999</v>
      </c>
      <c r="S625"/>
      <c r="T625" s="61">
        <v>93.451242829827606</v>
      </c>
      <c r="U625" s="65">
        <v>4.340277777777778E-3</v>
      </c>
      <c r="V625" s="65">
        <v>0</v>
      </c>
      <c r="W625" s="65">
        <v>0</v>
      </c>
      <c r="X625" s="65">
        <v>1.5914351851851853E-2</v>
      </c>
      <c r="Y625" s="65">
        <v>0</v>
      </c>
      <c r="Z625" s="65">
        <v>4.6296296296296294E-5</v>
      </c>
      <c r="AA625" s="18">
        <f>WEEKNUM(Tableau22[[#This Row],[Date de début]],2)</f>
        <v>24</v>
      </c>
      <c r="AB625" s="18">
        <f>YEAR(Tableau22[[#This Row],[Date de début]])</f>
        <v>2019</v>
      </c>
      <c r="AC625" s="18">
        <f>WEEKDAY(Tableau22[[#This Row],[Date de début]])</f>
        <v>4</v>
      </c>
      <c r="AD625" s="18" t="str">
        <f>LEFT(Tableau22[[#This Row],[PN Pièce]],9)</f>
        <v/>
      </c>
      <c r="AE625" s="18"/>
    </row>
    <row r="626" spans="2:31" x14ac:dyDescent="0.25">
      <c r="B626" s="18">
        <v>450063</v>
      </c>
      <c r="C626" s="18" t="str">
        <f>IFERROR(VLOOKUP(B626,#REF!,2,FALSE),"")</f>
        <v/>
      </c>
      <c r="D626" s="62">
        <v>43202</v>
      </c>
      <c r="E626" s="63">
        <v>0.65736111111111117</v>
      </c>
      <c r="F626" s="62">
        <v>43202</v>
      </c>
      <c r="G626" s="63">
        <v>0.69883101851851848</v>
      </c>
      <c r="H626"/>
      <c r="I626" s="65">
        <v>3.3414351851851855E-2</v>
      </c>
      <c r="J626" s="65">
        <v>5.3125000000000004E-3</v>
      </c>
      <c r="K626" s="65">
        <v>2.7430555555555559E-3</v>
      </c>
      <c r="L626" s="65">
        <v>0</v>
      </c>
      <c r="M626" s="65">
        <v>4.1469907407407407E-2</v>
      </c>
      <c r="N626"/>
      <c r="O626" s="18">
        <v>48.08325</v>
      </c>
      <c r="P626" s="18">
        <v>0</v>
      </c>
      <c r="Q626" s="18">
        <v>1.0456984499999999</v>
      </c>
      <c r="S626"/>
      <c r="T626" s="61">
        <v>3.2319285514931599</v>
      </c>
      <c r="U626" s="65">
        <v>2.7314814814814819E-3</v>
      </c>
      <c r="V626" s="65">
        <v>0</v>
      </c>
      <c r="W626" s="65">
        <v>0</v>
      </c>
      <c r="X626" s="65">
        <v>0</v>
      </c>
      <c r="Y626" s="65">
        <v>0</v>
      </c>
      <c r="Z626" s="65">
        <v>1.1574074074074073E-5</v>
      </c>
      <c r="AA626" s="18">
        <f>WEEKNUM(Tableau22[[#This Row],[Date de début]],2)</f>
        <v>15</v>
      </c>
      <c r="AB626" s="18">
        <f>YEAR(Tableau22[[#This Row],[Date de début]])</f>
        <v>2018</v>
      </c>
      <c r="AC626" s="18">
        <f>WEEKDAY(Tableau22[[#This Row],[Date de début]])</f>
        <v>5</v>
      </c>
      <c r="AD626" s="18" t="str">
        <f>LEFT(Tableau22[[#This Row],[PN Pièce]],9)</f>
        <v/>
      </c>
      <c r="AE626" s="18"/>
    </row>
    <row r="627" spans="2:31" x14ac:dyDescent="0.25">
      <c r="B627" s="18">
        <v>450063</v>
      </c>
      <c r="C627" s="18" t="str">
        <f>IFERROR(VLOOKUP(B627,#REF!,2,FALSE),"")</f>
        <v/>
      </c>
      <c r="D627" s="62">
        <v>43202</v>
      </c>
      <c r="E627" s="63">
        <v>0.69893518518518516</v>
      </c>
      <c r="F627" s="62">
        <v>43203</v>
      </c>
      <c r="G627" s="63">
        <v>0.35327546296296292</v>
      </c>
      <c r="H627"/>
      <c r="I627" s="65">
        <v>0.62809027777777782</v>
      </c>
      <c r="J627" s="65">
        <v>4.2824074074074075E-4</v>
      </c>
      <c r="K627" s="65">
        <v>7.0601851851851841E-3</v>
      </c>
      <c r="L627" s="65">
        <v>1.8761574074074073E-2</v>
      </c>
      <c r="M627" s="65">
        <v>0.65434027777777781</v>
      </c>
      <c r="N627"/>
      <c r="O627" s="18">
        <v>48.08325</v>
      </c>
      <c r="P627" s="18">
        <v>0</v>
      </c>
      <c r="Q627" s="18">
        <v>1.8451270500000001</v>
      </c>
      <c r="S627"/>
      <c r="T627" s="61">
        <v>3.8413726010436</v>
      </c>
      <c r="U627" s="65">
        <v>4.3055555555555555E-3</v>
      </c>
      <c r="V627" s="65">
        <v>2.7314814814814819E-3</v>
      </c>
      <c r="W627" s="65">
        <v>0</v>
      </c>
      <c r="X627" s="65">
        <v>0</v>
      </c>
      <c r="Y627" s="65">
        <v>0</v>
      </c>
      <c r="Z627" s="65">
        <v>2.3148148148148147E-5</v>
      </c>
      <c r="AA627" s="18">
        <f>WEEKNUM(Tableau22[[#This Row],[Date de début]],2)</f>
        <v>15</v>
      </c>
      <c r="AB627" s="18">
        <f>YEAR(Tableau22[[#This Row],[Date de début]])</f>
        <v>2018</v>
      </c>
      <c r="AC627" s="18">
        <f>WEEKDAY(Tableau22[[#This Row],[Date de début]])</f>
        <v>5</v>
      </c>
      <c r="AD627" s="18" t="str">
        <f>LEFT(Tableau22[[#This Row],[PN Pièce]],9)</f>
        <v/>
      </c>
      <c r="AE627" s="18"/>
    </row>
    <row r="628" spans="2:31" x14ac:dyDescent="0.25">
      <c r="B628" s="18">
        <v>450063</v>
      </c>
      <c r="C628" s="18" t="str">
        <f>IFERROR(VLOOKUP(B628,#REF!,2,FALSE),"")</f>
        <v/>
      </c>
      <c r="D628" s="62">
        <v>43213</v>
      </c>
      <c r="E628" s="63">
        <v>0.33841435185185187</v>
      </c>
      <c r="F628" s="62">
        <v>43214</v>
      </c>
      <c r="G628" s="63">
        <v>0.32292824074074072</v>
      </c>
      <c r="H628"/>
      <c r="I628" s="65">
        <v>0.18042824074074074</v>
      </c>
      <c r="J628" s="65">
        <v>5.7430555555555561E-2</v>
      </c>
      <c r="K628" s="65">
        <v>0.11130787037037038</v>
      </c>
      <c r="L628" s="65">
        <v>0.63534722222222217</v>
      </c>
      <c r="M628" s="65">
        <v>0.98451388888888891</v>
      </c>
      <c r="N628"/>
      <c r="O628" s="18">
        <v>48.08325</v>
      </c>
      <c r="P628" s="18">
        <v>0</v>
      </c>
      <c r="Q628" s="18">
        <v>56.114481900000001</v>
      </c>
      <c r="S628"/>
      <c r="T628" s="61">
        <v>9.7281982553901702</v>
      </c>
      <c r="U628" s="65">
        <v>9.8564814814814813E-2</v>
      </c>
      <c r="V628" s="65">
        <v>1.2708333333333334E-2</v>
      </c>
      <c r="W628" s="65">
        <v>0</v>
      </c>
      <c r="X628" s="65">
        <v>0</v>
      </c>
      <c r="Y628" s="65">
        <v>0</v>
      </c>
      <c r="Z628" s="65">
        <v>3.4722222222222222E-5</v>
      </c>
      <c r="AA628" s="18">
        <f>WEEKNUM(Tableau22[[#This Row],[Date de début]],2)</f>
        <v>17</v>
      </c>
      <c r="AB628" s="18">
        <f>YEAR(Tableau22[[#This Row],[Date de début]])</f>
        <v>2018</v>
      </c>
      <c r="AC628" s="18">
        <f>WEEKDAY(Tableau22[[#This Row],[Date de début]])</f>
        <v>2</v>
      </c>
      <c r="AD628" s="18" t="str">
        <f>LEFT(Tableau22[[#This Row],[PN Pièce]],9)</f>
        <v/>
      </c>
      <c r="AE628" s="18"/>
    </row>
    <row r="629" spans="2:31" x14ac:dyDescent="0.25">
      <c r="B629" s="18">
        <v>450063</v>
      </c>
      <c r="C629" s="18" t="str">
        <f>IFERROR(VLOOKUP(B629,#REF!,2,FALSE),"")</f>
        <v/>
      </c>
      <c r="D629" s="62">
        <v>43214</v>
      </c>
      <c r="E629" s="63">
        <v>0.33684027777777775</v>
      </c>
      <c r="F629" s="62">
        <v>43214</v>
      </c>
      <c r="G629" s="63">
        <v>0.4034490740740741</v>
      </c>
      <c r="H629"/>
      <c r="I629" s="65">
        <v>4.614583333333333E-2</v>
      </c>
      <c r="J629" s="65">
        <v>7.8703703703703705E-4</v>
      </c>
      <c r="K629" s="65">
        <v>1.9675925925925927E-2</v>
      </c>
      <c r="L629" s="65">
        <v>0</v>
      </c>
      <c r="M629" s="65">
        <v>6.6608796296296291E-2</v>
      </c>
      <c r="N629"/>
      <c r="O629" s="18">
        <v>48.08325</v>
      </c>
      <c r="P629" s="18">
        <v>0</v>
      </c>
      <c r="Q629" s="18">
        <v>0</v>
      </c>
      <c r="S629"/>
      <c r="T629" s="61">
        <v>30.436316246741999</v>
      </c>
      <c r="U629" s="65">
        <v>0</v>
      </c>
      <c r="V629" s="65">
        <v>0</v>
      </c>
      <c r="W629" s="65">
        <v>0</v>
      </c>
      <c r="X629" s="65">
        <v>1.9525462962962963E-2</v>
      </c>
      <c r="Y629" s="65">
        <v>0</v>
      </c>
      <c r="Z629" s="65">
        <v>1.5046296296296297E-4</v>
      </c>
      <c r="AA629" s="18">
        <f>WEEKNUM(Tableau22[[#This Row],[Date de début]],2)</f>
        <v>17</v>
      </c>
      <c r="AB629" s="18">
        <f>YEAR(Tableau22[[#This Row],[Date de début]])</f>
        <v>2018</v>
      </c>
      <c r="AC629" s="18">
        <f>WEEKDAY(Tableau22[[#This Row],[Date de début]])</f>
        <v>3</v>
      </c>
      <c r="AD629" s="18" t="str">
        <f>LEFT(Tableau22[[#This Row],[PN Pièce]],9)</f>
        <v/>
      </c>
      <c r="AE629" s="18"/>
    </row>
    <row r="630" spans="2:31" x14ac:dyDescent="0.25">
      <c r="B630" s="18">
        <v>450063</v>
      </c>
      <c r="C630" s="18" t="str">
        <f>IFERROR(VLOOKUP(B630,#REF!,2,FALSE),"")</f>
        <v/>
      </c>
      <c r="D630" s="62">
        <v>43214</v>
      </c>
      <c r="E630" s="63">
        <v>0.42699074074074073</v>
      </c>
      <c r="F630" s="62">
        <v>43214</v>
      </c>
      <c r="G630" s="63">
        <v>0.44849537037037041</v>
      </c>
      <c r="H630"/>
      <c r="I630" s="65">
        <v>1.0960648148148148E-2</v>
      </c>
      <c r="J630" s="65">
        <v>2.3148148148148146E-4</v>
      </c>
      <c r="K630" s="65">
        <v>5.6365740740740742E-3</v>
      </c>
      <c r="L630" s="65">
        <v>4.6759259259259263E-3</v>
      </c>
      <c r="M630" s="65">
        <v>2.1504629629629627E-2</v>
      </c>
      <c r="N630"/>
      <c r="O630" s="18">
        <v>48.08325</v>
      </c>
      <c r="P630" s="18">
        <v>0</v>
      </c>
      <c r="Q630" s="69">
        <v>2.6138588999999999</v>
      </c>
      <c r="S630"/>
      <c r="T630" s="61">
        <v>38.0446716899893</v>
      </c>
      <c r="U630" s="65">
        <v>4.2824074074074075E-3</v>
      </c>
      <c r="V630" s="65">
        <v>1.2962962962962963E-3</v>
      </c>
      <c r="W630" s="65">
        <v>0</v>
      </c>
      <c r="X630" s="65">
        <v>0</v>
      </c>
      <c r="Y630" s="65">
        <v>0</v>
      </c>
      <c r="Z630" s="65">
        <v>5.7870370370370366E-5</v>
      </c>
      <c r="AA630" s="18">
        <f>WEEKNUM(Tableau22[[#This Row],[Date de début]],2)</f>
        <v>17</v>
      </c>
      <c r="AB630" s="18">
        <f>YEAR(Tableau22[[#This Row],[Date de début]])</f>
        <v>2018</v>
      </c>
      <c r="AC630" s="18">
        <f>WEEKDAY(Tableau22[[#This Row],[Date de début]])</f>
        <v>3</v>
      </c>
      <c r="AD630" s="18" t="str">
        <f>LEFT(Tableau22[[#This Row],[PN Pièce]],9)</f>
        <v/>
      </c>
      <c r="AE630" s="18"/>
    </row>
    <row r="631" spans="2:31" x14ac:dyDescent="0.25">
      <c r="B631" s="18">
        <v>450063</v>
      </c>
      <c r="C631" s="18" t="str">
        <f>IFERROR(VLOOKUP(B631,#REF!,2,FALSE),"")</f>
        <v/>
      </c>
      <c r="D631" s="62">
        <v>43214</v>
      </c>
      <c r="E631" s="63">
        <v>0.45621527777777776</v>
      </c>
      <c r="F631" s="62">
        <v>43214</v>
      </c>
      <c r="G631" s="63">
        <v>0.46218749999999997</v>
      </c>
      <c r="H631"/>
      <c r="I631" s="65">
        <v>7.6388888888888893E-4</v>
      </c>
      <c r="J631" s="65">
        <v>1.6203703703703703E-4</v>
      </c>
      <c r="K631" s="65">
        <v>5.0462962962962961E-3</v>
      </c>
      <c r="L631" s="65">
        <v>0</v>
      </c>
      <c r="M631" s="65">
        <v>5.9722222222222225E-3</v>
      </c>
      <c r="N631"/>
      <c r="O631" s="18">
        <v>48.08325</v>
      </c>
      <c r="P631" s="18">
        <v>0</v>
      </c>
      <c r="Q631" s="18">
        <v>1.5917768999999999</v>
      </c>
      <c r="S631"/>
      <c r="T631" s="61">
        <v>42.093023255814003</v>
      </c>
      <c r="U631" s="65">
        <v>3.9583333333333337E-3</v>
      </c>
      <c r="V631" s="65">
        <v>1.0879629629629629E-3</v>
      </c>
      <c r="W631" s="65">
        <v>0</v>
      </c>
      <c r="X631" s="65">
        <v>0</v>
      </c>
      <c r="Y631" s="65">
        <v>0</v>
      </c>
      <c r="Z631" s="65">
        <v>0</v>
      </c>
      <c r="AA631" s="18">
        <f>WEEKNUM(Tableau22[[#This Row],[Date de début]],2)</f>
        <v>17</v>
      </c>
      <c r="AB631" s="18">
        <f>YEAR(Tableau22[[#This Row],[Date de début]])</f>
        <v>2018</v>
      </c>
      <c r="AC631" s="18">
        <f>WEEKDAY(Tableau22[[#This Row],[Date de début]])</f>
        <v>3</v>
      </c>
      <c r="AD631" s="18" t="str">
        <f>LEFT(Tableau22[[#This Row],[PN Pièce]],9)</f>
        <v/>
      </c>
      <c r="AE631" s="18"/>
    </row>
    <row r="632" spans="2:31" x14ac:dyDescent="0.25">
      <c r="B632" s="18">
        <v>450063</v>
      </c>
      <c r="C632" s="18" t="str">
        <f>IFERROR(VLOOKUP(B632,#REF!,2,FALSE),"")</f>
        <v/>
      </c>
      <c r="D632" s="62">
        <v>43237</v>
      </c>
      <c r="E632" s="63">
        <v>0.34384259259259259</v>
      </c>
      <c r="F632" s="62">
        <v>43237</v>
      </c>
      <c r="G632" s="63">
        <v>0.57513888888888887</v>
      </c>
      <c r="H632"/>
      <c r="I632" s="65">
        <v>0.14370370370370369</v>
      </c>
      <c r="J632" s="65">
        <v>2.5104166666666664E-2</v>
      </c>
      <c r="K632" s="65">
        <v>6.1435185185185183E-2</v>
      </c>
      <c r="L632" s="65">
        <v>1.0532407407407407E-3</v>
      </c>
      <c r="M632" s="65">
        <v>0.23129629629629631</v>
      </c>
      <c r="N632"/>
      <c r="O632" s="18">
        <v>48.08325</v>
      </c>
      <c r="P632" s="18">
        <v>0</v>
      </c>
      <c r="Q632" s="18">
        <v>30.123767999999998</v>
      </c>
      <c r="S632"/>
      <c r="T632" s="61">
        <v>12.626951561248999</v>
      </c>
      <c r="U632" s="65">
        <v>5.5949074074074075E-2</v>
      </c>
      <c r="V632" s="65">
        <v>5.4861111111111117E-3</v>
      </c>
      <c r="W632" s="65">
        <v>0</v>
      </c>
      <c r="X632" s="65">
        <v>0</v>
      </c>
      <c r="Y632" s="65">
        <v>0</v>
      </c>
      <c r="Z632" s="65">
        <v>0</v>
      </c>
      <c r="AA632" s="18">
        <f>WEEKNUM(Tableau22[[#This Row],[Date de début]],2)</f>
        <v>20</v>
      </c>
      <c r="AB632" s="18">
        <f>YEAR(Tableau22[[#This Row],[Date de début]])</f>
        <v>2018</v>
      </c>
      <c r="AC632" s="18">
        <f>WEEKDAY(Tableau22[[#This Row],[Date de début]])</f>
        <v>5</v>
      </c>
      <c r="AD632" s="18" t="str">
        <f>LEFT(Tableau22[[#This Row],[PN Pièce]],9)</f>
        <v/>
      </c>
      <c r="AE632" s="18"/>
    </row>
    <row r="633" spans="2:31" x14ac:dyDescent="0.25">
      <c r="B633" s="18">
        <v>450063</v>
      </c>
      <c r="C633" s="18" t="str">
        <f>IFERROR(VLOOKUP(B633,#REF!,2,FALSE),"")</f>
        <v/>
      </c>
      <c r="D633" s="62">
        <v>43243</v>
      </c>
      <c r="E633" s="63">
        <v>0.71947916666666656</v>
      </c>
      <c r="F633" s="62">
        <v>43248</v>
      </c>
      <c r="G633" s="63">
        <v>0.34159722222222227</v>
      </c>
      <c r="H633"/>
      <c r="I633" s="65" t="s">
        <v>261</v>
      </c>
      <c r="J633" s="65">
        <v>3.1099537037037037E-2</v>
      </c>
      <c r="K633" s="65">
        <v>0.11480324074074073</v>
      </c>
      <c r="L633" s="65" t="s">
        <v>262</v>
      </c>
      <c r="M633" s="65" t="s">
        <v>263</v>
      </c>
      <c r="N633"/>
      <c r="O633" s="18">
        <v>48.920699999999997</v>
      </c>
      <c r="P633" s="18">
        <v>0</v>
      </c>
      <c r="Q633" s="18">
        <v>55.427366550000002</v>
      </c>
      <c r="S633"/>
      <c r="T633" s="61">
        <v>1.4196058104274201</v>
      </c>
      <c r="U633" s="65">
        <v>9.2187499999999992E-2</v>
      </c>
      <c r="V633" s="65">
        <v>2.2615740740740742E-2</v>
      </c>
      <c r="W633" s="65">
        <v>0</v>
      </c>
      <c r="X633" s="65">
        <v>0</v>
      </c>
      <c r="Y633" s="65">
        <v>0</v>
      </c>
      <c r="Z633" s="65">
        <v>0</v>
      </c>
      <c r="AA633" s="18">
        <f>WEEKNUM(Tableau22[[#This Row],[Date de début]],2)</f>
        <v>21</v>
      </c>
      <c r="AB633" s="18">
        <f>YEAR(Tableau22[[#This Row],[Date de début]])</f>
        <v>2018</v>
      </c>
      <c r="AC633" s="18">
        <f>WEEKDAY(Tableau22[[#This Row],[Date de début]])</f>
        <v>4</v>
      </c>
      <c r="AD633" s="18" t="str">
        <f>LEFT(Tableau22[[#This Row],[PN Pièce]],9)</f>
        <v/>
      </c>
      <c r="AE633" s="18"/>
    </row>
    <row r="634" spans="2:31" x14ac:dyDescent="0.25">
      <c r="B634" s="18">
        <v>450063</v>
      </c>
      <c r="C634" s="18" t="str">
        <f>IFERROR(VLOOKUP(B634,#REF!,2,FALSE),"")</f>
        <v/>
      </c>
      <c r="D634" s="62">
        <v>43248</v>
      </c>
      <c r="E634" s="63">
        <v>0.34217592592592588</v>
      </c>
      <c r="F634" s="62">
        <v>43255</v>
      </c>
      <c r="G634" s="63">
        <v>0.41974537037037035</v>
      </c>
      <c r="H634"/>
      <c r="I634" s="65">
        <v>0.14150462962962962</v>
      </c>
      <c r="J634" s="65">
        <v>1.1342592592592591E-3</v>
      </c>
      <c r="K634" s="65">
        <v>1.9328703703703702E-2</v>
      </c>
      <c r="L634" s="65" t="s">
        <v>264</v>
      </c>
      <c r="M634" s="65" t="s">
        <v>265</v>
      </c>
      <c r="N634"/>
      <c r="O634" s="18">
        <v>48.920699999999997</v>
      </c>
      <c r="P634" s="18">
        <v>0</v>
      </c>
      <c r="Q634" s="69">
        <v>2.7599999998528799E-5</v>
      </c>
      <c r="S634"/>
      <c r="T634" s="61">
        <v>98.2043999856092</v>
      </c>
      <c r="U634" s="65">
        <v>0</v>
      </c>
      <c r="V634" s="65">
        <v>0</v>
      </c>
      <c r="W634" s="65">
        <v>0</v>
      </c>
      <c r="X634" s="65">
        <v>1.9178240740740742E-2</v>
      </c>
      <c r="Y634" s="65">
        <v>0</v>
      </c>
      <c r="Z634" s="65">
        <v>1.5046296296296297E-4</v>
      </c>
      <c r="AA634" s="18">
        <f>WEEKNUM(Tableau22[[#This Row],[Date de début]],2)</f>
        <v>22</v>
      </c>
      <c r="AB634" s="18">
        <f>YEAR(Tableau22[[#This Row],[Date de début]])</f>
        <v>2018</v>
      </c>
      <c r="AC634" s="18">
        <f>WEEKDAY(Tableau22[[#This Row],[Date de début]])</f>
        <v>2</v>
      </c>
      <c r="AD634" s="18" t="str">
        <f>LEFT(Tableau22[[#This Row],[PN Pièce]],9)</f>
        <v/>
      </c>
      <c r="AE634" s="18"/>
    </row>
    <row r="635" spans="2:31" x14ac:dyDescent="0.25">
      <c r="B635" s="18">
        <v>450063</v>
      </c>
      <c r="C635" s="18" t="str">
        <f>IFERROR(VLOOKUP(B635,#REF!,2,FALSE),"")</f>
        <v/>
      </c>
      <c r="D635" s="62">
        <v>43293</v>
      </c>
      <c r="E635" s="63">
        <v>0.4430324074074074</v>
      </c>
      <c r="F635" s="62">
        <v>43294</v>
      </c>
      <c r="G635" s="63">
        <v>0.42380787037037032</v>
      </c>
      <c r="H635"/>
      <c r="I635" s="65">
        <v>8.8263888888888878E-2</v>
      </c>
      <c r="J635" s="65">
        <v>8.1539351851851849E-2</v>
      </c>
      <c r="K635" s="65">
        <v>6.1354166666666675E-2</v>
      </c>
      <c r="L635" s="65">
        <v>0.74961805555555561</v>
      </c>
      <c r="M635" s="65">
        <v>0.98077546296296303</v>
      </c>
      <c r="N635"/>
      <c r="O635" s="18">
        <v>48.920699999999997</v>
      </c>
      <c r="P635" s="18">
        <v>0</v>
      </c>
      <c r="Q635" s="69">
        <v>32.852206649999999</v>
      </c>
      <c r="S635"/>
      <c r="T635" s="61">
        <v>79.266500666753302</v>
      </c>
      <c r="U635" s="65">
        <v>5.0937499999999997E-2</v>
      </c>
      <c r="V635" s="65">
        <v>1.03125E-2</v>
      </c>
      <c r="W635" s="65">
        <v>0</v>
      </c>
      <c r="X635" s="65">
        <v>0</v>
      </c>
      <c r="Y635" s="65">
        <v>0</v>
      </c>
      <c r="Z635" s="65">
        <v>1.0416666666666667E-4</v>
      </c>
      <c r="AA635" s="18">
        <f>WEEKNUM(Tableau22[[#This Row],[Date de début]],2)</f>
        <v>28</v>
      </c>
      <c r="AB635" s="18">
        <f>YEAR(Tableau22[[#This Row],[Date de début]])</f>
        <v>2018</v>
      </c>
      <c r="AC635" s="18">
        <f>WEEKDAY(Tableau22[[#This Row],[Date de début]])</f>
        <v>5</v>
      </c>
      <c r="AD635" s="18" t="str">
        <f>LEFT(Tableau22[[#This Row],[PN Pièce]],9)</f>
        <v/>
      </c>
      <c r="AE635" s="18"/>
    </row>
    <row r="636" spans="2:31" x14ac:dyDescent="0.25">
      <c r="B636" s="18">
        <v>450063</v>
      </c>
      <c r="C636" s="18" t="str">
        <f>IFERROR(VLOOKUP(B636,#REF!,2,FALSE),"")</f>
        <v/>
      </c>
      <c r="D636" s="62">
        <v>43294</v>
      </c>
      <c r="E636" s="63">
        <v>0.42505787037037041</v>
      </c>
      <c r="F636" s="62">
        <v>43294</v>
      </c>
      <c r="G636" s="63">
        <v>0.46332175925925928</v>
      </c>
      <c r="H636"/>
      <c r="I636" s="65">
        <v>3.7037037037037035E-4</v>
      </c>
      <c r="J636" s="65">
        <v>1.9791666666666668E-3</v>
      </c>
      <c r="K636" s="65">
        <v>3.5914351851851857E-2</v>
      </c>
      <c r="L636" s="65">
        <v>0</v>
      </c>
      <c r="M636" s="65">
        <v>3.8263888888888889E-2</v>
      </c>
      <c r="N636"/>
      <c r="O636" s="18">
        <v>48.920699999999997</v>
      </c>
      <c r="P636" s="18">
        <v>0</v>
      </c>
      <c r="Q636" s="18">
        <v>21.3878904</v>
      </c>
      <c r="S636"/>
      <c r="T636" s="61">
        <v>72.434966727162802</v>
      </c>
      <c r="U636" s="65">
        <v>2.9398148148148149E-2</v>
      </c>
      <c r="V636" s="65">
        <v>6.4236111111111117E-3</v>
      </c>
      <c r="W636" s="65">
        <v>0</v>
      </c>
      <c r="X636" s="65">
        <v>0</v>
      </c>
      <c r="Y636" s="65">
        <v>0</v>
      </c>
      <c r="Z636" s="65">
        <v>9.2592592592592588E-5</v>
      </c>
      <c r="AA636" s="18">
        <f>WEEKNUM(Tableau22[[#This Row],[Date de début]],2)</f>
        <v>28</v>
      </c>
      <c r="AB636" s="18">
        <f>YEAR(Tableau22[[#This Row],[Date de début]])</f>
        <v>2018</v>
      </c>
      <c r="AC636" s="18">
        <f>WEEKDAY(Tableau22[[#This Row],[Date de début]])</f>
        <v>6</v>
      </c>
      <c r="AD636" s="18" t="str">
        <f>LEFT(Tableau22[[#This Row],[PN Pièce]],9)</f>
        <v/>
      </c>
      <c r="AE636" s="18"/>
    </row>
    <row r="637" spans="2:31" x14ac:dyDescent="0.25">
      <c r="B637" s="18">
        <v>450063</v>
      </c>
      <c r="C637" s="18" t="str">
        <f>IFERROR(VLOOKUP(B637,#REF!,2,FALSE),"")</f>
        <v/>
      </c>
      <c r="D637" s="62">
        <v>43294</v>
      </c>
      <c r="E637" s="63">
        <v>0.4700462962962963</v>
      </c>
      <c r="F637" s="62">
        <v>43297</v>
      </c>
      <c r="G637" s="63">
        <v>0.41828703703703707</v>
      </c>
      <c r="H637"/>
      <c r="I637" s="65">
        <v>0.17481481481481484</v>
      </c>
      <c r="J637" s="65">
        <v>1.2152777777777778E-3</v>
      </c>
      <c r="K637" s="65">
        <v>2.1099537037037038E-2</v>
      </c>
      <c r="L637" s="65" t="s">
        <v>266</v>
      </c>
      <c r="M637" s="65" t="s">
        <v>267</v>
      </c>
      <c r="N637"/>
      <c r="O637" s="18">
        <v>48.920699999999997</v>
      </c>
      <c r="P637" s="18">
        <v>0</v>
      </c>
      <c r="Q637" s="18">
        <v>0.45924510000000002</v>
      </c>
      <c r="S637"/>
      <c r="T637" s="61">
        <v>93.505119185955195</v>
      </c>
      <c r="U637" s="65">
        <v>0</v>
      </c>
      <c r="V637" s="65">
        <v>0</v>
      </c>
      <c r="W637" s="65">
        <v>0</v>
      </c>
      <c r="X637" s="65">
        <v>2.0891203703703703E-2</v>
      </c>
      <c r="Y637" s="65">
        <v>0</v>
      </c>
      <c r="Z637" s="65">
        <v>2.0833333333333335E-4</v>
      </c>
      <c r="AA637" s="18">
        <f>WEEKNUM(Tableau22[[#This Row],[Date de début]],2)</f>
        <v>28</v>
      </c>
      <c r="AB637" s="18">
        <f>YEAR(Tableau22[[#This Row],[Date de début]])</f>
        <v>2018</v>
      </c>
      <c r="AC637" s="18">
        <f>WEEKDAY(Tableau22[[#This Row],[Date de début]])</f>
        <v>6</v>
      </c>
      <c r="AD637" s="18" t="str">
        <f>LEFT(Tableau22[[#This Row],[PN Pièce]],9)</f>
        <v/>
      </c>
      <c r="AE637" s="18"/>
    </row>
    <row r="638" spans="2:31" x14ac:dyDescent="0.25">
      <c r="B638" s="18">
        <v>450063</v>
      </c>
      <c r="C638" s="18" t="str">
        <f>IFERROR(VLOOKUP(B638,#REF!,2,FALSE),"")</f>
        <v/>
      </c>
      <c r="D638" s="62">
        <v>43321</v>
      </c>
      <c r="E638" s="63">
        <v>0.39271990740740742</v>
      </c>
      <c r="F638" s="62">
        <v>43321</v>
      </c>
      <c r="G638" s="63">
        <v>0.47863425925925923</v>
      </c>
      <c r="H638"/>
      <c r="I638" s="65">
        <v>2.9479166666666667E-2</v>
      </c>
      <c r="J638" s="65">
        <v>3.2060185185185191E-3</v>
      </c>
      <c r="K638" s="65">
        <v>4.041666666666667E-2</v>
      </c>
      <c r="L638" s="65">
        <v>1.2812499999999999E-2</v>
      </c>
      <c r="M638" s="65">
        <v>8.5914351851851853E-2</v>
      </c>
      <c r="N638"/>
      <c r="O638" s="18">
        <v>48.920699999999997</v>
      </c>
      <c r="P638" s="18">
        <v>0</v>
      </c>
      <c r="Q638" s="18">
        <v>8.7386868</v>
      </c>
      <c r="S638"/>
      <c r="T638" s="61">
        <v>26.744847096861101</v>
      </c>
      <c r="U638" s="65">
        <v>2.4409722222222222E-2</v>
      </c>
      <c r="V638" s="65">
        <v>1.5914351851851853E-2</v>
      </c>
      <c r="W638" s="65">
        <v>0</v>
      </c>
      <c r="X638" s="65">
        <v>0</v>
      </c>
      <c r="Y638" s="65">
        <v>0</v>
      </c>
      <c r="Z638" s="65">
        <v>9.2592592592592588E-5</v>
      </c>
      <c r="AA638" s="18">
        <f>WEEKNUM(Tableau22[[#This Row],[Date de début]],2)</f>
        <v>32</v>
      </c>
      <c r="AB638" s="18">
        <f>YEAR(Tableau22[[#This Row],[Date de début]])</f>
        <v>2018</v>
      </c>
      <c r="AC638" s="18">
        <f>WEEKDAY(Tableau22[[#This Row],[Date de début]])</f>
        <v>5</v>
      </c>
      <c r="AD638" s="18" t="str">
        <f>LEFT(Tableau22[[#This Row],[PN Pièce]],9)</f>
        <v/>
      </c>
      <c r="AE638" s="18"/>
    </row>
    <row r="639" spans="2:31" x14ac:dyDescent="0.25">
      <c r="B639" s="18">
        <v>450063</v>
      </c>
      <c r="C639" s="18" t="str">
        <f>IFERROR(VLOOKUP(B639,#REF!,2,FALSE),"")</f>
        <v/>
      </c>
      <c r="D639" s="62">
        <v>43322</v>
      </c>
      <c r="E639" s="63">
        <v>0.42723379629629626</v>
      </c>
      <c r="F639" s="62">
        <v>43334</v>
      </c>
      <c r="G639" s="63">
        <v>0.3298611111111111</v>
      </c>
      <c r="H639"/>
      <c r="I639" s="65">
        <v>8.790509259259259E-2</v>
      </c>
      <c r="J639" s="65">
        <v>1.2152777777777778E-3</v>
      </c>
      <c r="K639" s="65">
        <v>1.4444444444444446E-2</v>
      </c>
      <c r="L639" s="65" t="s">
        <v>268</v>
      </c>
      <c r="M639" s="65" t="s">
        <v>269</v>
      </c>
      <c r="N639"/>
      <c r="O639" s="18">
        <v>48.920699999999997</v>
      </c>
      <c r="P639" s="18">
        <v>0</v>
      </c>
      <c r="Q639" s="18">
        <v>3.1966313999999998</v>
      </c>
      <c r="S639"/>
      <c r="T639" s="61">
        <v>98.771321496673906</v>
      </c>
      <c r="U639" s="65">
        <v>8.6805555555555559E-3</v>
      </c>
      <c r="V639" s="65">
        <v>5.7638888888888887E-3</v>
      </c>
      <c r="W639" s="65">
        <v>0</v>
      </c>
      <c r="X639" s="65">
        <v>0</v>
      </c>
      <c r="Y639" s="65">
        <v>0</v>
      </c>
      <c r="Z639" s="65">
        <v>0</v>
      </c>
      <c r="AA639" s="18">
        <f>WEEKNUM(Tableau22[[#This Row],[Date de début]],2)</f>
        <v>32</v>
      </c>
      <c r="AB639" s="18">
        <f>YEAR(Tableau22[[#This Row],[Date de début]])</f>
        <v>2018</v>
      </c>
      <c r="AC639" s="18">
        <f>WEEKDAY(Tableau22[[#This Row],[Date de début]])</f>
        <v>6</v>
      </c>
      <c r="AD639" s="18" t="str">
        <f>LEFT(Tableau22[[#This Row],[PN Pièce]],9)</f>
        <v/>
      </c>
      <c r="AE639" s="18"/>
    </row>
    <row r="640" spans="2:31" x14ac:dyDescent="0.25">
      <c r="B640" s="18">
        <v>450063</v>
      </c>
      <c r="C640" s="18" t="str">
        <f>IFERROR(VLOOKUP(B640,#REF!,2,FALSE),"")</f>
        <v/>
      </c>
      <c r="D640" s="62">
        <v>43350</v>
      </c>
      <c r="E640" s="63">
        <v>0.45466435185185183</v>
      </c>
      <c r="F640" s="62">
        <v>43350</v>
      </c>
      <c r="G640" s="63">
        <v>0.64756944444444442</v>
      </c>
      <c r="H640"/>
      <c r="I640" s="65">
        <v>5.9027777777777783E-2</v>
      </c>
      <c r="J640" s="65">
        <v>2.4849537037037035E-2</v>
      </c>
      <c r="K640" s="65">
        <v>0.10892361111111111</v>
      </c>
      <c r="L640" s="65">
        <v>1.0416666666666667E-4</v>
      </c>
      <c r="M640" s="65">
        <v>0.19290509259259259</v>
      </c>
      <c r="N640"/>
      <c r="O640" s="18">
        <v>48.920699999999997</v>
      </c>
      <c r="P640" s="18">
        <v>0</v>
      </c>
      <c r="Q640" s="18">
        <v>50.877952049999998</v>
      </c>
      <c r="S640"/>
      <c r="T640" s="61">
        <v>41.410991780164302</v>
      </c>
      <c r="U640" s="65">
        <v>7.4710648148148151E-2</v>
      </c>
      <c r="V640" s="65">
        <v>1.5023148148148148E-2</v>
      </c>
      <c r="W640" s="65">
        <v>0</v>
      </c>
      <c r="X640" s="65">
        <v>1.9189814814814816E-2</v>
      </c>
      <c r="Y640" s="65">
        <v>0</v>
      </c>
      <c r="Z640" s="65">
        <v>0</v>
      </c>
      <c r="AA640" s="18">
        <f>WEEKNUM(Tableau22[[#This Row],[Date de début]],2)</f>
        <v>36</v>
      </c>
      <c r="AB640" s="18">
        <f>YEAR(Tableau22[[#This Row],[Date de début]])</f>
        <v>2018</v>
      </c>
      <c r="AC640" s="18">
        <f>WEEKDAY(Tableau22[[#This Row],[Date de début]])</f>
        <v>6</v>
      </c>
      <c r="AD640" s="18" t="str">
        <f>LEFT(Tableau22[[#This Row],[PN Pièce]],9)</f>
        <v/>
      </c>
      <c r="AE640" s="18"/>
    </row>
    <row r="641" spans="2:31" x14ac:dyDescent="0.25">
      <c r="B641" s="18">
        <v>450063</v>
      </c>
      <c r="C641" s="18" t="str">
        <f>IFERROR(VLOOKUP(B641,#REF!,2,FALSE),"")</f>
        <v/>
      </c>
      <c r="D641" s="62">
        <v>43371</v>
      </c>
      <c r="E641" s="63">
        <v>0.33304398148148145</v>
      </c>
      <c r="F641" s="62">
        <v>43374</v>
      </c>
      <c r="G641" s="63">
        <v>0.33437500000000003</v>
      </c>
      <c r="H641"/>
      <c r="I641" s="65">
        <v>0.67650462962962965</v>
      </c>
      <c r="J641" s="65">
        <v>5.3888888888888896E-2</v>
      </c>
      <c r="K641" s="65">
        <v>0.1103587962962963</v>
      </c>
      <c r="L641" s="65">
        <v>0</v>
      </c>
      <c r="M641" s="65">
        <v>0.84075231481481483</v>
      </c>
      <c r="N641"/>
      <c r="O641" s="18">
        <v>48.920699999999997</v>
      </c>
      <c r="P641" s="18">
        <v>0</v>
      </c>
      <c r="Q641" s="18">
        <v>52.692640050000001</v>
      </c>
      <c r="S641"/>
      <c r="T641" s="61">
        <v>2.9288085918670301</v>
      </c>
      <c r="U641" s="65">
        <v>7.5763888888888895E-2</v>
      </c>
      <c r="V641" s="65">
        <v>1.511574074074074E-2</v>
      </c>
      <c r="W641" s="65">
        <v>0</v>
      </c>
      <c r="X641" s="65">
        <v>1.9421296296296294E-2</v>
      </c>
      <c r="Y641" s="65">
        <v>0</v>
      </c>
      <c r="Z641" s="65">
        <v>5.7870370370370366E-5</v>
      </c>
      <c r="AA641" s="18">
        <f>WEEKNUM(Tableau22[[#This Row],[Date de début]],2)</f>
        <v>39</v>
      </c>
      <c r="AB641" s="18">
        <f>YEAR(Tableau22[[#This Row],[Date de début]])</f>
        <v>2018</v>
      </c>
      <c r="AC641" s="18">
        <f>WEEKDAY(Tableau22[[#This Row],[Date de début]])</f>
        <v>6</v>
      </c>
      <c r="AD641" s="18" t="str">
        <f>LEFT(Tableau22[[#This Row],[PN Pièce]],9)</f>
        <v/>
      </c>
      <c r="AE641" s="18"/>
    </row>
    <row r="642" spans="2:31" x14ac:dyDescent="0.25">
      <c r="B642" s="18">
        <v>450063</v>
      </c>
      <c r="C642" s="18" t="str">
        <f>IFERROR(VLOOKUP(B642,#REF!,2,FALSE),"")</f>
        <v/>
      </c>
      <c r="D642" s="62">
        <v>43389</v>
      </c>
      <c r="E642" s="63">
        <v>0.32587962962962963</v>
      </c>
      <c r="F642" s="62">
        <v>43390</v>
      </c>
      <c r="G642" s="63">
        <v>0.42767361111111107</v>
      </c>
      <c r="H642"/>
      <c r="I642" s="65">
        <v>0.86831018518518521</v>
      </c>
      <c r="J642" s="65">
        <v>7.5752314814814814E-2</v>
      </c>
      <c r="K642" s="65">
        <v>0.1577314814814815</v>
      </c>
      <c r="L642" s="65">
        <v>0</v>
      </c>
      <c r="M642" s="65" t="s">
        <v>270</v>
      </c>
      <c r="N642"/>
      <c r="O642" s="18">
        <v>48.920699999999997</v>
      </c>
      <c r="P642" s="18">
        <v>0</v>
      </c>
      <c r="Q642" s="18">
        <v>51.071489100000001</v>
      </c>
      <c r="S642"/>
      <c r="T642" s="61">
        <v>15.2926624297495</v>
      </c>
      <c r="U642" s="65">
        <v>0.1198263888888889</v>
      </c>
      <c r="V642" s="65">
        <v>1.8576388888888889E-2</v>
      </c>
      <c r="W642" s="65">
        <v>0</v>
      </c>
      <c r="X642" s="65">
        <v>1.9247685185185184E-2</v>
      </c>
      <c r="Y642" s="65">
        <v>0</v>
      </c>
      <c r="Z642" s="65">
        <v>8.1018518518518516E-5</v>
      </c>
      <c r="AA642" s="18">
        <f>WEEKNUM(Tableau22[[#This Row],[Date de début]],2)</f>
        <v>42</v>
      </c>
      <c r="AB642" s="18">
        <f>YEAR(Tableau22[[#This Row],[Date de début]])</f>
        <v>2018</v>
      </c>
      <c r="AC642" s="18">
        <f>WEEKDAY(Tableau22[[#This Row],[Date de début]])</f>
        <v>3</v>
      </c>
      <c r="AD642" s="18" t="str">
        <f>LEFT(Tableau22[[#This Row],[PN Pièce]],9)</f>
        <v/>
      </c>
      <c r="AE642" s="18"/>
    </row>
    <row r="643" spans="2:31" x14ac:dyDescent="0.25">
      <c r="B643" s="18">
        <v>450063</v>
      </c>
      <c r="C643" s="18" t="str">
        <f>IFERROR(VLOOKUP(B643,#REF!,2,FALSE),"")</f>
        <v/>
      </c>
      <c r="D643" s="62">
        <v>43399</v>
      </c>
      <c r="E643" s="63">
        <v>0.44565972222222222</v>
      </c>
      <c r="F643" s="62">
        <v>43402</v>
      </c>
      <c r="G643" s="63">
        <v>0.45615740740740746</v>
      </c>
      <c r="H643"/>
      <c r="I643" s="65">
        <v>5.5300925925925927E-2</v>
      </c>
      <c r="J643" s="65">
        <v>3.0416666666666665E-2</v>
      </c>
      <c r="K643" s="65">
        <v>0.12175925925925928</v>
      </c>
      <c r="L643" s="65" t="s">
        <v>271</v>
      </c>
      <c r="M643" s="65" t="s">
        <v>272</v>
      </c>
      <c r="N643"/>
      <c r="O643" s="18">
        <v>48.920699999999997</v>
      </c>
      <c r="P643" s="18">
        <v>0</v>
      </c>
      <c r="Q643" s="18">
        <v>56.124837450000001</v>
      </c>
      <c r="S643"/>
      <c r="T643" s="61">
        <v>2.74342097675185</v>
      </c>
      <c r="U643" s="65">
        <v>8.7245370370370376E-2</v>
      </c>
      <c r="V643" s="65">
        <v>1.53125E-2</v>
      </c>
      <c r="W643" s="65">
        <v>0</v>
      </c>
      <c r="X643" s="65">
        <v>1.9189814814814816E-2</v>
      </c>
      <c r="Y643" s="65">
        <v>0</v>
      </c>
      <c r="Z643" s="65">
        <v>1.1574074074074073E-5</v>
      </c>
      <c r="AA643" s="18">
        <f>WEEKNUM(Tableau22[[#This Row],[Date de début]],2)</f>
        <v>43</v>
      </c>
      <c r="AB643" s="18">
        <f>YEAR(Tableau22[[#This Row],[Date de début]])</f>
        <v>2018</v>
      </c>
      <c r="AC643" s="18">
        <f>WEEKDAY(Tableau22[[#This Row],[Date de début]])</f>
        <v>6</v>
      </c>
      <c r="AD643" s="18" t="str">
        <f>LEFT(Tableau22[[#This Row],[PN Pièce]],9)</f>
        <v/>
      </c>
      <c r="AE643" s="18"/>
    </row>
    <row r="644" spans="2:31" x14ac:dyDescent="0.25">
      <c r="B644" s="18">
        <v>450063</v>
      </c>
      <c r="C644" s="18" t="str">
        <f>IFERROR(VLOOKUP(B644,#REF!,2,FALSE),"")</f>
        <v/>
      </c>
      <c r="D644" s="62">
        <v>43409</v>
      </c>
      <c r="E644" s="63">
        <v>0.39554398148148145</v>
      </c>
      <c r="F644" s="62">
        <v>43410</v>
      </c>
      <c r="G644" s="63">
        <v>0.40302083333333333</v>
      </c>
      <c r="H644"/>
      <c r="I644" s="65">
        <v>0.7934606481481481</v>
      </c>
      <c r="J644" s="65">
        <v>5.8715277777777776E-2</v>
      </c>
      <c r="K644" s="65">
        <v>0.15530092592592593</v>
      </c>
      <c r="L644" s="65">
        <v>0</v>
      </c>
      <c r="M644" s="65" t="s">
        <v>273</v>
      </c>
      <c r="N644"/>
      <c r="O644" s="18">
        <v>48.920699999999997</v>
      </c>
      <c r="P644" s="18">
        <v>0</v>
      </c>
      <c r="Q644" s="18">
        <v>53.264200350000003</v>
      </c>
      <c r="S644"/>
      <c r="T644" s="61">
        <v>7.4672931553431496</v>
      </c>
      <c r="U644" s="65">
        <v>0.11466435185185185</v>
      </c>
      <c r="V644" s="65">
        <v>2.1365740740740741E-2</v>
      </c>
      <c r="W644" s="65">
        <v>0</v>
      </c>
      <c r="X644" s="65">
        <v>1.9155092592592592E-2</v>
      </c>
      <c r="Y644" s="65">
        <v>0</v>
      </c>
      <c r="Z644" s="65">
        <v>1.1574074074074073E-4</v>
      </c>
      <c r="AA644" s="18">
        <f>WEEKNUM(Tableau22[[#This Row],[Date de début]],2)</f>
        <v>45</v>
      </c>
      <c r="AB644" s="18">
        <f>YEAR(Tableau22[[#This Row],[Date de début]])</f>
        <v>2018</v>
      </c>
      <c r="AC644" s="18">
        <f>WEEKDAY(Tableau22[[#This Row],[Date de début]])</f>
        <v>2</v>
      </c>
      <c r="AD644" s="18" t="str">
        <f>LEFT(Tableau22[[#This Row],[PN Pièce]],9)</f>
        <v/>
      </c>
      <c r="AE644" s="18"/>
    </row>
    <row r="645" spans="2:31" x14ac:dyDescent="0.25">
      <c r="B645" s="18">
        <v>450063</v>
      </c>
      <c r="C645" s="18" t="str">
        <f>IFERROR(VLOOKUP(B645,#REF!,2,FALSE),"")</f>
        <v/>
      </c>
      <c r="D645" s="62">
        <v>43411</v>
      </c>
      <c r="E645" s="63">
        <v>0.44398148148148148</v>
      </c>
      <c r="F645" s="62">
        <v>43412</v>
      </c>
      <c r="G645" s="63">
        <v>0.44390046296296298</v>
      </c>
      <c r="H645"/>
      <c r="I645" s="65">
        <v>0.13267361111111112</v>
      </c>
      <c r="J645" s="65">
        <v>7.2233796296296296E-2</v>
      </c>
      <c r="K645" s="65">
        <v>0.15497685185185187</v>
      </c>
      <c r="L645" s="65">
        <v>0.64003472222222224</v>
      </c>
      <c r="M645" s="65">
        <v>0.99991898148148151</v>
      </c>
      <c r="N645"/>
      <c r="O645" s="18">
        <v>48.920699999999997</v>
      </c>
      <c r="P645" s="18">
        <v>0</v>
      </c>
      <c r="Q645" s="18">
        <v>55.280397450000002</v>
      </c>
      <c r="S645"/>
      <c r="T645" s="61">
        <v>9.8399407359392796</v>
      </c>
      <c r="U645" s="65">
        <v>0.11557870370370371</v>
      </c>
      <c r="V645" s="65">
        <v>1.8333333333333333E-2</v>
      </c>
      <c r="W645" s="65">
        <v>0</v>
      </c>
      <c r="X645" s="65">
        <v>2.1041666666666667E-2</v>
      </c>
      <c r="Y645" s="65">
        <v>0</v>
      </c>
      <c r="Z645" s="65">
        <v>2.3148148148148147E-5</v>
      </c>
      <c r="AA645" s="18">
        <f>WEEKNUM(Tableau22[[#This Row],[Date de début]],2)</f>
        <v>45</v>
      </c>
      <c r="AB645" s="18">
        <f>YEAR(Tableau22[[#This Row],[Date de début]])</f>
        <v>2018</v>
      </c>
      <c r="AC645" s="18">
        <f>WEEKDAY(Tableau22[[#This Row],[Date de début]])</f>
        <v>4</v>
      </c>
      <c r="AD645" s="18" t="str">
        <f>LEFT(Tableau22[[#This Row],[PN Pièce]],9)</f>
        <v/>
      </c>
      <c r="AE645" s="18"/>
    </row>
    <row r="646" spans="2:31" x14ac:dyDescent="0.25">
      <c r="B646" s="18">
        <v>450063</v>
      </c>
      <c r="C646" s="18" t="str">
        <f>IFERROR(VLOOKUP(B646,#REF!,2,FALSE),"")</f>
        <v/>
      </c>
      <c r="D646" s="62">
        <v>43418</v>
      </c>
      <c r="E646" s="63">
        <v>0.43707175925925923</v>
      </c>
      <c r="F646" s="62">
        <v>43418</v>
      </c>
      <c r="G646" s="63">
        <v>0.73412037037037037</v>
      </c>
      <c r="H646"/>
      <c r="I646" s="65">
        <v>0.16219907407407408</v>
      </c>
      <c r="J646" s="65">
        <v>4.5011574074074072E-2</v>
      </c>
      <c r="K646" s="65">
        <v>6.0127314814814814E-2</v>
      </c>
      <c r="L646" s="65">
        <v>2.9710648148148149E-2</v>
      </c>
      <c r="M646" s="65">
        <v>0.29704861111111108</v>
      </c>
      <c r="N646"/>
      <c r="O646" s="18">
        <v>48.920699999999997</v>
      </c>
      <c r="P646" s="18">
        <v>0</v>
      </c>
      <c r="Q646" s="18">
        <v>15.6142089</v>
      </c>
      <c r="S646"/>
      <c r="T646" s="61">
        <v>19.896356906292599</v>
      </c>
      <c r="U646" s="65">
        <v>4.1504629629629627E-2</v>
      </c>
      <c r="V646" s="65">
        <v>1.8599537037037036E-2</v>
      </c>
      <c r="W646" s="65">
        <v>0</v>
      </c>
      <c r="X646" s="65">
        <v>0</v>
      </c>
      <c r="Y646" s="65">
        <v>0</v>
      </c>
      <c r="Z646" s="65">
        <v>2.3148148148148147E-5</v>
      </c>
      <c r="AA646" s="18">
        <f>WEEKNUM(Tableau22[[#This Row],[Date de début]],2)</f>
        <v>46</v>
      </c>
      <c r="AB646" s="18">
        <f>YEAR(Tableau22[[#This Row],[Date de début]])</f>
        <v>2018</v>
      </c>
      <c r="AC646" s="18">
        <f>WEEKDAY(Tableau22[[#This Row],[Date de début]])</f>
        <v>4</v>
      </c>
      <c r="AD646" s="18" t="str">
        <f>LEFT(Tableau22[[#This Row],[PN Pièce]],9)</f>
        <v/>
      </c>
      <c r="AE646" s="18"/>
    </row>
    <row r="647" spans="2:31" x14ac:dyDescent="0.25">
      <c r="B647" s="18">
        <v>450063</v>
      </c>
      <c r="C647" s="18" t="str">
        <f>IFERROR(VLOOKUP(B647,#REF!,2,FALSE),"")</f>
        <v/>
      </c>
      <c r="D647" s="62">
        <v>43418</v>
      </c>
      <c r="E647" s="63">
        <v>0.73413194444444441</v>
      </c>
      <c r="F647" s="62">
        <v>43423</v>
      </c>
      <c r="G647" s="63">
        <v>0.61358796296296292</v>
      </c>
      <c r="H647"/>
      <c r="I647" s="65">
        <v>0.65473379629629636</v>
      </c>
      <c r="J647" s="65">
        <v>6.6909722222222232E-2</v>
      </c>
      <c r="K647" s="65">
        <v>0.15554398148148149</v>
      </c>
      <c r="L647" s="65" t="s">
        <v>274</v>
      </c>
      <c r="M647" s="65" t="s">
        <v>275</v>
      </c>
      <c r="N647"/>
      <c r="O647" s="18">
        <v>48.921599999999998</v>
      </c>
      <c r="P647" s="18">
        <v>48.921599999999998</v>
      </c>
      <c r="Q647" s="18">
        <v>31.1278848</v>
      </c>
      <c r="S647"/>
      <c r="T647" s="61">
        <v>44.795806302406397</v>
      </c>
      <c r="U647" s="65">
        <v>0.1065625</v>
      </c>
      <c r="V647" s="65">
        <v>4.898148148148148E-2</v>
      </c>
      <c r="W647" s="65">
        <v>0</v>
      </c>
      <c r="X647" s="65">
        <v>0</v>
      </c>
      <c r="Y647" s="65">
        <v>0</v>
      </c>
      <c r="Z647" s="65">
        <v>0</v>
      </c>
      <c r="AA647" s="18">
        <f>WEEKNUM(Tableau22[[#This Row],[Date de début]],2)</f>
        <v>46</v>
      </c>
      <c r="AB647" s="18">
        <f>YEAR(Tableau22[[#This Row],[Date de début]])</f>
        <v>2018</v>
      </c>
      <c r="AC647" s="18">
        <f>WEEKDAY(Tableau22[[#This Row],[Date de début]])</f>
        <v>4</v>
      </c>
      <c r="AD647" s="18" t="str">
        <f>LEFT(Tableau22[[#This Row],[PN Pièce]],9)</f>
        <v/>
      </c>
      <c r="AE647" s="18"/>
    </row>
    <row r="648" spans="2:31" x14ac:dyDescent="0.25">
      <c r="B648" s="18">
        <v>450063</v>
      </c>
      <c r="C648" s="18" t="str">
        <f>IFERROR(VLOOKUP(B648,#REF!,2,FALSE),"")</f>
        <v/>
      </c>
      <c r="D648" s="62">
        <v>43424</v>
      </c>
      <c r="E648" s="63">
        <v>0.45590277777777777</v>
      </c>
      <c r="F648" s="62">
        <v>43425</v>
      </c>
      <c r="G648" s="63">
        <v>0.54527777777777775</v>
      </c>
      <c r="H648"/>
      <c r="I648" s="65">
        <v>0.32929398148148148</v>
      </c>
      <c r="J648" s="65">
        <v>2.4398148148148145E-2</v>
      </c>
      <c r="K648" s="65">
        <v>3.7615740740740741E-2</v>
      </c>
      <c r="L648" s="65">
        <v>0.69796296296296301</v>
      </c>
      <c r="M648" s="65" t="s">
        <v>276</v>
      </c>
      <c r="N648"/>
      <c r="O648" s="18">
        <v>48.921599999999998</v>
      </c>
      <c r="P648" s="18">
        <v>48.921599999999998</v>
      </c>
      <c r="Q648" s="18">
        <v>7.8090688500000001</v>
      </c>
      <c r="S648"/>
      <c r="T648" s="61">
        <v>26.244661184420199</v>
      </c>
      <c r="U648" s="65">
        <v>2.5960648148148149E-2</v>
      </c>
      <c r="V648" s="65">
        <v>1.1655092592592594E-2</v>
      </c>
      <c r="W648" s="65">
        <v>0</v>
      </c>
      <c r="X648" s="65">
        <v>0</v>
      </c>
      <c r="Y648" s="65">
        <v>0</v>
      </c>
      <c r="Z648" s="65">
        <v>0</v>
      </c>
      <c r="AA648" s="18">
        <f>WEEKNUM(Tableau22[[#This Row],[Date de début]],2)</f>
        <v>47</v>
      </c>
      <c r="AB648" s="18">
        <f>YEAR(Tableau22[[#This Row],[Date de début]])</f>
        <v>2018</v>
      </c>
      <c r="AC648" s="18">
        <f>WEEKDAY(Tableau22[[#This Row],[Date de début]])</f>
        <v>3</v>
      </c>
      <c r="AD648" s="18" t="str">
        <f>LEFT(Tableau22[[#This Row],[PN Pièce]],9)</f>
        <v/>
      </c>
      <c r="AE648" s="18"/>
    </row>
    <row r="649" spans="2:31" x14ac:dyDescent="0.25">
      <c r="B649" s="18">
        <v>450063</v>
      </c>
      <c r="C649" s="18" t="str">
        <f>IFERROR(VLOOKUP(B649,#REF!,2,FALSE),"")</f>
        <v/>
      </c>
      <c r="D649" s="62">
        <v>43431</v>
      </c>
      <c r="E649" s="63">
        <v>0.43081018518518516</v>
      </c>
      <c r="F649" s="62">
        <v>43439</v>
      </c>
      <c r="G649" s="63">
        <v>0.3475347222222222</v>
      </c>
      <c r="H649"/>
      <c r="I649" s="65" t="s">
        <v>277</v>
      </c>
      <c r="J649" s="65">
        <v>3.8796296296296294E-2</v>
      </c>
      <c r="K649" s="65">
        <v>0.15923611111111111</v>
      </c>
      <c r="L649" s="65">
        <v>1.5509259259259261E-3</v>
      </c>
      <c r="M649" s="65" t="s">
        <v>278</v>
      </c>
      <c r="N649"/>
      <c r="O649" s="18">
        <v>48.921599999999998</v>
      </c>
      <c r="P649" s="18">
        <v>48.921599999999998</v>
      </c>
      <c r="Q649" s="18">
        <v>57.450336450000002</v>
      </c>
      <c r="S649"/>
      <c r="T649" s="61">
        <v>74.840001169582195</v>
      </c>
      <c r="U649" s="65">
        <v>0.1203125</v>
      </c>
      <c r="V649" s="65">
        <v>1.9270833333333334E-2</v>
      </c>
      <c r="W649" s="65">
        <v>0</v>
      </c>
      <c r="X649" s="65">
        <v>1.9583333333333331E-2</v>
      </c>
      <c r="Y649" s="65">
        <v>0</v>
      </c>
      <c r="Z649" s="65">
        <v>6.9444444444444444E-5</v>
      </c>
      <c r="AA649" s="18">
        <f>WEEKNUM(Tableau22[[#This Row],[Date de début]],2)</f>
        <v>48</v>
      </c>
      <c r="AB649" s="18">
        <f>YEAR(Tableau22[[#This Row],[Date de début]])</f>
        <v>2018</v>
      </c>
      <c r="AC649" s="18">
        <f>WEEKDAY(Tableau22[[#This Row],[Date de début]])</f>
        <v>3</v>
      </c>
      <c r="AD649" s="18" t="str">
        <f>LEFT(Tableau22[[#This Row],[PN Pièce]],9)</f>
        <v/>
      </c>
      <c r="AE649" s="18"/>
    </row>
    <row r="650" spans="2:31" x14ac:dyDescent="0.25">
      <c r="B650" s="18">
        <v>450063</v>
      </c>
      <c r="C650" s="18" t="str">
        <f>IFERROR(VLOOKUP(B650,#REF!,2,FALSE),"")</f>
        <v/>
      </c>
      <c r="D650" s="62">
        <v>43489</v>
      </c>
      <c r="E650" s="63">
        <v>0.60295138888888888</v>
      </c>
      <c r="F650" s="62">
        <v>43493</v>
      </c>
      <c r="G650" s="63">
        <v>0.26027777777777777</v>
      </c>
      <c r="H650"/>
      <c r="I650" s="65">
        <v>4.9224537037037032E-2</v>
      </c>
      <c r="J650" s="65">
        <v>3.7696759259259256E-2</v>
      </c>
      <c r="K650" s="65">
        <v>0.12841435185185185</v>
      </c>
      <c r="L650" s="65" t="s">
        <v>279</v>
      </c>
      <c r="M650" s="65" t="s">
        <v>280</v>
      </c>
      <c r="N650"/>
      <c r="O650" s="18">
        <v>48.921599999999998</v>
      </c>
      <c r="P650" s="18">
        <v>48.921599999999998</v>
      </c>
      <c r="Q650" s="18">
        <v>50.978847600000002</v>
      </c>
      <c r="S650"/>
      <c r="T650" s="61">
        <v>2.5386796542961401</v>
      </c>
      <c r="U650" s="65">
        <v>8.924768518518518E-2</v>
      </c>
      <c r="V650" s="65">
        <v>1.2708333333333334E-2</v>
      </c>
      <c r="W650" s="65">
        <v>0</v>
      </c>
      <c r="X650" s="65">
        <v>2.6458333333333334E-2</v>
      </c>
      <c r="Y650" s="65">
        <v>0</v>
      </c>
      <c r="Z650" s="65">
        <v>0</v>
      </c>
      <c r="AA650" s="18">
        <f>WEEKNUM(Tableau22[[#This Row],[Date de début]],2)</f>
        <v>4</v>
      </c>
      <c r="AB650" s="18">
        <f>YEAR(Tableau22[[#This Row],[Date de début]])</f>
        <v>2019</v>
      </c>
      <c r="AC650" s="18">
        <f>WEEKDAY(Tableau22[[#This Row],[Date de début]])</f>
        <v>5</v>
      </c>
      <c r="AD650" s="18" t="str">
        <f>LEFT(Tableau22[[#This Row],[PN Pièce]],9)</f>
        <v/>
      </c>
      <c r="AE650" s="18"/>
    </row>
    <row r="651" spans="2:31" x14ac:dyDescent="0.25">
      <c r="B651" s="18">
        <v>450063</v>
      </c>
      <c r="C651" s="18" t="str">
        <f>IFERROR(VLOOKUP(B651,#REF!,2,FALSE),"")</f>
        <v/>
      </c>
      <c r="D651" s="62">
        <v>43514</v>
      </c>
      <c r="E651" s="53">
        <v>0.62033564814814812</v>
      </c>
      <c r="F651" s="62">
        <v>43514</v>
      </c>
      <c r="G651" s="63">
        <v>0.85097222222222213</v>
      </c>
      <c r="H651"/>
      <c r="I651" s="65">
        <v>1.3310185185185187E-2</v>
      </c>
      <c r="J651" s="65">
        <v>6.548611111111112E-2</v>
      </c>
      <c r="K651" s="65">
        <v>0.15107638888888889</v>
      </c>
      <c r="L651" s="65">
        <v>7.6388888888888893E-4</v>
      </c>
      <c r="M651" s="65">
        <v>0.23063657407407409</v>
      </c>
      <c r="N651"/>
      <c r="O651" s="18">
        <v>48.921599999999998</v>
      </c>
      <c r="P651" s="18">
        <v>48.921599999999998</v>
      </c>
      <c r="Q651" s="69">
        <v>51.342909149999997</v>
      </c>
      <c r="S651"/>
      <c r="T651" s="61">
        <v>24.508004215386102</v>
      </c>
      <c r="U651" s="65">
        <v>0.13059027777777779</v>
      </c>
      <c r="V651" s="65">
        <v>2.0416666666666666E-2</v>
      </c>
      <c r="W651" s="65">
        <v>0</v>
      </c>
      <c r="X651" s="65">
        <v>0</v>
      </c>
      <c r="Y651" s="65">
        <v>0</v>
      </c>
      <c r="Z651" s="65">
        <v>6.9444444444444444E-5</v>
      </c>
      <c r="AA651" s="18">
        <f>WEEKNUM(Tableau22[[#This Row],[Date de début]],2)</f>
        <v>8</v>
      </c>
      <c r="AB651" s="18">
        <f>YEAR(Tableau22[[#This Row],[Date de début]])</f>
        <v>2019</v>
      </c>
      <c r="AC651" s="18">
        <f>WEEKDAY(Tableau22[[#This Row],[Date de début]])</f>
        <v>2</v>
      </c>
      <c r="AD651" s="18" t="str">
        <f>LEFT(Tableau22[[#This Row],[PN Pièce]],9)</f>
        <v/>
      </c>
      <c r="AE651" s="18"/>
    </row>
    <row r="652" spans="2:31" x14ac:dyDescent="0.25">
      <c r="B652" s="18">
        <v>450063</v>
      </c>
      <c r="C652" s="18" t="str">
        <f>IFERROR(VLOOKUP(B652,#REF!,2,FALSE),"")</f>
        <v/>
      </c>
      <c r="D652" s="62">
        <v>43514</v>
      </c>
      <c r="E652" s="63">
        <v>0.85112268518518519</v>
      </c>
      <c r="F652" s="62">
        <v>43515</v>
      </c>
      <c r="G652" s="63">
        <v>0.77896990740740746</v>
      </c>
      <c r="H652"/>
      <c r="I652" s="65">
        <v>0.90692129629629636</v>
      </c>
      <c r="J652" s="65">
        <v>4.7453703703703704E-4</v>
      </c>
      <c r="K652" s="65">
        <v>2.045138888888889E-2</v>
      </c>
      <c r="L652" s="65">
        <v>0</v>
      </c>
      <c r="M652" s="65">
        <v>0.92784722222222227</v>
      </c>
      <c r="N652"/>
      <c r="O652" s="18">
        <v>48.921599999999998</v>
      </c>
      <c r="P652" s="18">
        <v>48.921599999999998</v>
      </c>
      <c r="Q652" s="18">
        <v>6.5676150000000003E-2</v>
      </c>
      <c r="S652"/>
      <c r="T652" s="61">
        <v>3.5166529451388402</v>
      </c>
      <c r="U652" s="65">
        <v>0</v>
      </c>
      <c r="V652" s="65">
        <v>0</v>
      </c>
      <c r="W652" s="65">
        <v>0</v>
      </c>
      <c r="X652" s="65">
        <v>2.0312500000000001E-2</v>
      </c>
      <c r="Y652" s="65">
        <v>0</v>
      </c>
      <c r="Z652" s="65">
        <v>1.3888888888888889E-4</v>
      </c>
      <c r="AA652" s="18">
        <f>WEEKNUM(Tableau22[[#This Row],[Date de début]],2)</f>
        <v>8</v>
      </c>
      <c r="AB652" s="18">
        <f>YEAR(Tableau22[[#This Row],[Date de début]])</f>
        <v>2019</v>
      </c>
      <c r="AC652" s="18">
        <f>WEEKDAY(Tableau22[[#This Row],[Date de début]])</f>
        <v>2</v>
      </c>
      <c r="AD652" s="18" t="str">
        <f>LEFT(Tableau22[[#This Row],[PN Pièce]],9)</f>
        <v/>
      </c>
      <c r="AE652" s="18"/>
    </row>
    <row r="653" spans="2:31" x14ac:dyDescent="0.25">
      <c r="B653" s="18">
        <v>450063</v>
      </c>
      <c r="C653" s="18" t="str">
        <f>IFERROR(VLOOKUP(B653,#REF!,2,FALSE),"")</f>
        <v/>
      </c>
      <c r="D653" s="62">
        <v>43517</v>
      </c>
      <c r="E653" s="63">
        <v>0.65952546296296299</v>
      </c>
      <c r="F653" s="62">
        <v>43518</v>
      </c>
      <c r="G653" s="63">
        <v>0.45493055555555556</v>
      </c>
      <c r="H653"/>
      <c r="I653" s="65">
        <v>0.70758101851851851</v>
      </c>
      <c r="J653" s="65">
        <v>9.479166666666667E-3</v>
      </c>
      <c r="K653" s="65">
        <v>7.8344907407407405E-2</v>
      </c>
      <c r="L653" s="65">
        <v>0</v>
      </c>
      <c r="M653" s="65">
        <v>0.79540509259259251</v>
      </c>
      <c r="N653"/>
      <c r="O653" s="18">
        <v>48.921599999999998</v>
      </c>
      <c r="P653" s="18">
        <v>48.921599999999998</v>
      </c>
      <c r="Q653" s="18">
        <v>28.842690749999999</v>
      </c>
      <c r="S653"/>
      <c r="T653" s="61">
        <v>3.1123932307960902</v>
      </c>
      <c r="U653" s="65">
        <v>7.1099537037037031E-2</v>
      </c>
      <c r="V653" s="65">
        <v>7.1643518518518514E-3</v>
      </c>
      <c r="W653" s="65">
        <v>0</v>
      </c>
      <c r="X653" s="65">
        <v>0</v>
      </c>
      <c r="Y653" s="65">
        <v>0</v>
      </c>
      <c r="Z653" s="65">
        <v>8.1018518518518516E-5</v>
      </c>
      <c r="AA653" s="18">
        <f>WEEKNUM(Tableau22[[#This Row],[Date de début]],2)</f>
        <v>8</v>
      </c>
      <c r="AB653" s="18">
        <f>YEAR(Tableau22[[#This Row],[Date de début]])</f>
        <v>2019</v>
      </c>
      <c r="AC653" s="18">
        <f>WEEKDAY(Tableau22[[#This Row],[Date de début]])</f>
        <v>5</v>
      </c>
      <c r="AD653" s="18" t="str">
        <f>LEFT(Tableau22[[#This Row],[PN Pièce]],9)</f>
        <v/>
      </c>
      <c r="AE653" s="18"/>
    </row>
    <row r="654" spans="2:31" x14ac:dyDescent="0.25">
      <c r="B654" s="18">
        <v>450063</v>
      </c>
      <c r="C654" s="18" t="str">
        <f>IFERROR(VLOOKUP(B654,#REF!,2,FALSE),"")</f>
        <v/>
      </c>
      <c r="D654" s="62">
        <v>43518</v>
      </c>
      <c r="E654" s="63">
        <v>0.46160879629629631</v>
      </c>
      <c r="F654" s="62">
        <v>43518</v>
      </c>
      <c r="G654" s="63">
        <v>0.67075231481481479</v>
      </c>
      <c r="H654"/>
      <c r="I654" s="65">
        <v>0.14651620370370369</v>
      </c>
      <c r="J654" s="65">
        <v>1.3078703703703705E-3</v>
      </c>
      <c r="K654" s="65">
        <v>6.1319444444444447E-2</v>
      </c>
      <c r="L654" s="65">
        <v>0</v>
      </c>
      <c r="M654" s="65">
        <v>0.20914351851851853</v>
      </c>
      <c r="N654"/>
      <c r="O654" s="18">
        <v>48.921599999999998</v>
      </c>
      <c r="P654" s="18">
        <v>48.921599999999998</v>
      </c>
      <c r="Q654" s="18">
        <v>23.130091499999999</v>
      </c>
      <c r="S654"/>
      <c r="T654" s="61">
        <v>30.964582180409401</v>
      </c>
      <c r="U654" s="65">
        <v>4.9953703703703702E-2</v>
      </c>
      <c r="V654" s="65">
        <v>1.1249999999999998E-2</v>
      </c>
      <c r="W654" s="65">
        <v>0</v>
      </c>
      <c r="X654" s="65">
        <v>0</v>
      </c>
      <c r="Y654" s="65">
        <v>0</v>
      </c>
      <c r="Z654" s="65">
        <v>1.1574074074074073E-4</v>
      </c>
      <c r="AA654" s="18">
        <f>WEEKNUM(Tableau22[[#This Row],[Date de début]],2)</f>
        <v>8</v>
      </c>
      <c r="AB654" s="18">
        <f>YEAR(Tableau22[[#This Row],[Date de début]])</f>
        <v>2019</v>
      </c>
      <c r="AC654" s="18">
        <f>WEEKDAY(Tableau22[[#This Row],[Date de début]])</f>
        <v>6</v>
      </c>
      <c r="AD654" s="18" t="str">
        <f>LEFT(Tableau22[[#This Row],[PN Pièce]],9)</f>
        <v/>
      </c>
      <c r="AE654" s="18"/>
    </row>
    <row r="655" spans="2:31" x14ac:dyDescent="0.25">
      <c r="B655" s="18">
        <v>450063</v>
      </c>
      <c r="C655" s="18" t="str">
        <f>IFERROR(VLOOKUP(B655,#REF!,2,FALSE),"")</f>
        <v/>
      </c>
      <c r="D655" s="62">
        <v>43518</v>
      </c>
      <c r="E655" s="63">
        <v>0.67092592592592604</v>
      </c>
      <c r="F655" s="62">
        <v>43521</v>
      </c>
      <c r="G655" s="63">
        <v>0.43164351851851851</v>
      </c>
      <c r="H655"/>
      <c r="I655" s="65" t="s">
        <v>281</v>
      </c>
      <c r="J655" s="65">
        <v>3.7615740740740739E-3</v>
      </c>
      <c r="K655" s="65">
        <v>2.165509259259259E-2</v>
      </c>
      <c r="L655" s="65">
        <v>0</v>
      </c>
      <c r="M655" s="65" t="s">
        <v>282</v>
      </c>
      <c r="N655"/>
      <c r="O655" s="18">
        <v>48.921599999999998</v>
      </c>
      <c r="P655" s="18">
        <v>48.921599999999998</v>
      </c>
      <c r="Q655" s="69">
        <v>5.5349999996678903E-5</v>
      </c>
      <c r="S655"/>
      <c r="T655" s="61">
        <v>1.6653111191232799</v>
      </c>
      <c r="U655" s="65">
        <v>0</v>
      </c>
      <c r="V655" s="65">
        <v>0</v>
      </c>
      <c r="W655" s="65">
        <v>0</v>
      </c>
      <c r="X655" s="65">
        <v>2.146990740740741E-2</v>
      </c>
      <c r="Y655" s="65">
        <v>0</v>
      </c>
      <c r="Z655" s="65">
        <v>1.8518518518518518E-4</v>
      </c>
      <c r="AA655" s="18">
        <f>WEEKNUM(Tableau22[[#This Row],[Date de début]],2)</f>
        <v>8</v>
      </c>
      <c r="AB655" s="18">
        <f>YEAR(Tableau22[[#This Row],[Date de début]])</f>
        <v>2019</v>
      </c>
      <c r="AC655" s="18">
        <f>WEEKDAY(Tableau22[[#This Row],[Date de début]])</f>
        <v>6</v>
      </c>
      <c r="AD655" s="18" t="str">
        <f>LEFT(Tableau22[[#This Row],[PN Pièce]],9)</f>
        <v/>
      </c>
      <c r="AE655" s="18"/>
    </row>
    <row r="656" spans="2:31" x14ac:dyDescent="0.25">
      <c r="B656" s="18">
        <v>450063</v>
      </c>
      <c r="C656" s="18" t="str">
        <f>IFERROR(VLOOKUP(B656,#REF!,2,FALSE),"")</f>
        <v/>
      </c>
      <c r="D656" s="62">
        <v>43525</v>
      </c>
      <c r="E656" s="63">
        <v>0.44666666666666671</v>
      </c>
      <c r="F656" s="62">
        <v>43525</v>
      </c>
      <c r="G656" s="63">
        <v>0.45270833333333332</v>
      </c>
      <c r="H656"/>
      <c r="I656" s="65">
        <v>2.9282407407407412E-3</v>
      </c>
      <c r="J656" s="65">
        <v>2.6620370370370372E-4</v>
      </c>
      <c r="K656" s="65">
        <v>2.8472222222222219E-3</v>
      </c>
      <c r="L656" s="65">
        <v>0</v>
      </c>
      <c r="M656" s="65">
        <v>6.0416666666666665E-3</v>
      </c>
      <c r="N656"/>
      <c r="O656" s="18">
        <v>48.921599999999998</v>
      </c>
      <c r="P656" s="18">
        <v>48.921599999999998</v>
      </c>
      <c r="Q656" s="18">
        <v>0.42168045000000498</v>
      </c>
      <c r="S656"/>
      <c r="T656" s="61">
        <v>29.521072796934899</v>
      </c>
      <c r="U656" s="65">
        <v>2.4074074074074076E-3</v>
      </c>
      <c r="V656" s="65">
        <v>0</v>
      </c>
      <c r="W656" s="65">
        <v>0</v>
      </c>
      <c r="X656" s="65">
        <v>0</v>
      </c>
      <c r="Y656" s="65">
        <v>0</v>
      </c>
      <c r="Z656" s="65">
        <v>4.3981481481481481E-4</v>
      </c>
      <c r="AA656" s="18">
        <f>WEEKNUM(Tableau22[[#This Row],[Date de début]],2)</f>
        <v>9</v>
      </c>
      <c r="AB656" s="18">
        <f>YEAR(Tableau22[[#This Row],[Date de début]])</f>
        <v>2019</v>
      </c>
      <c r="AC656" s="18">
        <f>WEEKDAY(Tableau22[[#This Row],[Date de début]])</f>
        <v>6</v>
      </c>
      <c r="AD656" s="18" t="str">
        <f>LEFT(Tableau22[[#This Row],[PN Pièce]],9)</f>
        <v/>
      </c>
      <c r="AE656" s="18"/>
    </row>
    <row r="657" spans="2:31" x14ac:dyDescent="0.25">
      <c r="B657" s="18">
        <v>450063</v>
      </c>
      <c r="C657" s="18" t="str">
        <f>IFERROR(VLOOKUP(B657,#REF!,2,FALSE),"")</f>
        <v/>
      </c>
      <c r="D657" s="62">
        <v>43525</v>
      </c>
      <c r="E657" s="63">
        <v>0.58734953703703707</v>
      </c>
      <c r="F657" s="62">
        <v>43528</v>
      </c>
      <c r="G657" s="63">
        <v>0.64914351851851848</v>
      </c>
      <c r="H657"/>
      <c r="I657" s="65">
        <v>2.9374999999999998E-2</v>
      </c>
      <c r="J657" s="65">
        <v>0.22961805555555556</v>
      </c>
      <c r="K657" s="65">
        <v>0.12425925925925925</v>
      </c>
      <c r="L657" s="65" t="s">
        <v>283</v>
      </c>
      <c r="M657" s="65" t="s">
        <v>284</v>
      </c>
      <c r="N657"/>
      <c r="O657" s="18">
        <v>48.921599999999998</v>
      </c>
      <c r="P657" s="18">
        <v>48.921599999999998</v>
      </c>
      <c r="Q657" s="18">
        <v>51.920082000000001</v>
      </c>
      <c r="S657"/>
      <c r="T657" s="61">
        <v>97.686821224847606</v>
      </c>
      <c r="U657" s="65">
        <v>9.0000000000000011E-2</v>
      </c>
      <c r="V657" s="65">
        <v>1.3865740740740739E-2</v>
      </c>
      <c r="W657" s="65">
        <v>0</v>
      </c>
      <c r="X657" s="65">
        <v>2.0381944444444446E-2</v>
      </c>
      <c r="Y657" s="65">
        <v>0</v>
      </c>
      <c r="Z657" s="65">
        <v>1.1574074074074073E-5</v>
      </c>
      <c r="AA657" s="18">
        <f>WEEKNUM(Tableau22[[#This Row],[Date de début]],2)</f>
        <v>9</v>
      </c>
      <c r="AB657" s="18">
        <f>YEAR(Tableau22[[#This Row],[Date de début]])</f>
        <v>2019</v>
      </c>
      <c r="AC657" s="18">
        <f>WEEKDAY(Tableau22[[#This Row],[Date de début]])</f>
        <v>6</v>
      </c>
      <c r="AD657" s="18" t="str">
        <f>LEFT(Tableau22[[#This Row],[PN Pièce]],9)</f>
        <v/>
      </c>
      <c r="AE657" s="18"/>
    </row>
    <row r="658" spans="2:31" x14ac:dyDescent="0.25">
      <c r="B658" s="18">
        <v>450063</v>
      </c>
      <c r="C658" s="18" t="str">
        <f>IFERROR(VLOOKUP(B658,#REF!,2,FALSE),"")</f>
        <v/>
      </c>
      <c r="D658" s="62">
        <v>43530</v>
      </c>
      <c r="E658" s="63">
        <v>0.49091435185185189</v>
      </c>
      <c r="F658" s="62">
        <v>43531</v>
      </c>
      <c r="G658" s="63">
        <v>0.67895833333333344</v>
      </c>
      <c r="H658"/>
      <c r="I658" s="65">
        <v>8.7962962962962962E-4</v>
      </c>
      <c r="J658" s="65" t="s">
        <v>285</v>
      </c>
      <c r="K658" s="65">
        <v>4.1203703703703706E-3</v>
      </c>
      <c r="L658" s="65">
        <v>0</v>
      </c>
      <c r="M658" s="65" t="s">
        <v>286</v>
      </c>
      <c r="N658"/>
      <c r="O658" s="18">
        <v>48.921599999999998</v>
      </c>
      <c r="P658" s="18">
        <v>48.921599999999998</v>
      </c>
      <c r="Q658" s="18">
        <v>0.21888180000000501</v>
      </c>
      <c r="S658"/>
      <c r="T658" s="61">
        <v>0.304811635995207</v>
      </c>
      <c r="U658" s="65">
        <v>4.0740740740740746E-3</v>
      </c>
      <c r="V658" s="65">
        <v>0</v>
      </c>
      <c r="W658" s="65">
        <v>0</v>
      </c>
      <c r="X658" s="65">
        <v>0</v>
      </c>
      <c r="Y658" s="65">
        <v>0</v>
      </c>
      <c r="Z658" s="65">
        <v>4.6296296296296294E-5</v>
      </c>
      <c r="AA658" s="18">
        <f>WEEKNUM(Tableau22[[#This Row],[Date de début]],2)</f>
        <v>10</v>
      </c>
      <c r="AB658" s="18">
        <f>YEAR(Tableau22[[#This Row],[Date de début]])</f>
        <v>2019</v>
      </c>
      <c r="AC658" s="18">
        <f>WEEKDAY(Tableau22[[#This Row],[Date de début]])</f>
        <v>4</v>
      </c>
      <c r="AD658" s="18" t="str">
        <f>LEFT(Tableau22[[#This Row],[PN Pièce]],9)</f>
        <v/>
      </c>
      <c r="AE658" s="18"/>
    </row>
    <row r="659" spans="2:31" x14ac:dyDescent="0.25">
      <c r="B659" s="18">
        <v>450063</v>
      </c>
      <c r="C659" s="18" t="str">
        <f>IFERROR(VLOOKUP(B659,#REF!,2,FALSE),"")</f>
        <v/>
      </c>
      <c r="D659" s="62">
        <v>43531</v>
      </c>
      <c r="E659" s="63">
        <v>0.67896990740740737</v>
      </c>
      <c r="F659" s="62">
        <v>43535</v>
      </c>
      <c r="G659" s="63">
        <v>0.64239583333333339</v>
      </c>
      <c r="H659"/>
      <c r="I659" s="65" t="s">
        <v>287</v>
      </c>
      <c r="J659" s="65">
        <v>4.0046296296296297E-3</v>
      </c>
      <c r="K659" s="65">
        <v>0.17518518518518519</v>
      </c>
      <c r="L659" s="65">
        <v>0</v>
      </c>
      <c r="M659" s="65" t="s">
        <v>288</v>
      </c>
      <c r="N659"/>
      <c r="O659" s="18">
        <v>48.921599999999998</v>
      </c>
      <c r="P659" s="18">
        <v>48.921599999999998</v>
      </c>
      <c r="Q659" s="18">
        <v>52.5762255</v>
      </c>
      <c r="S659"/>
      <c r="T659" s="61">
        <v>3.4108427753767101</v>
      </c>
      <c r="U659" s="65">
        <v>0.13208333333333333</v>
      </c>
      <c r="V659" s="65">
        <v>2.297453703703704E-2</v>
      </c>
      <c r="W659" s="65">
        <v>0</v>
      </c>
      <c r="X659" s="65">
        <v>2.011574074074074E-2</v>
      </c>
      <c r="Y659" s="65">
        <v>0</v>
      </c>
      <c r="Z659" s="65">
        <v>1.1574074074074073E-5</v>
      </c>
      <c r="AA659" s="18">
        <f>WEEKNUM(Tableau22[[#This Row],[Date de début]],2)</f>
        <v>10</v>
      </c>
      <c r="AB659" s="18">
        <f>YEAR(Tableau22[[#This Row],[Date de début]])</f>
        <v>2019</v>
      </c>
      <c r="AC659" s="18">
        <f>WEEKDAY(Tableau22[[#This Row],[Date de début]])</f>
        <v>5</v>
      </c>
      <c r="AD659" s="18" t="str">
        <f>LEFT(Tableau22[[#This Row],[PN Pièce]],9)</f>
        <v/>
      </c>
      <c r="AE659" s="18"/>
    </row>
    <row r="660" spans="2:31" x14ac:dyDescent="0.25">
      <c r="B660" s="18">
        <v>450063</v>
      </c>
      <c r="C660" s="18" t="str">
        <f>IFERROR(VLOOKUP(B660,#REF!,2,FALSE),"")</f>
        <v/>
      </c>
      <c r="D660" s="62">
        <v>43595</v>
      </c>
      <c r="E660" s="63">
        <v>0.34547453703703707</v>
      </c>
      <c r="F660" s="62">
        <v>43600</v>
      </c>
      <c r="G660" s="63">
        <v>0.33581018518518518</v>
      </c>
      <c r="H660"/>
      <c r="I660" s="65" t="s">
        <v>289</v>
      </c>
      <c r="J660" s="65">
        <v>7.3425925925925936E-2</v>
      </c>
      <c r="K660" s="65">
        <v>0.15675925925925926</v>
      </c>
      <c r="L660" s="65" t="s">
        <v>290</v>
      </c>
      <c r="M660" s="65" t="s">
        <v>291</v>
      </c>
      <c r="N660"/>
      <c r="O660" s="18">
        <v>48.921599999999998</v>
      </c>
      <c r="P660" s="18">
        <v>48.921599999999998</v>
      </c>
      <c r="Q660" s="18">
        <v>57.054449400000003</v>
      </c>
      <c r="S660"/>
      <c r="T660" s="61">
        <v>4.0926860946505297</v>
      </c>
      <c r="U660" s="65">
        <v>0.11481481481481481</v>
      </c>
      <c r="V660" s="65">
        <v>2.0682870370370372E-2</v>
      </c>
      <c r="W660" s="65">
        <v>0</v>
      </c>
      <c r="X660" s="65">
        <v>2.1250000000000002E-2</v>
      </c>
      <c r="Y660" s="65">
        <v>0</v>
      </c>
      <c r="Z660" s="65">
        <v>1.1574074074074073E-5</v>
      </c>
      <c r="AA660" s="18">
        <f>WEEKNUM(Tableau22[[#This Row],[Date de début]],2)</f>
        <v>19</v>
      </c>
      <c r="AB660" s="18">
        <f>YEAR(Tableau22[[#This Row],[Date de début]])</f>
        <v>2019</v>
      </c>
      <c r="AC660" s="18">
        <f>WEEKDAY(Tableau22[[#This Row],[Date de début]])</f>
        <v>6</v>
      </c>
      <c r="AD660" s="18" t="str">
        <f>LEFT(Tableau22[[#This Row],[PN Pièce]],9)</f>
        <v/>
      </c>
      <c r="AE660" s="18"/>
    </row>
    <row r="661" spans="2:31" x14ac:dyDescent="0.25">
      <c r="B661" s="18">
        <v>450064</v>
      </c>
      <c r="C661" s="18" t="str">
        <f>IFERROR(VLOOKUP(B661,#REF!,2,FALSE),"")</f>
        <v/>
      </c>
      <c r="D661" s="62">
        <v>43202</v>
      </c>
      <c r="E661" s="63">
        <v>0.33288194444444447</v>
      </c>
      <c r="F661" s="62">
        <v>43202</v>
      </c>
      <c r="G661" s="63">
        <v>0.58405092592592589</v>
      </c>
      <c r="H661"/>
      <c r="I661" s="65">
        <v>0.17317129629629632</v>
      </c>
      <c r="J661" s="65">
        <v>1.8101851851851852E-2</v>
      </c>
      <c r="K661" s="65">
        <v>5.8171296296296297E-2</v>
      </c>
      <c r="L661" s="65">
        <v>1.7245370370370372E-3</v>
      </c>
      <c r="M661" s="65">
        <v>0.25116898148148148</v>
      </c>
      <c r="N661"/>
      <c r="O661" s="18">
        <v>11.4339</v>
      </c>
      <c r="P661" s="18">
        <v>0</v>
      </c>
      <c r="Q661" s="18">
        <v>12.252589499999999</v>
      </c>
      <c r="S661"/>
      <c r="T661" s="61">
        <v>21.622275471176401</v>
      </c>
      <c r="U661" s="65">
        <v>4.4965277777777778E-2</v>
      </c>
      <c r="V661" s="65">
        <v>0</v>
      </c>
      <c r="W661" s="65">
        <v>0</v>
      </c>
      <c r="X661" s="65">
        <v>1.3206018518518518E-2</v>
      </c>
      <c r="Y661" s="65">
        <v>0</v>
      </c>
      <c r="Z661" s="65">
        <v>0</v>
      </c>
      <c r="AA661" s="18">
        <f>WEEKNUM(Tableau22[[#This Row],[Date de début]],2)</f>
        <v>15</v>
      </c>
      <c r="AB661" s="18">
        <f>YEAR(Tableau22[[#This Row],[Date de début]])</f>
        <v>2018</v>
      </c>
      <c r="AC661" s="18">
        <f>WEEKDAY(Tableau22[[#This Row],[Date de début]])</f>
        <v>5</v>
      </c>
      <c r="AD661" s="18" t="str">
        <f>LEFT(Tableau22[[#This Row],[PN Pièce]],9)</f>
        <v/>
      </c>
      <c r="AE661" s="18"/>
    </row>
    <row r="662" spans="2:31" x14ac:dyDescent="0.25">
      <c r="B662" s="18">
        <v>450064</v>
      </c>
      <c r="C662" s="18" t="str">
        <f>IFERROR(VLOOKUP(B662,#REF!,2,FALSE),"")</f>
        <v/>
      </c>
      <c r="D662" s="62">
        <v>43297</v>
      </c>
      <c r="E662" s="63">
        <v>0.56234953703703705</v>
      </c>
      <c r="F662" s="62">
        <v>43298</v>
      </c>
      <c r="G662" s="63">
        <v>0.32079861111111113</v>
      </c>
      <c r="H662"/>
      <c r="I662" s="65">
        <v>2.9548611111111109E-2</v>
      </c>
      <c r="J662" s="65">
        <v>4.0509259259259258E-4</v>
      </c>
      <c r="K662" s="65">
        <v>2.6620370370370372E-4</v>
      </c>
      <c r="L662" s="65">
        <v>0.72822916666666659</v>
      </c>
      <c r="M662" s="65">
        <v>0.75844907407407414</v>
      </c>
      <c r="N662"/>
      <c r="O662" s="18">
        <v>11.4339</v>
      </c>
      <c r="P662" s="18">
        <v>0</v>
      </c>
      <c r="Q662" s="18">
        <v>0.11384415000000001</v>
      </c>
      <c r="S662"/>
      <c r="T662" s="61">
        <v>2.1367312681214701</v>
      </c>
      <c r="U662" s="65">
        <v>2.5462962962962961E-4</v>
      </c>
      <c r="V662" s="65">
        <v>0</v>
      </c>
      <c r="W662" s="65">
        <v>0</v>
      </c>
      <c r="X662" s="65">
        <v>0</v>
      </c>
      <c r="Y662" s="65">
        <v>0</v>
      </c>
      <c r="Z662" s="65">
        <v>1.1574074074074073E-5</v>
      </c>
      <c r="AA662" s="18">
        <f>WEEKNUM(Tableau22[[#This Row],[Date de début]],2)</f>
        <v>29</v>
      </c>
      <c r="AB662" s="18">
        <f>YEAR(Tableau22[[#This Row],[Date de début]])</f>
        <v>2018</v>
      </c>
      <c r="AC662" s="18">
        <f>WEEKDAY(Tableau22[[#This Row],[Date de début]])</f>
        <v>2</v>
      </c>
      <c r="AD662" s="18" t="str">
        <f>LEFT(Tableau22[[#This Row],[PN Pièce]],9)</f>
        <v/>
      </c>
      <c r="AE662" s="18"/>
    </row>
    <row r="663" spans="2:31" x14ac:dyDescent="0.25">
      <c r="B663" s="18">
        <v>450064</v>
      </c>
      <c r="C663" s="18" t="str">
        <f>IFERROR(VLOOKUP(B663,#REF!,2,FALSE),"")</f>
        <v/>
      </c>
      <c r="D663" s="62">
        <v>43298</v>
      </c>
      <c r="E663" s="63">
        <v>0.32081018518518517</v>
      </c>
      <c r="F663" s="62">
        <v>43298</v>
      </c>
      <c r="G663" s="63">
        <v>0.53856481481481489</v>
      </c>
      <c r="H663"/>
      <c r="I663" s="65">
        <v>0.13020833333333334</v>
      </c>
      <c r="J663" s="65">
        <v>3.5138888888888893E-2</v>
      </c>
      <c r="K663" s="65">
        <v>4.6574074074074073E-2</v>
      </c>
      <c r="L663" s="65">
        <v>5.8333333333333336E-3</v>
      </c>
      <c r="M663" s="65">
        <v>0.21775462962962963</v>
      </c>
      <c r="N663"/>
      <c r="O663" s="18">
        <v>11.4339</v>
      </c>
      <c r="P663" s="18">
        <v>0</v>
      </c>
      <c r="Q663" s="18">
        <v>11.91729705</v>
      </c>
      <c r="S663"/>
      <c r="T663" s="61">
        <v>25.959391942170701</v>
      </c>
      <c r="U663" s="65">
        <v>3.3287037037037039E-2</v>
      </c>
      <c r="V663" s="65">
        <v>0</v>
      </c>
      <c r="W663" s="65">
        <v>0</v>
      </c>
      <c r="X663" s="65">
        <v>1.3206018518518518E-2</v>
      </c>
      <c r="Y663" s="65">
        <v>0</v>
      </c>
      <c r="Z663" s="65">
        <v>8.1018518518518516E-5</v>
      </c>
      <c r="AA663" s="18">
        <f>WEEKNUM(Tableau22[[#This Row],[Date de début]],2)</f>
        <v>29</v>
      </c>
      <c r="AB663" s="18">
        <f>YEAR(Tableau22[[#This Row],[Date de début]])</f>
        <v>2018</v>
      </c>
      <c r="AC663" s="18">
        <f>WEEKDAY(Tableau22[[#This Row],[Date de début]])</f>
        <v>3</v>
      </c>
      <c r="AD663" s="18" t="str">
        <f>LEFT(Tableau22[[#This Row],[PN Pièce]],9)</f>
        <v/>
      </c>
      <c r="AE663" s="18"/>
    </row>
    <row r="664" spans="2:31" x14ac:dyDescent="0.25">
      <c r="B664" s="18">
        <v>450064</v>
      </c>
      <c r="C664" s="18" t="str">
        <f>IFERROR(VLOOKUP(B664,#REF!,2,FALSE),"")</f>
        <v/>
      </c>
      <c r="D664" s="62">
        <v>43374</v>
      </c>
      <c r="E664" s="63">
        <v>0.5479398148148148</v>
      </c>
      <c r="F664" s="62">
        <v>43374</v>
      </c>
      <c r="G664" s="63">
        <v>0.5973842592592592</v>
      </c>
      <c r="H664"/>
      <c r="I664" s="65">
        <v>1.0486111111111111E-2</v>
      </c>
      <c r="J664" s="65">
        <v>5.1273148148148146E-3</v>
      </c>
      <c r="K664" s="65">
        <v>3.2025462962962964E-2</v>
      </c>
      <c r="L664" s="65">
        <v>1.8055555555555557E-3</v>
      </c>
      <c r="M664" s="65">
        <v>4.9444444444444437E-2</v>
      </c>
      <c r="N664"/>
      <c r="O664" s="18">
        <v>10.25985</v>
      </c>
      <c r="P664" s="18">
        <v>10.25985</v>
      </c>
      <c r="Q664" s="18">
        <v>11.074985099999999</v>
      </c>
      <c r="S664"/>
      <c r="T664" s="61">
        <v>47.731975655430702</v>
      </c>
      <c r="U664" s="65">
        <v>3.2002314814814817E-2</v>
      </c>
      <c r="V664" s="65">
        <v>0</v>
      </c>
      <c r="W664" s="65">
        <v>0</v>
      </c>
      <c r="X664" s="65">
        <v>0</v>
      </c>
      <c r="Y664" s="65">
        <v>0</v>
      </c>
      <c r="Z664" s="65">
        <v>2.3148148148148147E-5</v>
      </c>
      <c r="AA664" s="18">
        <f>WEEKNUM(Tableau22[[#This Row],[Date de début]],2)</f>
        <v>40</v>
      </c>
      <c r="AB664" s="18">
        <f>YEAR(Tableau22[[#This Row],[Date de début]])</f>
        <v>2018</v>
      </c>
      <c r="AC664" s="18">
        <f>WEEKDAY(Tableau22[[#This Row],[Date de début]])</f>
        <v>2</v>
      </c>
      <c r="AD664" s="18" t="str">
        <f>LEFT(Tableau22[[#This Row],[PN Pièce]],9)</f>
        <v/>
      </c>
      <c r="AE664" s="18"/>
    </row>
    <row r="665" spans="2:31" x14ac:dyDescent="0.25">
      <c r="B665" s="18">
        <v>450064</v>
      </c>
      <c r="C665" s="18" t="str">
        <f>IFERROR(VLOOKUP(B665,#REF!,2,FALSE),"")</f>
        <v/>
      </c>
      <c r="D665" s="62">
        <v>43374</v>
      </c>
      <c r="E665" s="63">
        <v>0.59748842592592599</v>
      </c>
      <c r="F665" s="62">
        <v>43374</v>
      </c>
      <c r="G665" s="63">
        <v>0.59833333333333327</v>
      </c>
      <c r="H665"/>
      <c r="I665" s="65">
        <v>3.3564814814814812E-4</v>
      </c>
      <c r="J665" s="65">
        <v>2.4305555555555552E-4</v>
      </c>
      <c r="K665" s="65">
        <v>2.6620370370370372E-4</v>
      </c>
      <c r="L665" s="65">
        <v>0</v>
      </c>
      <c r="M665" s="65">
        <v>8.449074074074075E-4</v>
      </c>
      <c r="N665"/>
      <c r="O665" s="18">
        <v>10.25985</v>
      </c>
      <c r="P665" s="18">
        <v>10.25985</v>
      </c>
      <c r="Q665" s="18">
        <v>0</v>
      </c>
      <c r="S665"/>
      <c r="T665" s="61">
        <v>65.479452054794507</v>
      </c>
      <c r="U665" s="65">
        <v>0</v>
      </c>
      <c r="V665" s="65">
        <v>0</v>
      </c>
      <c r="W665" s="65">
        <v>0</v>
      </c>
      <c r="X665" s="65">
        <v>0</v>
      </c>
      <c r="Y665" s="65">
        <v>0</v>
      </c>
      <c r="Z665" s="65">
        <v>2.6620370370370372E-4</v>
      </c>
      <c r="AA665" s="18">
        <f>WEEKNUM(Tableau22[[#This Row],[Date de début]],2)</f>
        <v>40</v>
      </c>
      <c r="AB665" s="18">
        <f>YEAR(Tableau22[[#This Row],[Date de début]])</f>
        <v>2018</v>
      </c>
      <c r="AC665" s="18">
        <f>WEEKDAY(Tableau22[[#This Row],[Date de début]])</f>
        <v>2</v>
      </c>
      <c r="AD665" s="18" t="str">
        <f>LEFT(Tableau22[[#This Row],[PN Pièce]],9)</f>
        <v/>
      </c>
      <c r="AE665" s="18"/>
    </row>
    <row r="666" spans="2:31" x14ac:dyDescent="0.25">
      <c r="B666" s="18">
        <v>450064</v>
      </c>
      <c r="C666" s="18" t="str">
        <f>IFERROR(VLOOKUP(B666,#REF!,2,FALSE),"")</f>
        <v/>
      </c>
      <c r="D666" s="62">
        <v>43374</v>
      </c>
      <c r="E666" s="63">
        <v>0.60005787037037039</v>
      </c>
      <c r="F666" s="62">
        <v>43376</v>
      </c>
      <c r="G666" s="63">
        <v>0.3705092592592592</v>
      </c>
      <c r="H666"/>
      <c r="I666" s="65" t="s">
        <v>292</v>
      </c>
      <c r="J666" s="65">
        <v>1.7361111111111112E-4</v>
      </c>
      <c r="K666" s="65">
        <v>1.4965277777777779E-2</v>
      </c>
      <c r="L666" s="65">
        <v>1.0532407407407407E-3</v>
      </c>
      <c r="M666" s="65" t="s">
        <v>293</v>
      </c>
      <c r="N666"/>
      <c r="O666" s="18">
        <v>10.25985</v>
      </c>
      <c r="P666" s="18">
        <v>10.25985</v>
      </c>
      <c r="Q666" s="18">
        <v>0.110013900000001</v>
      </c>
      <c r="S666"/>
      <c r="T666" s="61">
        <v>1.65798505560023</v>
      </c>
      <c r="U666" s="65">
        <v>0</v>
      </c>
      <c r="V666" s="65">
        <v>0</v>
      </c>
      <c r="W666" s="65">
        <v>0</v>
      </c>
      <c r="X666" s="65">
        <v>1.3275462962962963E-2</v>
      </c>
      <c r="Y666" s="65">
        <v>0</v>
      </c>
      <c r="Z666" s="65">
        <v>1.689814814814815E-3</v>
      </c>
      <c r="AA666" s="18">
        <f>WEEKNUM(Tableau22[[#This Row],[Date de début]],2)</f>
        <v>40</v>
      </c>
      <c r="AB666" s="18">
        <f>YEAR(Tableau22[[#This Row],[Date de début]])</f>
        <v>2018</v>
      </c>
      <c r="AC666" s="18">
        <f>WEEKDAY(Tableau22[[#This Row],[Date de début]])</f>
        <v>2</v>
      </c>
      <c r="AD666" s="18" t="str">
        <f>LEFT(Tableau22[[#This Row],[PN Pièce]],9)</f>
        <v/>
      </c>
      <c r="AE666" s="18"/>
    </row>
    <row r="667" spans="2:31" x14ac:dyDescent="0.25">
      <c r="B667" s="18">
        <v>450064</v>
      </c>
      <c r="C667" s="18" t="str">
        <f>IFERROR(VLOOKUP(B667,#REF!,2,FALSE),"")</f>
        <v/>
      </c>
      <c r="D667" s="62">
        <v>43381</v>
      </c>
      <c r="E667" s="63">
        <v>0.45966435185185189</v>
      </c>
      <c r="F667" s="62">
        <v>43381</v>
      </c>
      <c r="G667" s="63">
        <v>0.53190972222222221</v>
      </c>
      <c r="H667"/>
      <c r="I667" s="65">
        <v>4.8865740740740737E-2</v>
      </c>
      <c r="J667" s="65">
        <v>5.8449074074074072E-3</v>
      </c>
      <c r="K667" s="65">
        <v>1.7534722222222222E-2</v>
      </c>
      <c r="L667" s="65">
        <v>0</v>
      </c>
      <c r="M667" s="65">
        <v>7.2245370370370363E-2</v>
      </c>
      <c r="N667"/>
      <c r="O667" s="18">
        <v>10.25985</v>
      </c>
      <c r="P667" s="18">
        <v>10.25985</v>
      </c>
      <c r="Q667" s="18">
        <v>4.9975484999999997</v>
      </c>
      <c r="S667"/>
      <c r="T667" s="61">
        <v>5.6485100929189302</v>
      </c>
      <c r="U667" s="65">
        <v>1.7465277777777777E-2</v>
      </c>
      <c r="V667" s="65">
        <v>0</v>
      </c>
      <c r="W667" s="65">
        <v>0</v>
      </c>
      <c r="X667" s="65">
        <v>0</v>
      </c>
      <c r="Y667" s="65">
        <v>0</v>
      </c>
      <c r="Z667" s="65">
        <v>6.9444444444444444E-5</v>
      </c>
      <c r="AA667" s="18">
        <f>WEEKNUM(Tableau22[[#This Row],[Date de début]],2)</f>
        <v>41</v>
      </c>
      <c r="AB667" s="18">
        <f>YEAR(Tableau22[[#This Row],[Date de début]])</f>
        <v>2018</v>
      </c>
      <c r="AC667" s="18">
        <f>WEEKDAY(Tableau22[[#This Row],[Date de début]])</f>
        <v>2</v>
      </c>
      <c r="AD667" s="18" t="str">
        <f>LEFT(Tableau22[[#This Row],[PN Pièce]],9)</f>
        <v/>
      </c>
      <c r="AE667" s="18"/>
    </row>
    <row r="668" spans="2:31" x14ac:dyDescent="0.25">
      <c r="B668" s="18">
        <v>450064</v>
      </c>
      <c r="C668" s="18" t="str">
        <f>IFERROR(VLOOKUP(B668,#REF!,2,FALSE),"")</f>
        <v/>
      </c>
      <c r="D668" s="62">
        <v>43381</v>
      </c>
      <c r="E668" s="63">
        <v>0.53192129629629636</v>
      </c>
      <c r="F668" s="62">
        <v>43381</v>
      </c>
      <c r="G668" s="63">
        <v>0.58864583333333331</v>
      </c>
      <c r="H668"/>
      <c r="I668" s="65">
        <v>4.3425925925925923E-2</v>
      </c>
      <c r="J668" s="65">
        <v>2.4305555555555552E-4</v>
      </c>
      <c r="K668" s="65">
        <v>1.3055555555555556E-2</v>
      </c>
      <c r="L668" s="65">
        <v>0</v>
      </c>
      <c r="M668" s="65">
        <v>5.6724537037037039E-2</v>
      </c>
      <c r="N668"/>
      <c r="O668" s="18">
        <v>10.25985</v>
      </c>
      <c r="P668" s="18">
        <v>10.25985</v>
      </c>
      <c r="Q668" s="18">
        <v>6.4713419999999999</v>
      </c>
      <c r="S668"/>
      <c r="T668" s="61">
        <v>23.123852275045898</v>
      </c>
      <c r="U668" s="65">
        <v>1.2974537037037036E-2</v>
      </c>
      <c r="V668" s="65">
        <v>0</v>
      </c>
      <c r="W668" s="65">
        <v>0</v>
      </c>
      <c r="X668" s="65">
        <v>8.1018518518518516E-5</v>
      </c>
      <c r="Y668" s="65">
        <v>0</v>
      </c>
      <c r="Z668" s="65">
        <v>0</v>
      </c>
      <c r="AA668" s="18">
        <f>WEEKNUM(Tableau22[[#This Row],[Date de début]],2)</f>
        <v>41</v>
      </c>
      <c r="AB668" s="18">
        <f>YEAR(Tableau22[[#This Row],[Date de début]])</f>
        <v>2018</v>
      </c>
      <c r="AC668" s="18">
        <f>WEEKDAY(Tableau22[[#This Row],[Date de début]])</f>
        <v>2</v>
      </c>
      <c r="AD668" s="18" t="str">
        <f>LEFT(Tableau22[[#This Row],[PN Pièce]],9)</f>
        <v/>
      </c>
      <c r="AE668" s="18"/>
    </row>
    <row r="669" spans="2:31" x14ac:dyDescent="0.25">
      <c r="B669" s="18">
        <v>450064</v>
      </c>
      <c r="C669" s="18" t="str">
        <f>IFERROR(VLOOKUP(B669,#REF!,2,FALSE),"")</f>
        <v/>
      </c>
      <c r="D669" s="62">
        <v>43381</v>
      </c>
      <c r="E669" s="63">
        <v>0.58864583333333331</v>
      </c>
      <c r="F669" s="62">
        <v>43385</v>
      </c>
      <c r="G669" s="63">
        <v>0.35622685185185188</v>
      </c>
      <c r="H669"/>
      <c r="I669" s="65">
        <v>1.9155092592592592E-2</v>
      </c>
      <c r="J669" s="65">
        <v>1.6203703703703703E-3</v>
      </c>
      <c r="K669" s="65">
        <v>1.4027777777777778E-2</v>
      </c>
      <c r="L669" s="65" t="s">
        <v>294</v>
      </c>
      <c r="M669" s="65" t="s">
        <v>295</v>
      </c>
      <c r="N669"/>
      <c r="O669" s="18">
        <v>10.25985</v>
      </c>
      <c r="P669" s="18">
        <v>10.25985</v>
      </c>
      <c r="Q669" s="18">
        <v>2.2028145000000001</v>
      </c>
      <c r="S669"/>
      <c r="T669" s="61">
        <v>71.593160460679698</v>
      </c>
      <c r="U669" s="65">
        <v>5.6712962962962956E-4</v>
      </c>
      <c r="V669" s="65">
        <v>0</v>
      </c>
      <c r="W669" s="65">
        <v>0</v>
      </c>
      <c r="X669" s="65">
        <v>1.3414351851851851E-2</v>
      </c>
      <c r="Y669" s="65">
        <v>0</v>
      </c>
      <c r="Z669" s="65">
        <v>4.6296296296296294E-5</v>
      </c>
      <c r="AA669" s="18">
        <f>WEEKNUM(Tableau22[[#This Row],[Date de début]],2)</f>
        <v>41</v>
      </c>
      <c r="AB669" s="18">
        <f>YEAR(Tableau22[[#This Row],[Date de début]])</f>
        <v>2018</v>
      </c>
      <c r="AC669" s="18">
        <f>WEEKDAY(Tableau22[[#This Row],[Date de début]])</f>
        <v>2</v>
      </c>
      <c r="AD669" s="18" t="str">
        <f>LEFT(Tableau22[[#This Row],[PN Pièce]],9)</f>
        <v/>
      </c>
      <c r="AE669" s="18"/>
    </row>
    <row r="670" spans="2:31" x14ac:dyDescent="0.25">
      <c r="B670" s="18">
        <v>450064</v>
      </c>
      <c r="C670" s="18" t="str">
        <f>IFERROR(VLOOKUP(B670,#REF!,2,FALSE),"")</f>
        <v/>
      </c>
      <c r="D670" s="62">
        <v>43388</v>
      </c>
      <c r="E670" s="63">
        <v>0.53390046296296301</v>
      </c>
      <c r="F670" s="62">
        <v>43388</v>
      </c>
      <c r="G670" s="63">
        <v>0.61622685185185189</v>
      </c>
      <c r="H670"/>
      <c r="I670" s="65">
        <v>3.7696759259259256E-2</v>
      </c>
      <c r="J670" s="65">
        <v>4.7800925925925919E-3</v>
      </c>
      <c r="K670" s="65">
        <v>3.9849537037037037E-2</v>
      </c>
      <c r="L670" s="65">
        <v>0</v>
      </c>
      <c r="M670" s="65">
        <v>8.2326388888888893E-2</v>
      </c>
      <c r="N670"/>
      <c r="O670" s="18">
        <v>10.25985</v>
      </c>
      <c r="P670" s="18">
        <v>10.25985</v>
      </c>
      <c r="Q670" s="18">
        <v>10.270620750000001</v>
      </c>
      <c r="S670"/>
      <c r="T670" s="61">
        <v>33.3479544495993</v>
      </c>
      <c r="U670" s="65">
        <v>2.6585648148148146E-2</v>
      </c>
      <c r="V670" s="65">
        <v>0</v>
      </c>
      <c r="W670" s="65">
        <v>0</v>
      </c>
      <c r="X670" s="65">
        <v>1.3206018518518518E-2</v>
      </c>
      <c r="Y670" s="65">
        <v>0</v>
      </c>
      <c r="Z670" s="65">
        <v>5.7870370370370366E-5</v>
      </c>
      <c r="AA670" s="18">
        <f>WEEKNUM(Tableau22[[#This Row],[Date de début]],2)</f>
        <v>42</v>
      </c>
      <c r="AB670" s="18">
        <f>YEAR(Tableau22[[#This Row],[Date de début]])</f>
        <v>2018</v>
      </c>
      <c r="AC670" s="18">
        <f>WEEKDAY(Tableau22[[#This Row],[Date de début]])</f>
        <v>2</v>
      </c>
      <c r="AD670" s="18" t="str">
        <f>LEFT(Tableau22[[#This Row],[PN Pièce]],9)</f>
        <v/>
      </c>
      <c r="AE670" s="18"/>
    </row>
    <row r="671" spans="2:31" x14ac:dyDescent="0.25">
      <c r="B671" s="18">
        <v>450064</v>
      </c>
      <c r="C671" s="18" t="str">
        <f>IFERROR(VLOOKUP(B671,#REF!,2,FALSE),"")</f>
        <v/>
      </c>
      <c r="D671" s="62">
        <v>43396</v>
      </c>
      <c r="E671" s="63">
        <v>0.58561342592592591</v>
      </c>
      <c r="F671" s="62">
        <v>43399</v>
      </c>
      <c r="G671" s="63">
        <v>0.32748842592592592</v>
      </c>
      <c r="H671"/>
      <c r="I671" s="65">
        <v>9.9189814814814814E-2</v>
      </c>
      <c r="J671" s="65">
        <v>4.2939814814814811E-3</v>
      </c>
      <c r="K671" s="65">
        <v>5.6134259259259266E-2</v>
      </c>
      <c r="L671" s="65" t="s">
        <v>296</v>
      </c>
      <c r="M671" s="65" t="s">
        <v>297</v>
      </c>
      <c r="N671"/>
      <c r="O671" s="18">
        <v>11.4339</v>
      </c>
      <c r="P671" s="18">
        <v>0</v>
      </c>
      <c r="Q671" s="18">
        <v>12.02356425</v>
      </c>
      <c r="S671"/>
      <c r="T671" s="61">
        <v>69.941848390446495</v>
      </c>
      <c r="U671" s="65">
        <v>4.2858796296296298E-2</v>
      </c>
      <c r="V671" s="65">
        <v>0</v>
      </c>
      <c r="W671" s="65">
        <v>0</v>
      </c>
      <c r="X671" s="65">
        <v>1.3229166666666667E-2</v>
      </c>
      <c r="Y671" s="65">
        <v>0</v>
      </c>
      <c r="Z671" s="65">
        <v>4.6296296296296294E-5</v>
      </c>
      <c r="AA671" s="18">
        <f>WEEKNUM(Tableau22[[#This Row],[Date de début]],2)</f>
        <v>43</v>
      </c>
      <c r="AB671" s="18">
        <f>YEAR(Tableau22[[#This Row],[Date de début]])</f>
        <v>2018</v>
      </c>
      <c r="AC671" s="18">
        <f>WEEKDAY(Tableau22[[#This Row],[Date de début]])</f>
        <v>3</v>
      </c>
      <c r="AD671" s="18" t="str">
        <f>LEFT(Tableau22[[#This Row],[PN Pièce]],9)</f>
        <v/>
      </c>
      <c r="AE671" s="18"/>
    </row>
    <row r="672" spans="2:31" x14ac:dyDescent="0.25">
      <c r="B672" s="18">
        <v>450064</v>
      </c>
      <c r="C672" s="18" t="str">
        <f>IFERROR(VLOOKUP(B672,#REF!,2,FALSE),"")</f>
        <v/>
      </c>
      <c r="D672" s="62">
        <v>43402</v>
      </c>
      <c r="E672" s="63">
        <v>0.45616898148148149</v>
      </c>
      <c r="F672" s="62">
        <v>43402</v>
      </c>
      <c r="G672" s="63">
        <v>0.60693287037037036</v>
      </c>
      <c r="H672"/>
      <c r="I672" s="65">
        <v>9.1076388888888901E-2</v>
      </c>
      <c r="J672" s="65">
        <v>6.1805555555555563E-3</v>
      </c>
      <c r="K672" s="65">
        <v>5.3506944444444447E-2</v>
      </c>
      <c r="L672" s="65">
        <v>0</v>
      </c>
      <c r="M672" s="65">
        <v>0.15076388888888889</v>
      </c>
      <c r="N672" s="68"/>
      <c r="O672" s="18">
        <v>11.4339</v>
      </c>
      <c r="P672" s="18">
        <v>0</v>
      </c>
      <c r="Q672" s="18">
        <v>11.525309549999999</v>
      </c>
      <c r="S672"/>
      <c r="T672" s="61">
        <v>19.534853370182699</v>
      </c>
      <c r="U672" s="65">
        <v>4.0185185185185185E-2</v>
      </c>
      <c r="V672" s="65">
        <v>0</v>
      </c>
      <c r="W672" s="65">
        <v>0</v>
      </c>
      <c r="X672" s="65">
        <v>1.3275462962962963E-2</v>
      </c>
      <c r="Y672" s="65">
        <v>0</v>
      </c>
      <c r="Z672" s="65">
        <v>4.6296296296296294E-5</v>
      </c>
      <c r="AA672" s="18">
        <f>WEEKNUM(Tableau22[[#This Row],[Date de début]],2)</f>
        <v>44</v>
      </c>
      <c r="AB672" s="18">
        <f>YEAR(Tableau22[[#This Row],[Date de début]])</f>
        <v>2018</v>
      </c>
      <c r="AC672" s="18">
        <f>WEEKDAY(Tableau22[[#This Row],[Date de début]])</f>
        <v>2</v>
      </c>
      <c r="AD672" s="18" t="str">
        <f>LEFT(Tableau22[[#This Row],[PN Pièce]],9)</f>
        <v/>
      </c>
      <c r="AE672" s="18"/>
    </row>
    <row r="673" spans="2:31" x14ac:dyDescent="0.25">
      <c r="B673" s="18">
        <v>450064</v>
      </c>
      <c r="C673" s="18" t="str">
        <f>IFERROR(VLOOKUP(B673,#REF!,2,FALSE),"")</f>
        <v/>
      </c>
      <c r="D673" s="62">
        <v>43404</v>
      </c>
      <c r="E673" s="63">
        <v>0.44013888888888886</v>
      </c>
      <c r="F673" s="62">
        <v>43406</v>
      </c>
      <c r="G673" s="63">
        <v>0.35145833333333337</v>
      </c>
      <c r="H673"/>
      <c r="I673" s="65">
        <v>3.3171296296296296E-2</v>
      </c>
      <c r="J673" s="65">
        <v>0.17035879629629627</v>
      </c>
      <c r="K673" s="65">
        <v>5.679398148148148E-2</v>
      </c>
      <c r="L673" s="65" t="s">
        <v>298</v>
      </c>
      <c r="M673" s="65" t="s">
        <v>299</v>
      </c>
      <c r="N673"/>
      <c r="O673" s="18">
        <v>11.4339</v>
      </c>
      <c r="P673" s="18">
        <v>0</v>
      </c>
      <c r="Q673" s="18">
        <v>17.646906300000001</v>
      </c>
      <c r="S673"/>
      <c r="T673" s="61">
        <v>3.0688515060131598</v>
      </c>
      <c r="U673" s="65">
        <v>4.2175925925925922E-2</v>
      </c>
      <c r="V673" s="65">
        <v>0</v>
      </c>
      <c r="W673" s="65">
        <v>0</v>
      </c>
      <c r="X673" s="65">
        <v>1.4374999999999999E-2</v>
      </c>
      <c r="Y673" s="65">
        <v>0</v>
      </c>
      <c r="Z673" s="65">
        <v>2.4305555555555552E-4</v>
      </c>
      <c r="AA673" s="18">
        <f>WEEKNUM(Tableau22[[#This Row],[Date de début]],2)</f>
        <v>44</v>
      </c>
      <c r="AB673" s="18">
        <f>YEAR(Tableau22[[#This Row],[Date de début]])</f>
        <v>2018</v>
      </c>
      <c r="AC673" s="18">
        <f>WEEKDAY(Tableau22[[#This Row],[Date de début]])</f>
        <v>4</v>
      </c>
      <c r="AD673" s="18" t="str">
        <f>LEFT(Tableau22[[#This Row],[PN Pièce]],9)</f>
        <v/>
      </c>
      <c r="AE673" s="18"/>
    </row>
    <row r="674" spans="2:31" x14ac:dyDescent="0.25">
      <c r="B674" s="18">
        <v>450064</v>
      </c>
      <c r="C674" s="18" t="str">
        <f>IFERROR(VLOOKUP(B674,#REF!,2,FALSE),"")</f>
        <v/>
      </c>
      <c r="D674" s="62">
        <v>43410</v>
      </c>
      <c r="E674" s="63">
        <v>0.48060185185185184</v>
      </c>
      <c r="F674" s="62">
        <v>43411</v>
      </c>
      <c r="G674" s="63">
        <v>0.44396990740740744</v>
      </c>
      <c r="H674"/>
      <c r="I674" s="65">
        <v>0.84872685185185182</v>
      </c>
      <c r="J674" s="65">
        <v>4.5937499999999999E-2</v>
      </c>
      <c r="K674" s="65">
        <v>6.8703703703703697E-2</v>
      </c>
      <c r="L674" s="65">
        <v>0</v>
      </c>
      <c r="M674" s="65">
        <v>0.9633680555555556</v>
      </c>
      <c r="N674"/>
      <c r="O674" s="18">
        <v>11.4339</v>
      </c>
      <c r="P674" s="18">
        <v>0</v>
      </c>
      <c r="Q674" s="18">
        <v>11.5984476</v>
      </c>
      <c r="S674"/>
      <c r="T674" s="61">
        <v>3.7063374782243002</v>
      </c>
      <c r="U674" s="65">
        <v>5.5370370370370368E-2</v>
      </c>
      <c r="V674" s="65">
        <v>0</v>
      </c>
      <c r="W674" s="65">
        <v>0</v>
      </c>
      <c r="X674" s="65">
        <v>1.3194444444444444E-2</v>
      </c>
      <c r="Y674" s="65">
        <v>0</v>
      </c>
      <c r="Z674" s="65">
        <v>1.3888888888888889E-4</v>
      </c>
      <c r="AA674" s="18">
        <f>WEEKNUM(Tableau22[[#This Row],[Date de début]],2)</f>
        <v>45</v>
      </c>
      <c r="AB674" s="18">
        <f>YEAR(Tableau22[[#This Row],[Date de début]])</f>
        <v>2018</v>
      </c>
      <c r="AC674" s="18">
        <f>WEEKDAY(Tableau22[[#This Row],[Date de début]])</f>
        <v>3</v>
      </c>
      <c r="AD674" s="18" t="str">
        <f>LEFT(Tableau22[[#This Row],[PN Pièce]],9)</f>
        <v/>
      </c>
      <c r="AE674" s="18"/>
    </row>
    <row r="675" spans="2:31" x14ac:dyDescent="0.25">
      <c r="B675" s="18">
        <v>450064</v>
      </c>
      <c r="C675" s="18" t="str">
        <f>IFERROR(VLOOKUP(B675,#REF!,2,FALSE),"")</f>
        <v/>
      </c>
      <c r="D675" s="62">
        <v>43431</v>
      </c>
      <c r="E675" s="63">
        <v>0.32440972222222225</v>
      </c>
      <c r="F675" s="62">
        <v>43431</v>
      </c>
      <c r="G675" s="63">
        <v>0.43079861111111112</v>
      </c>
      <c r="H675"/>
      <c r="I675" s="65">
        <v>3.3958333333333333E-2</v>
      </c>
      <c r="J675" s="65">
        <v>6.8171296296296287E-3</v>
      </c>
      <c r="K675" s="65">
        <v>6.5613425925925936E-2</v>
      </c>
      <c r="L675" s="65">
        <v>0</v>
      </c>
      <c r="M675" s="65">
        <v>0.10638888888888888</v>
      </c>
      <c r="N675"/>
      <c r="O675" s="18">
        <v>11.4339</v>
      </c>
      <c r="P675" s="18">
        <v>0</v>
      </c>
      <c r="Q675" s="18">
        <v>16.195011600000001</v>
      </c>
      <c r="S675"/>
      <c r="T675" s="61">
        <v>47.253154917319399</v>
      </c>
      <c r="U675" s="65">
        <v>5.2337962962962968E-2</v>
      </c>
      <c r="V675" s="65">
        <v>0</v>
      </c>
      <c r="W675" s="65">
        <v>0</v>
      </c>
      <c r="X675" s="65">
        <v>1.3206018518518518E-2</v>
      </c>
      <c r="Y675" s="65">
        <v>0</v>
      </c>
      <c r="Z675" s="65">
        <v>6.9444444444444444E-5</v>
      </c>
      <c r="AA675" s="18">
        <f>WEEKNUM(Tableau22[[#This Row],[Date de début]],2)</f>
        <v>48</v>
      </c>
      <c r="AB675" s="18">
        <f>YEAR(Tableau22[[#This Row],[Date de début]])</f>
        <v>2018</v>
      </c>
      <c r="AC675" s="18">
        <f>WEEKDAY(Tableau22[[#This Row],[Date de début]])</f>
        <v>3</v>
      </c>
      <c r="AD675" s="18" t="str">
        <f>LEFT(Tableau22[[#This Row],[PN Pièce]],9)</f>
        <v/>
      </c>
      <c r="AE675" s="18"/>
    </row>
    <row r="676" spans="2:31" x14ac:dyDescent="0.25">
      <c r="B676" s="18">
        <v>450064</v>
      </c>
      <c r="C676" s="18" t="str">
        <f>IFERROR(VLOOKUP(B676,#REF!,2,FALSE),"")</f>
        <v/>
      </c>
      <c r="D676" s="62">
        <v>43493</v>
      </c>
      <c r="E676" s="63">
        <v>0.26027777777777777</v>
      </c>
      <c r="F676" s="62">
        <v>43494</v>
      </c>
      <c r="G676" s="63">
        <v>0.36266203703703703</v>
      </c>
      <c r="H676"/>
      <c r="I676" s="65">
        <v>0.94453703703703706</v>
      </c>
      <c r="J676" s="65">
        <v>4.3796296296296298E-2</v>
      </c>
      <c r="K676" s="65">
        <v>7.6099537037037035E-2</v>
      </c>
      <c r="L676" s="65">
        <v>3.7951388888888889E-2</v>
      </c>
      <c r="M676" s="65" t="s">
        <v>300</v>
      </c>
      <c r="N676"/>
      <c r="O676" s="18">
        <v>11.4339</v>
      </c>
      <c r="P676" s="18">
        <v>0</v>
      </c>
      <c r="Q676" s="18">
        <v>15.30003705</v>
      </c>
      <c r="S676"/>
      <c r="T676" s="61">
        <v>11.9137916552926</v>
      </c>
      <c r="U676" s="65">
        <v>6.2870370370370368E-2</v>
      </c>
      <c r="V676" s="65">
        <v>0</v>
      </c>
      <c r="W676" s="65">
        <v>0</v>
      </c>
      <c r="X676" s="65">
        <v>1.3182870370370371E-2</v>
      </c>
      <c r="Y676" s="65">
        <v>0</v>
      </c>
      <c r="Z676" s="65">
        <v>4.6296296296296294E-5</v>
      </c>
      <c r="AA676" s="18">
        <f>WEEKNUM(Tableau22[[#This Row],[Date de début]],2)</f>
        <v>5</v>
      </c>
      <c r="AB676" s="18">
        <f>YEAR(Tableau22[[#This Row],[Date de début]])</f>
        <v>2019</v>
      </c>
      <c r="AC676" s="18">
        <f>WEEKDAY(Tableau22[[#This Row],[Date de début]])</f>
        <v>2</v>
      </c>
      <c r="AD676" s="18" t="str">
        <f>LEFT(Tableau22[[#This Row],[PN Pièce]],9)</f>
        <v/>
      </c>
      <c r="AE676" s="18"/>
    </row>
    <row r="677" spans="2:31" x14ac:dyDescent="0.25">
      <c r="B677" s="18">
        <v>450064</v>
      </c>
      <c r="C677" s="18" t="str">
        <f>IFERROR(VLOOKUP(B677,#REF!,2,FALSE),"")</f>
        <v/>
      </c>
      <c r="D677" s="62">
        <v>43515</v>
      </c>
      <c r="E677" s="63">
        <v>0.77896990740740746</v>
      </c>
      <c r="F677" s="62">
        <v>43516</v>
      </c>
      <c r="G677" s="63">
        <v>0.30324074074074076</v>
      </c>
      <c r="H677"/>
      <c r="I677" s="65">
        <v>0.45538194444444446</v>
      </c>
      <c r="J677" s="65">
        <v>4.8263888888888887E-3</v>
      </c>
      <c r="K677" s="65">
        <v>6.4062500000000008E-2</v>
      </c>
      <c r="L677" s="65">
        <v>0</v>
      </c>
      <c r="M677" s="65">
        <v>0.52427083333333335</v>
      </c>
      <c r="N677"/>
      <c r="O677" s="18">
        <v>11.4339</v>
      </c>
      <c r="P677" s="18">
        <v>0</v>
      </c>
      <c r="Q677" s="18">
        <v>11.650558050000001</v>
      </c>
      <c r="S677"/>
      <c r="T677" s="61">
        <v>8.0469125990683708</v>
      </c>
      <c r="U677" s="65">
        <v>5.0833333333333335E-2</v>
      </c>
      <c r="V677" s="65">
        <v>0</v>
      </c>
      <c r="W677" s="65">
        <v>0</v>
      </c>
      <c r="X677" s="65">
        <v>1.3194444444444444E-2</v>
      </c>
      <c r="Y677" s="65">
        <v>0</v>
      </c>
      <c r="Z677" s="65">
        <v>3.4722222222222222E-5</v>
      </c>
      <c r="AA677" s="18">
        <f>WEEKNUM(Tableau22[[#This Row],[Date de début]],2)</f>
        <v>8</v>
      </c>
      <c r="AB677" s="18">
        <f>YEAR(Tableau22[[#This Row],[Date de début]])</f>
        <v>2019</v>
      </c>
      <c r="AC677" s="18">
        <f>WEEKDAY(Tableau22[[#This Row],[Date de début]])</f>
        <v>3</v>
      </c>
      <c r="AD677" s="18" t="str">
        <f>LEFT(Tableau22[[#This Row],[PN Pièce]],9)</f>
        <v/>
      </c>
      <c r="AE677" s="18"/>
    </row>
    <row r="678" spans="2:31" x14ac:dyDescent="0.25">
      <c r="B678" s="18">
        <v>450064</v>
      </c>
      <c r="C678" s="18" t="str">
        <f>IFERROR(VLOOKUP(B678,#REF!,2,FALSE),"")</f>
        <v/>
      </c>
      <c r="D678" s="62">
        <v>43516</v>
      </c>
      <c r="E678" s="63">
        <v>0.30325231481481479</v>
      </c>
      <c r="F678" s="62">
        <v>43516</v>
      </c>
      <c r="G678" s="63">
        <v>0.46468749999999998</v>
      </c>
      <c r="H678"/>
      <c r="I678" s="65">
        <v>9.4074074074074074E-2</v>
      </c>
      <c r="J678" s="65">
        <v>6.5972222222222222E-3</v>
      </c>
      <c r="K678" s="65">
        <v>6.0358796296296292E-2</v>
      </c>
      <c r="L678" s="65">
        <v>4.0509259259259258E-4</v>
      </c>
      <c r="M678" s="65">
        <v>0.16143518518518518</v>
      </c>
      <c r="N678"/>
      <c r="O678" s="18">
        <v>11.4339</v>
      </c>
      <c r="P678" s="18">
        <v>0</v>
      </c>
      <c r="Q678" s="18">
        <v>11.81301015</v>
      </c>
      <c r="S678"/>
      <c r="T678" s="61">
        <v>37.241611700602199</v>
      </c>
      <c r="U678" s="65">
        <v>4.7106481481481478E-2</v>
      </c>
      <c r="V678" s="65">
        <v>0</v>
      </c>
      <c r="W678" s="65">
        <v>0</v>
      </c>
      <c r="X678" s="65">
        <v>1.324074074074074E-2</v>
      </c>
      <c r="Y678" s="65">
        <v>0</v>
      </c>
      <c r="Z678" s="65">
        <v>1.1574074074074073E-5</v>
      </c>
      <c r="AA678" s="18">
        <f>WEEKNUM(Tableau22[[#This Row],[Date de début]],2)</f>
        <v>8</v>
      </c>
      <c r="AB678" s="18">
        <f>YEAR(Tableau22[[#This Row],[Date de début]])</f>
        <v>2019</v>
      </c>
      <c r="AC678" s="18">
        <f>WEEKDAY(Tableau22[[#This Row],[Date de début]])</f>
        <v>4</v>
      </c>
      <c r="AD678" s="18" t="str">
        <f>LEFT(Tableau22[[#This Row],[PN Pièce]],9)</f>
        <v/>
      </c>
      <c r="AE678" s="18"/>
    </row>
    <row r="679" spans="2:31" x14ac:dyDescent="0.25">
      <c r="B679" s="18">
        <v>450064</v>
      </c>
      <c r="C679" s="18" t="str">
        <f>IFERROR(VLOOKUP(B679,#REF!,2,FALSE),"")</f>
        <v/>
      </c>
      <c r="D679" s="62">
        <v>43521</v>
      </c>
      <c r="E679" s="63">
        <v>0.60402777777777772</v>
      </c>
      <c r="F679" s="62">
        <v>43522</v>
      </c>
      <c r="G679" s="63">
        <v>0.29635416666666664</v>
      </c>
      <c r="H679"/>
      <c r="I679" s="65">
        <v>7.7303240740740742E-2</v>
      </c>
      <c r="J679" s="65">
        <v>1.1157407407407408E-2</v>
      </c>
      <c r="K679" s="65">
        <v>6.340277777777778E-2</v>
      </c>
      <c r="L679" s="65">
        <v>0.54046296296296303</v>
      </c>
      <c r="M679" s="65">
        <v>0.69232638888888898</v>
      </c>
      <c r="N679"/>
      <c r="O679" s="18">
        <v>11.4339</v>
      </c>
      <c r="P679" s="18">
        <v>0</v>
      </c>
      <c r="Q679" s="18">
        <v>12.4294254</v>
      </c>
      <c r="S679"/>
      <c r="T679" s="61">
        <v>4.9866927462092701</v>
      </c>
      <c r="U679" s="65">
        <v>4.9340277777777775E-2</v>
      </c>
      <c r="V679" s="65">
        <v>0</v>
      </c>
      <c r="W679" s="65">
        <v>0</v>
      </c>
      <c r="X679" s="65">
        <v>1.40625E-2</v>
      </c>
      <c r="Y679" s="65">
        <v>0</v>
      </c>
      <c r="Z679" s="65">
        <v>0</v>
      </c>
      <c r="AA679" s="18">
        <f>WEEKNUM(Tableau22[[#This Row],[Date de début]],2)</f>
        <v>9</v>
      </c>
      <c r="AB679" s="18">
        <f>YEAR(Tableau22[[#This Row],[Date de début]])</f>
        <v>2019</v>
      </c>
      <c r="AC679" s="18">
        <f>WEEKDAY(Tableau22[[#This Row],[Date de début]])</f>
        <v>2</v>
      </c>
      <c r="AD679" s="18" t="str">
        <f>LEFT(Tableau22[[#This Row],[PN Pièce]],9)</f>
        <v/>
      </c>
      <c r="AE679" s="18"/>
    </row>
    <row r="680" spans="2:31" x14ac:dyDescent="0.25">
      <c r="B680" s="18">
        <v>450064</v>
      </c>
      <c r="C680" s="18" t="str">
        <f>IFERROR(VLOOKUP(B680,#REF!,2,FALSE),"")</f>
        <v/>
      </c>
      <c r="D680" s="62">
        <v>43536</v>
      </c>
      <c r="E680" s="63">
        <v>0.39239583333333333</v>
      </c>
      <c r="F680" s="62">
        <v>43538</v>
      </c>
      <c r="G680" s="63">
        <v>0.36421296296296296</v>
      </c>
      <c r="H680"/>
      <c r="I680" s="65">
        <v>0.88924768518518515</v>
      </c>
      <c r="J680" s="65">
        <v>8.1504629629629635E-2</v>
      </c>
      <c r="K680" s="65">
        <v>0.12133101851851852</v>
      </c>
      <c r="L680" s="65">
        <v>0.87973379629629633</v>
      </c>
      <c r="M680" s="65" t="s">
        <v>301</v>
      </c>
      <c r="N680"/>
      <c r="O680" s="18">
        <v>11.4339</v>
      </c>
      <c r="P680" s="18">
        <v>0</v>
      </c>
      <c r="Q680" s="18">
        <v>12.9900135</v>
      </c>
      <c r="S680"/>
      <c r="T680" s="61">
        <v>23.899245737093899</v>
      </c>
      <c r="U680" s="65">
        <v>6.6574074074074077E-2</v>
      </c>
      <c r="V680" s="65">
        <v>0</v>
      </c>
      <c r="W680" s="65">
        <v>0</v>
      </c>
      <c r="X680" s="65">
        <v>5.4675925925925926E-2</v>
      </c>
      <c r="Y680" s="65">
        <v>0</v>
      </c>
      <c r="Z680" s="65">
        <v>8.1018518518518516E-5</v>
      </c>
      <c r="AA680" s="18">
        <f>WEEKNUM(Tableau22[[#This Row],[Date de début]],2)</f>
        <v>11</v>
      </c>
      <c r="AB680" s="18">
        <f>YEAR(Tableau22[[#This Row],[Date de début]])</f>
        <v>2019</v>
      </c>
      <c r="AC680" s="18">
        <f>WEEKDAY(Tableau22[[#This Row],[Date de début]])</f>
        <v>3</v>
      </c>
      <c r="AD680" s="18" t="str">
        <f>LEFT(Tableau22[[#This Row],[PN Pièce]],9)</f>
        <v/>
      </c>
      <c r="AE680" s="18"/>
    </row>
    <row r="681" spans="2:31" x14ac:dyDescent="0.25">
      <c r="B681" s="18">
        <v>450064</v>
      </c>
      <c r="C681" s="18" t="str">
        <f>IFERROR(VLOOKUP(B681,#REF!,2,FALSE),"")</f>
        <v/>
      </c>
      <c r="D681" s="62">
        <v>43600</v>
      </c>
      <c r="E681" s="63">
        <v>0.4372800925925926</v>
      </c>
      <c r="F681" s="62">
        <v>43601</v>
      </c>
      <c r="G681" s="63">
        <v>0.34071759259259254</v>
      </c>
      <c r="H681"/>
      <c r="I681" s="65">
        <v>0.82975694444444448</v>
      </c>
      <c r="J681" s="65">
        <v>1.2280092592592592E-2</v>
      </c>
      <c r="K681" s="65">
        <v>6.1180555555555551E-2</v>
      </c>
      <c r="L681" s="65">
        <v>2.199074074074074E-4</v>
      </c>
      <c r="M681" s="65">
        <v>0.9034375</v>
      </c>
      <c r="N681"/>
      <c r="O681" s="18">
        <v>11.4339</v>
      </c>
      <c r="P681" s="18">
        <v>0</v>
      </c>
      <c r="Q681" s="18">
        <v>11.7072807</v>
      </c>
      <c r="S681"/>
      <c r="T681" s="61">
        <v>4.5957569468465298</v>
      </c>
      <c r="U681" s="65">
        <v>4.7986111111111111E-2</v>
      </c>
      <c r="V681" s="65">
        <v>0</v>
      </c>
      <c r="W681" s="65">
        <v>0</v>
      </c>
      <c r="X681" s="65">
        <v>1.3194444444444444E-2</v>
      </c>
      <c r="Y681" s="65">
        <v>0</v>
      </c>
      <c r="Z681" s="65">
        <v>0</v>
      </c>
      <c r="AA681" s="18">
        <f>WEEKNUM(Tableau22[[#This Row],[Date de début]],2)</f>
        <v>20</v>
      </c>
      <c r="AB681" s="18">
        <f>YEAR(Tableau22[[#This Row],[Date de début]])</f>
        <v>2019</v>
      </c>
      <c r="AC681" s="18">
        <f>WEEKDAY(Tableau22[[#This Row],[Date de début]])</f>
        <v>4</v>
      </c>
      <c r="AD681" s="18" t="str">
        <f>LEFT(Tableau22[[#This Row],[PN Pièce]],9)</f>
        <v/>
      </c>
      <c r="AE681" s="18"/>
    </row>
    <row r="682" spans="2:31" x14ac:dyDescent="0.25">
      <c r="B682" s="18">
        <v>450064</v>
      </c>
      <c r="C682" s="18" t="str">
        <f>IFERROR(VLOOKUP(B682,#REF!,2,FALSE),"")</f>
        <v/>
      </c>
      <c r="D682" s="62">
        <v>43633</v>
      </c>
      <c r="E682" s="63">
        <v>0.34865740740740742</v>
      </c>
      <c r="F682" s="62">
        <v>43633</v>
      </c>
      <c r="G682" s="63">
        <v>0.43870370370370365</v>
      </c>
      <c r="H682"/>
      <c r="I682" s="65">
        <v>2.0902777777777781E-2</v>
      </c>
      <c r="J682" s="65">
        <v>3.0231481481481481E-2</v>
      </c>
      <c r="K682" s="65">
        <v>3.8877314814814816E-2</v>
      </c>
      <c r="L682" s="65">
        <v>3.4722222222222222E-5</v>
      </c>
      <c r="M682" s="65">
        <v>9.0046296296296291E-2</v>
      </c>
      <c r="N682"/>
      <c r="O682" s="18">
        <v>11.4339</v>
      </c>
      <c r="P682" s="18">
        <v>0</v>
      </c>
      <c r="Q682" s="69">
        <v>11.574541050000001</v>
      </c>
      <c r="S682"/>
      <c r="T682" s="61">
        <v>29.266066838046299</v>
      </c>
      <c r="U682" s="65">
        <v>3.8831018518518515E-2</v>
      </c>
      <c r="V682" s="65">
        <v>0</v>
      </c>
      <c r="W682" s="65">
        <v>0</v>
      </c>
      <c r="X682" s="65">
        <v>0</v>
      </c>
      <c r="Y682" s="65">
        <v>0</v>
      </c>
      <c r="Z682" s="65">
        <v>4.6296296296296294E-5</v>
      </c>
      <c r="AA682" s="18">
        <f>WEEKNUM(Tableau22[[#This Row],[Date de début]],2)</f>
        <v>25</v>
      </c>
      <c r="AB682" s="18">
        <f>YEAR(Tableau22[[#This Row],[Date de début]])</f>
        <v>2019</v>
      </c>
      <c r="AC682" s="18">
        <f>WEEKDAY(Tableau22[[#This Row],[Date de début]])</f>
        <v>2</v>
      </c>
      <c r="AD682" s="18" t="str">
        <f>LEFT(Tableau22[[#This Row],[PN Pièce]],9)</f>
        <v/>
      </c>
      <c r="AE682" s="18"/>
    </row>
    <row r="683" spans="2:31" x14ac:dyDescent="0.25">
      <c r="B683" s="18">
        <v>450065</v>
      </c>
      <c r="C683" s="18" t="str">
        <f>IFERROR(VLOOKUP(B683,#REF!,2,FALSE),"")</f>
        <v/>
      </c>
      <c r="D683" s="62">
        <v>43179</v>
      </c>
      <c r="E683" s="63">
        <v>0.42511574074074071</v>
      </c>
      <c r="F683" s="62">
        <v>43180</v>
      </c>
      <c r="G683" s="63">
        <v>0.39581018518518518</v>
      </c>
      <c r="H683"/>
      <c r="I683" s="65">
        <v>0.20033564814814817</v>
      </c>
      <c r="J683" s="65">
        <v>9.3055555555555548E-3</v>
      </c>
      <c r="K683" s="65">
        <v>1.59375E-2</v>
      </c>
      <c r="L683" s="65">
        <v>0.74504629629629626</v>
      </c>
      <c r="M683" s="65">
        <v>0.97062500000000007</v>
      </c>
      <c r="N683"/>
      <c r="O683" s="18">
        <v>5.3990999999999998</v>
      </c>
      <c r="P683" s="18">
        <v>0</v>
      </c>
      <c r="Q683" s="69">
        <v>5.4376096499999997</v>
      </c>
      <c r="S683"/>
      <c r="T683" s="61">
        <v>13.6130824629179</v>
      </c>
      <c r="U683" s="65">
        <v>1.3958333333333335E-2</v>
      </c>
      <c r="V683" s="65">
        <v>0</v>
      </c>
      <c r="W683" s="65">
        <v>0</v>
      </c>
      <c r="X683" s="65">
        <v>1.8981481481481482E-3</v>
      </c>
      <c r="Y683" s="65">
        <v>0</v>
      </c>
      <c r="Z683" s="65">
        <v>8.1018518518518516E-5</v>
      </c>
      <c r="AA683" s="18">
        <f>WEEKNUM(Tableau22[[#This Row],[Date de début]],2)</f>
        <v>12</v>
      </c>
      <c r="AB683" s="18">
        <f>YEAR(Tableau22[[#This Row],[Date de début]])</f>
        <v>2018</v>
      </c>
      <c r="AC683" s="18">
        <f>WEEKDAY(Tableau22[[#This Row],[Date de début]])</f>
        <v>3</v>
      </c>
      <c r="AD683" s="18" t="str">
        <f>LEFT(Tableau22[[#This Row],[PN Pièce]],9)</f>
        <v/>
      </c>
      <c r="AE683" s="18"/>
    </row>
    <row r="684" spans="2:31" x14ac:dyDescent="0.25">
      <c r="B684" s="18">
        <v>450065</v>
      </c>
      <c r="C684" s="18" t="str">
        <f>IFERROR(VLOOKUP(B684,#REF!,2,FALSE),"")</f>
        <v/>
      </c>
      <c r="D684" s="62">
        <v>43194</v>
      </c>
      <c r="E684" s="63">
        <v>0.67836805555555557</v>
      </c>
      <c r="F684" s="62">
        <v>43194</v>
      </c>
      <c r="G684" s="63">
        <v>0.73752314814814823</v>
      </c>
      <c r="H684"/>
      <c r="I684" s="65">
        <v>2.1087962962962961E-2</v>
      </c>
      <c r="J684" s="65">
        <v>1.8310185185185186E-2</v>
      </c>
      <c r="K684" s="65">
        <v>1.9270833333333334E-2</v>
      </c>
      <c r="L684" s="65">
        <v>4.8611111111111104E-4</v>
      </c>
      <c r="M684" s="65">
        <v>5.9155092592592586E-2</v>
      </c>
      <c r="N684"/>
      <c r="O684" s="18">
        <v>5.3990999999999998</v>
      </c>
      <c r="P684" s="18">
        <v>0</v>
      </c>
      <c r="Q684" s="18">
        <v>5.8146522000000003</v>
      </c>
      <c r="S684"/>
      <c r="T684" s="61">
        <v>18.429270201526101</v>
      </c>
      <c r="U684" s="65">
        <v>1.7256944444444446E-2</v>
      </c>
      <c r="V684" s="65">
        <v>0</v>
      </c>
      <c r="W684" s="65">
        <v>0</v>
      </c>
      <c r="X684" s="65">
        <v>1.7013888888888892E-3</v>
      </c>
      <c r="Y684" s="65">
        <v>0</v>
      </c>
      <c r="Z684" s="65">
        <v>3.1250000000000001E-4</v>
      </c>
      <c r="AA684" s="18">
        <f>WEEKNUM(Tableau22[[#This Row],[Date de début]],2)</f>
        <v>14</v>
      </c>
      <c r="AB684" s="18">
        <f>YEAR(Tableau22[[#This Row],[Date de début]])</f>
        <v>2018</v>
      </c>
      <c r="AC684" s="18">
        <f>WEEKDAY(Tableau22[[#This Row],[Date de début]])</f>
        <v>4</v>
      </c>
      <c r="AD684" s="18" t="str">
        <f>LEFT(Tableau22[[#This Row],[PN Pièce]],9)</f>
        <v/>
      </c>
      <c r="AE684" s="18"/>
    </row>
    <row r="685" spans="2:31" x14ac:dyDescent="0.25">
      <c r="B685" s="18">
        <v>450065</v>
      </c>
      <c r="C685" s="18" t="str">
        <f>IFERROR(VLOOKUP(B685,#REF!,2,FALSE),"")</f>
        <v/>
      </c>
      <c r="D685" s="62">
        <v>43214</v>
      </c>
      <c r="E685" s="63">
        <v>0.4034490740740741</v>
      </c>
      <c r="F685" s="62">
        <v>43214</v>
      </c>
      <c r="G685" s="63">
        <v>0.42697916666666669</v>
      </c>
      <c r="H685"/>
      <c r="I685" s="65">
        <v>1.3993055555555555E-2</v>
      </c>
      <c r="J685" s="65">
        <v>5.185185185185185E-3</v>
      </c>
      <c r="K685" s="65">
        <v>4.2939814814814811E-3</v>
      </c>
      <c r="L685" s="65">
        <v>5.7870370370370366E-5</v>
      </c>
      <c r="M685" s="65">
        <v>2.3530092592592592E-2</v>
      </c>
      <c r="N685"/>
      <c r="O685" s="18">
        <v>5.3990999999999998</v>
      </c>
      <c r="P685" s="18">
        <v>0</v>
      </c>
      <c r="Q685" s="18">
        <v>1.4537804999999999</v>
      </c>
      <c r="S685"/>
      <c r="T685" s="61">
        <v>13.410723069355599</v>
      </c>
      <c r="U685" s="65">
        <v>4.2939814814814811E-3</v>
      </c>
      <c r="V685" s="65">
        <v>0</v>
      </c>
      <c r="W685" s="65">
        <v>0</v>
      </c>
      <c r="X685" s="65">
        <v>0</v>
      </c>
      <c r="Y685" s="65">
        <v>0</v>
      </c>
      <c r="Z685" s="65">
        <v>0</v>
      </c>
      <c r="AA685" s="18">
        <f>WEEKNUM(Tableau22[[#This Row],[Date de début]],2)</f>
        <v>17</v>
      </c>
      <c r="AB685" s="18">
        <f>YEAR(Tableau22[[#This Row],[Date de début]])</f>
        <v>2018</v>
      </c>
      <c r="AC685" s="18">
        <f>WEEKDAY(Tableau22[[#This Row],[Date de début]])</f>
        <v>3</v>
      </c>
      <c r="AD685" s="18" t="str">
        <f>LEFT(Tableau22[[#This Row],[PN Pièce]],9)</f>
        <v/>
      </c>
      <c r="AE685" s="18"/>
    </row>
    <row r="686" spans="2:31" x14ac:dyDescent="0.25">
      <c r="B686" s="18">
        <v>450065</v>
      </c>
      <c r="C686" s="18" t="str">
        <f>IFERROR(VLOOKUP(B686,#REF!,2,FALSE),"")</f>
        <v/>
      </c>
      <c r="D686" s="62">
        <v>43214</v>
      </c>
      <c r="E686" s="63">
        <v>0.46546296296296297</v>
      </c>
      <c r="F686" s="62">
        <v>43214</v>
      </c>
      <c r="G686" s="63">
        <v>0.55131944444444447</v>
      </c>
      <c r="H686"/>
      <c r="I686" s="65">
        <v>7.2997685185185179E-2</v>
      </c>
      <c r="J686" s="65">
        <v>5.4398148148148144E-4</v>
      </c>
      <c r="K686" s="65">
        <v>1.2314814814814815E-2</v>
      </c>
      <c r="L686" s="65">
        <v>0</v>
      </c>
      <c r="M686" s="65">
        <v>8.5856481481481492E-2</v>
      </c>
      <c r="N686"/>
      <c r="O686" s="18">
        <v>5.3990999999999998</v>
      </c>
      <c r="P686" s="18">
        <v>0</v>
      </c>
      <c r="Q686" s="18">
        <v>4.3932596999999998</v>
      </c>
      <c r="S686"/>
      <c r="T686" s="61">
        <v>14.276624427069301</v>
      </c>
      <c r="U686" s="65">
        <v>1.0393518518518519E-2</v>
      </c>
      <c r="V686" s="65">
        <v>0</v>
      </c>
      <c r="W686" s="65">
        <v>0</v>
      </c>
      <c r="X686" s="65">
        <v>1.9212962962962962E-3</v>
      </c>
      <c r="Y686" s="65">
        <v>0</v>
      </c>
      <c r="Z686" s="65">
        <v>0</v>
      </c>
      <c r="AA686" s="18">
        <f>WEEKNUM(Tableau22[[#This Row],[Date de début]],2)</f>
        <v>17</v>
      </c>
      <c r="AB686" s="18">
        <f>YEAR(Tableau22[[#This Row],[Date de début]])</f>
        <v>2018</v>
      </c>
      <c r="AC686" s="18">
        <f>WEEKDAY(Tableau22[[#This Row],[Date de début]])</f>
        <v>3</v>
      </c>
      <c r="AD686" s="18" t="str">
        <f>LEFT(Tableau22[[#This Row],[PN Pièce]],9)</f>
        <v/>
      </c>
      <c r="AE686" s="18"/>
    </row>
    <row r="687" spans="2:31" x14ac:dyDescent="0.25">
      <c r="B687" s="18">
        <v>450066</v>
      </c>
      <c r="C687" s="18" t="str">
        <f>IFERROR(VLOOKUP(B687,#REF!,2,FALSE),"")</f>
        <v/>
      </c>
      <c r="D687" s="62">
        <v>43347</v>
      </c>
      <c r="E687" s="63">
        <v>0.3500462962962963</v>
      </c>
      <c r="F687" s="62">
        <v>43348</v>
      </c>
      <c r="G687" s="63">
        <v>0.44557870370370373</v>
      </c>
      <c r="H687"/>
      <c r="I687" s="65">
        <v>0.20791666666666667</v>
      </c>
      <c r="J687" s="65">
        <v>8.5300925925925926E-3</v>
      </c>
      <c r="K687" s="65">
        <v>4.597222222222222E-2</v>
      </c>
      <c r="L687" s="65">
        <v>0.83305555555555555</v>
      </c>
      <c r="M687" s="65" t="s">
        <v>302</v>
      </c>
      <c r="N687"/>
      <c r="O687" s="18">
        <v>14.036099999999999</v>
      </c>
      <c r="P687" s="18">
        <v>0</v>
      </c>
      <c r="Q687" s="18">
        <v>15.0201198</v>
      </c>
      <c r="S687"/>
      <c r="T687" s="61">
        <v>93.038984089420396</v>
      </c>
      <c r="U687" s="65">
        <v>3.4664351851851849E-2</v>
      </c>
      <c r="V687" s="65">
        <v>1.4699074074074074E-3</v>
      </c>
      <c r="W687" s="65">
        <v>0</v>
      </c>
      <c r="X687" s="65">
        <v>9.8379629629629633E-3</v>
      </c>
      <c r="Y687" s="65">
        <v>0</v>
      </c>
      <c r="Z687" s="65">
        <v>0</v>
      </c>
      <c r="AA687" s="18">
        <f>WEEKNUM(Tableau22[[#This Row],[Date de début]],2)</f>
        <v>36</v>
      </c>
      <c r="AB687" s="18">
        <f>YEAR(Tableau22[[#This Row],[Date de début]])</f>
        <v>2018</v>
      </c>
      <c r="AC687" s="18">
        <f>WEEKDAY(Tableau22[[#This Row],[Date de début]])</f>
        <v>3</v>
      </c>
      <c r="AD687" s="18" t="str">
        <f>LEFT(Tableau22[[#This Row],[PN Pièce]],9)</f>
        <v/>
      </c>
      <c r="AE687" s="18"/>
    </row>
    <row r="688" spans="2:31" x14ac:dyDescent="0.25">
      <c r="B688" s="18">
        <v>450066</v>
      </c>
      <c r="C688" s="18" t="str">
        <f>IFERROR(VLOOKUP(B688,#REF!,2,FALSE),"")</f>
        <v/>
      </c>
      <c r="D688" s="62">
        <v>43367</v>
      </c>
      <c r="E688" s="63">
        <v>0.54524305555555552</v>
      </c>
      <c r="F688" s="62">
        <v>43368</v>
      </c>
      <c r="G688" s="63">
        <v>0.54491898148148155</v>
      </c>
      <c r="H688"/>
      <c r="I688" s="65">
        <v>0.93958333333333333</v>
      </c>
      <c r="J688" s="65">
        <v>8.4953703703703701E-3</v>
      </c>
      <c r="K688" s="65">
        <v>4.7858796296296295E-2</v>
      </c>
      <c r="L688" s="65">
        <v>3.0208333333333333E-3</v>
      </c>
      <c r="M688" s="65">
        <v>0.99895833333333339</v>
      </c>
      <c r="N688"/>
      <c r="O688" s="18">
        <v>14.036099999999999</v>
      </c>
      <c r="P688" s="18">
        <v>0</v>
      </c>
      <c r="Q688" s="18">
        <v>17.525092650000001</v>
      </c>
      <c r="S688"/>
      <c r="T688" s="61">
        <v>6.1706571574121298</v>
      </c>
      <c r="U688" s="65">
        <v>3.5983796296296298E-2</v>
      </c>
      <c r="V688" s="65">
        <v>1.8981481481481482E-3</v>
      </c>
      <c r="W688" s="65">
        <v>0</v>
      </c>
      <c r="X688" s="65">
        <v>9.8958333333333329E-3</v>
      </c>
      <c r="Y688" s="65">
        <v>0</v>
      </c>
      <c r="Z688" s="65">
        <v>8.1018518518518516E-5</v>
      </c>
      <c r="AA688" s="18">
        <f>WEEKNUM(Tableau22[[#This Row],[Date de début]],2)</f>
        <v>39</v>
      </c>
      <c r="AB688" s="18">
        <f>YEAR(Tableau22[[#This Row],[Date de début]])</f>
        <v>2018</v>
      </c>
      <c r="AC688" s="18">
        <f>WEEKDAY(Tableau22[[#This Row],[Date de début]])</f>
        <v>2</v>
      </c>
      <c r="AD688" s="18" t="str">
        <f>LEFT(Tableau22[[#This Row],[PN Pièce]],9)</f>
        <v/>
      </c>
      <c r="AE688" s="18"/>
    </row>
    <row r="689" spans="2:31" x14ac:dyDescent="0.25">
      <c r="B689" s="18">
        <v>450067</v>
      </c>
      <c r="C689" s="18" t="str">
        <f>IFERROR(VLOOKUP(B689,#REF!,2,FALSE),"")</f>
        <v/>
      </c>
      <c r="D689" s="62">
        <v>43348</v>
      </c>
      <c r="E689" s="63">
        <v>0.44559027777777777</v>
      </c>
      <c r="F689" s="62">
        <v>43348</v>
      </c>
      <c r="G689" s="63">
        <v>0.56585648148148149</v>
      </c>
      <c r="H689"/>
      <c r="I689" s="65">
        <v>7.4189814814814806E-2</v>
      </c>
      <c r="J689" s="65">
        <v>3.2986111111111111E-3</v>
      </c>
      <c r="K689" s="65">
        <v>4.2627314814814819E-2</v>
      </c>
      <c r="L689" s="65">
        <v>1.5046296296296297E-4</v>
      </c>
      <c r="M689" s="65">
        <v>0.12026620370370371</v>
      </c>
      <c r="N689"/>
      <c r="O689" s="18">
        <v>12.697649999999999</v>
      </c>
      <c r="P689" s="18">
        <v>0</v>
      </c>
      <c r="Q689" s="18">
        <v>14.3061819</v>
      </c>
      <c r="S689"/>
      <c r="T689" s="61">
        <v>27.941680300259801</v>
      </c>
      <c r="U689" s="65">
        <v>3.363425925925926E-2</v>
      </c>
      <c r="V689" s="65">
        <v>1.5393518518518519E-3</v>
      </c>
      <c r="W689" s="65">
        <v>0</v>
      </c>
      <c r="X689" s="65">
        <v>7.4537037037037028E-3</v>
      </c>
      <c r="Y689" s="65">
        <v>0</v>
      </c>
      <c r="Z689" s="65">
        <v>0</v>
      </c>
      <c r="AA689" s="18">
        <f>WEEKNUM(Tableau22[[#This Row],[Date de début]],2)</f>
        <v>36</v>
      </c>
      <c r="AB689" s="18">
        <f>YEAR(Tableau22[[#This Row],[Date de début]])</f>
        <v>2018</v>
      </c>
      <c r="AC689" s="18">
        <f>WEEKDAY(Tableau22[[#This Row],[Date de début]])</f>
        <v>4</v>
      </c>
      <c r="AD689" s="18" t="str">
        <f>LEFT(Tableau22[[#This Row],[PN Pièce]],9)</f>
        <v/>
      </c>
      <c r="AE689" s="18"/>
    </row>
    <row r="690" spans="2:31" x14ac:dyDescent="0.25">
      <c r="B690" s="18">
        <v>450067</v>
      </c>
      <c r="C690" s="18" t="str">
        <f>IFERROR(VLOOKUP(B690,#REF!,2,FALSE),"")</f>
        <v/>
      </c>
      <c r="D690" s="62">
        <v>43368</v>
      </c>
      <c r="E690" s="63">
        <v>0.54493055555555558</v>
      </c>
      <c r="F690" s="62">
        <v>43369</v>
      </c>
      <c r="G690" s="63">
        <v>0.29553240740740744</v>
      </c>
      <c r="H690"/>
      <c r="I690" s="65">
        <v>0.69190972222222225</v>
      </c>
      <c r="J690" s="65">
        <v>1.4664351851851852E-2</v>
      </c>
      <c r="K690" s="65">
        <v>4.4027777777777777E-2</v>
      </c>
      <c r="L690" s="65">
        <v>0</v>
      </c>
      <c r="M690" s="65">
        <v>0.7506018518518518</v>
      </c>
      <c r="N690"/>
      <c r="O690" s="18">
        <v>12.697649999999999</v>
      </c>
      <c r="P690" s="18">
        <v>0</v>
      </c>
      <c r="Q690" s="18">
        <v>13.0961397</v>
      </c>
      <c r="S690"/>
      <c r="T690" s="61">
        <v>4.7414112132239596</v>
      </c>
      <c r="U690" s="65">
        <v>3.4317129629629628E-2</v>
      </c>
      <c r="V690" s="65">
        <v>1.9791666666666668E-3</v>
      </c>
      <c r="W690" s="65">
        <v>0</v>
      </c>
      <c r="X690" s="65">
        <v>7.5000000000000006E-3</v>
      </c>
      <c r="Y690" s="65">
        <v>0</v>
      </c>
      <c r="Z690" s="65">
        <v>2.3148148148148146E-4</v>
      </c>
      <c r="AA690" s="18">
        <f>WEEKNUM(Tableau22[[#This Row],[Date de début]],2)</f>
        <v>39</v>
      </c>
      <c r="AB690" s="18">
        <f>YEAR(Tableau22[[#This Row],[Date de début]])</f>
        <v>2018</v>
      </c>
      <c r="AC690" s="18">
        <f>WEEKDAY(Tableau22[[#This Row],[Date de début]])</f>
        <v>3</v>
      </c>
      <c r="AD690" s="18" t="str">
        <f>LEFT(Tableau22[[#This Row],[PN Pièce]],9)</f>
        <v/>
      </c>
      <c r="AE690" s="18"/>
    </row>
    <row r="691" spans="2:31" x14ac:dyDescent="0.25">
      <c r="B691" s="18">
        <v>450068</v>
      </c>
      <c r="C691" s="18" t="str">
        <f>IFERROR(VLOOKUP(B691,#REF!,2,FALSE),"")</f>
        <v/>
      </c>
      <c r="D691" s="62">
        <v>43348</v>
      </c>
      <c r="E691" s="63">
        <v>0.56586805555555553</v>
      </c>
      <c r="F691" s="62">
        <v>43348</v>
      </c>
      <c r="G691" s="63">
        <v>0.65597222222222229</v>
      </c>
      <c r="H691"/>
      <c r="I691" s="65">
        <v>4.4583333333333336E-2</v>
      </c>
      <c r="J691" s="65">
        <v>8.217592592592594E-3</v>
      </c>
      <c r="K691" s="65">
        <v>3.7303240740740741E-2</v>
      </c>
      <c r="L691" s="65">
        <v>0</v>
      </c>
      <c r="M691" s="65">
        <v>9.0104166666666666E-2</v>
      </c>
      <c r="N691"/>
      <c r="O691" s="18">
        <v>10.952400000000001</v>
      </c>
      <c r="P691" s="18">
        <v>0</v>
      </c>
      <c r="Q691" s="18">
        <v>11.0018634</v>
      </c>
      <c r="S691"/>
      <c r="T691" s="61">
        <v>44.731791907514499</v>
      </c>
      <c r="U691" s="65">
        <v>2.7592592592592596E-2</v>
      </c>
      <c r="V691" s="65">
        <v>0</v>
      </c>
      <c r="W691" s="65">
        <v>0</v>
      </c>
      <c r="X691" s="65">
        <v>9.7106481481481471E-3</v>
      </c>
      <c r="Y691" s="65">
        <v>0</v>
      </c>
      <c r="Z691" s="65">
        <v>0</v>
      </c>
      <c r="AA691" s="18">
        <f>WEEKNUM(Tableau22[[#This Row],[Date de début]],2)</f>
        <v>36</v>
      </c>
      <c r="AB691" s="18">
        <f>YEAR(Tableau22[[#This Row],[Date de début]])</f>
        <v>2018</v>
      </c>
      <c r="AC691" s="18">
        <f>WEEKDAY(Tableau22[[#This Row],[Date de début]])</f>
        <v>4</v>
      </c>
      <c r="AD691" s="18" t="str">
        <f>LEFT(Tableau22[[#This Row],[PN Pièce]],9)</f>
        <v/>
      </c>
      <c r="AE691" s="18"/>
    </row>
    <row r="692" spans="2:31" x14ac:dyDescent="0.25">
      <c r="B692" s="18">
        <v>450068</v>
      </c>
      <c r="C692" s="18" t="str">
        <f>IFERROR(VLOOKUP(B692,#REF!,2,FALSE),"")</f>
        <v/>
      </c>
      <c r="D692" s="62">
        <v>43367</v>
      </c>
      <c r="E692" s="63">
        <v>0.43916666666666665</v>
      </c>
      <c r="F692" s="62">
        <v>43367</v>
      </c>
      <c r="G692" s="63">
        <v>0.54523148148148148</v>
      </c>
      <c r="H692"/>
      <c r="I692" s="65">
        <v>4.8495370370370368E-3</v>
      </c>
      <c r="J692" s="65">
        <v>6.0798611111111116E-2</v>
      </c>
      <c r="K692" s="65">
        <v>4.041666666666667E-2</v>
      </c>
      <c r="L692" s="65">
        <v>0</v>
      </c>
      <c r="M692" s="65">
        <v>0.10606481481481482</v>
      </c>
      <c r="N692"/>
      <c r="O692" s="18">
        <v>10.952400000000001</v>
      </c>
      <c r="P692" s="18">
        <v>0</v>
      </c>
      <c r="Q692" s="18">
        <v>10.999481250000001</v>
      </c>
      <c r="S692"/>
      <c r="T692" s="61">
        <v>32.899388913138402</v>
      </c>
      <c r="U692" s="65">
        <v>3.0624999999999999E-2</v>
      </c>
      <c r="V692" s="65">
        <v>0</v>
      </c>
      <c r="W692" s="65">
        <v>0</v>
      </c>
      <c r="X692" s="65">
        <v>9.6990740740740735E-3</v>
      </c>
      <c r="Y692" s="65">
        <v>0</v>
      </c>
      <c r="Z692" s="65">
        <v>9.2592592592592588E-5</v>
      </c>
      <c r="AA692" s="18">
        <f>WEEKNUM(Tableau22[[#This Row],[Date de début]],2)</f>
        <v>39</v>
      </c>
      <c r="AB692" s="18">
        <f>YEAR(Tableau22[[#This Row],[Date de début]])</f>
        <v>2018</v>
      </c>
      <c r="AC692" s="18">
        <f>WEEKDAY(Tableau22[[#This Row],[Date de début]])</f>
        <v>2</v>
      </c>
      <c r="AD692" s="18" t="str">
        <f>LEFT(Tableau22[[#This Row],[PN Pièce]],9)</f>
        <v/>
      </c>
      <c r="AE692" s="18"/>
    </row>
    <row r="693" spans="2:31" x14ac:dyDescent="0.25">
      <c r="B693" s="18">
        <v>450069</v>
      </c>
      <c r="C693" s="18" t="str">
        <f>IFERROR(VLOOKUP(B693,#REF!,2,FALSE),"")</f>
        <v/>
      </c>
      <c r="D693" s="62">
        <v>43228</v>
      </c>
      <c r="E693" s="63">
        <v>0.33871527777777777</v>
      </c>
      <c r="F693" s="62">
        <v>43234</v>
      </c>
      <c r="G693" s="63">
        <v>0.56374999999999997</v>
      </c>
      <c r="H693"/>
      <c r="I693" s="65">
        <v>0.19745370370370371</v>
      </c>
      <c r="J693" s="65">
        <v>1.2256944444444444E-2</v>
      </c>
      <c r="K693" s="65">
        <v>5.1921296296296299E-2</v>
      </c>
      <c r="L693" s="65" t="s">
        <v>303</v>
      </c>
      <c r="M693" s="65" t="s">
        <v>304</v>
      </c>
      <c r="N693"/>
      <c r="O693" s="18">
        <v>16.876349999999999</v>
      </c>
      <c r="P693" s="18">
        <v>0</v>
      </c>
      <c r="Q693" s="18">
        <v>17.609090999999999</v>
      </c>
      <c r="S693"/>
      <c r="T693" s="61">
        <v>95.742348603588795</v>
      </c>
      <c r="U693" s="65">
        <v>4.3900462962962961E-2</v>
      </c>
      <c r="V693" s="65">
        <v>0</v>
      </c>
      <c r="W693" s="65">
        <v>0</v>
      </c>
      <c r="X693" s="65">
        <v>7.9166666666666673E-3</v>
      </c>
      <c r="Y693" s="65">
        <v>0</v>
      </c>
      <c r="Z693" s="65">
        <v>1.0416666666666667E-4</v>
      </c>
      <c r="AA693" s="18">
        <f>WEEKNUM(Tableau22[[#This Row],[Date de début]],2)</f>
        <v>19</v>
      </c>
      <c r="AB693" s="18">
        <f>YEAR(Tableau22[[#This Row],[Date de début]])</f>
        <v>2018</v>
      </c>
      <c r="AC693" s="18">
        <f>WEEKDAY(Tableau22[[#This Row],[Date de début]])</f>
        <v>3</v>
      </c>
      <c r="AD693" s="18" t="str">
        <f>LEFT(Tableau22[[#This Row],[PN Pièce]],9)</f>
        <v/>
      </c>
      <c r="AE693" s="18"/>
    </row>
    <row r="694" spans="2:31" x14ac:dyDescent="0.25">
      <c r="B694" s="18">
        <v>450070</v>
      </c>
      <c r="C694" s="18" t="str">
        <f>IFERROR(VLOOKUP(B694,#REF!,2,FALSE),"")</f>
        <v/>
      </c>
      <c r="D694" s="62">
        <v>43348</v>
      </c>
      <c r="E694" s="63">
        <v>0.65598379629629633</v>
      </c>
      <c r="F694" s="62">
        <v>43348</v>
      </c>
      <c r="G694" s="63">
        <v>0.74435185185185182</v>
      </c>
      <c r="H694"/>
      <c r="I694" s="65">
        <v>3.8668981481481478E-2</v>
      </c>
      <c r="J694" s="65">
        <v>6.5162037037037037E-3</v>
      </c>
      <c r="K694" s="65">
        <v>4.3182870370370365E-2</v>
      </c>
      <c r="L694" s="65">
        <v>0</v>
      </c>
      <c r="M694" s="65">
        <v>8.8368055555555547E-2</v>
      </c>
      <c r="N694"/>
      <c r="O694" s="18">
        <v>14.609400000000001</v>
      </c>
      <c r="P694" s="18">
        <v>0</v>
      </c>
      <c r="Q694" s="18">
        <v>14.781477300000001</v>
      </c>
      <c r="S694"/>
      <c r="T694" s="61">
        <v>47.876882776686301</v>
      </c>
      <c r="U694" s="65">
        <v>3.7152777777777778E-2</v>
      </c>
      <c r="V694" s="65">
        <v>1.7476851851851852E-3</v>
      </c>
      <c r="W694" s="65">
        <v>0</v>
      </c>
      <c r="X694" s="65">
        <v>4.2013888888888891E-3</v>
      </c>
      <c r="Y694" s="65">
        <v>0</v>
      </c>
      <c r="Z694" s="65">
        <v>8.1018518518518516E-5</v>
      </c>
      <c r="AA694" s="18">
        <f>WEEKNUM(Tableau22[[#This Row],[Date de début]],2)</f>
        <v>36</v>
      </c>
      <c r="AB694" s="18">
        <f>YEAR(Tableau22[[#This Row],[Date de début]])</f>
        <v>2018</v>
      </c>
      <c r="AC694" s="18">
        <f>WEEKDAY(Tableau22[[#This Row],[Date de début]])</f>
        <v>4</v>
      </c>
      <c r="AD694" s="18" t="str">
        <f>LEFT(Tableau22[[#This Row],[PN Pièce]],9)</f>
        <v/>
      </c>
      <c r="AE694" s="18"/>
    </row>
    <row r="695" spans="2:31" x14ac:dyDescent="0.25">
      <c r="B695" s="18">
        <v>450070</v>
      </c>
      <c r="C695" s="18" t="str">
        <f>IFERROR(VLOOKUP(B695,#REF!,2,FALSE),"")</f>
        <v/>
      </c>
      <c r="D695" s="62">
        <v>43367</v>
      </c>
      <c r="E695" s="63">
        <v>0.31653935185185184</v>
      </c>
      <c r="F695" s="62">
        <v>43367</v>
      </c>
      <c r="G695" s="63">
        <v>0.43916666666666665</v>
      </c>
      <c r="H695"/>
      <c r="I695" s="65">
        <v>1.8981481481481482E-3</v>
      </c>
      <c r="J695" s="65">
        <v>7.2372685185185193E-2</v>
      </c>
      <c r="K695" s="65">
        <v>4.8356481481481479E-2</v>
      </c>
      <c r="L695" s="65">
        <v>0</v>
      </c>
      <c r="M695" s="65">
        <v>0.12262731481481481</v>
      </c>
      <c r="N695"/>
      <c r="O695" s="18">
        <v>14.609400000000001</v>
      </c>
      <c r="P695" s="18">
        <v>0</v>
      </c>
      <c r="Q695" s="18">
        <v>15.1242144</v>
      </c>
      <c r="S695"/>
      <c r="T695" s="61">
        <v>55.962435110901303</v>
      </c>
      <c r="U695" s="65">
        <v>4.0520833333333332E-2</v>
      </c>
      <c r="V695" s="65">
        <v>2.2222222222222222E-3</v>
      </c>
      <c r="W695" s="65">
        <v>0</v>
      </c>
      <c r="X695" s="65">
        <v>5.1967592592592595E-3</v>
      </c>
      <c r="Y695" s="65">
        <v>0</v>
      </c>
      <c r="Z695" s="65">
        <v>4.1666666666666669E-4</v>
      </c>
      <c r="AA695" s="18">
        <f>WEEKNUM(Tableau22[[#This Row],[Date de début]],2)</f>
        <v>39</v>
      </c>
      <c r="AB695" s="18">
        <f>YEAR(Tableau22[[#This Row],[Date de début]])</f>
        <v>2018</v>
      </c>
      <c r="AC695" s="18">
        <f>WEEKDAY(Tableau22[[#This Row],[Date de début]])</f>
        <v>2</v>
      </c>
      <c r="AD695" s="18" t="str">
        <f>LEFT(Tableau22[[#This Row],[PN Pièce]],9)</f>
        <v/>
      </c>
      <c r="AE695" s="18"/>
    </row>
    <row r="696" spans="2:31" x14ac:dyDescent="0.25">
      <c r="B696" s="18">
        <v>450070</v>
      </c>
      <c r="C696" s="18" t="str">
        <f>IFERROR(VLOOKUP(B696,#REF!,2,FALSE),"")</f>
        <v/>
      </c>
      <c r="D696" s="62">
        <v>43488</v>
      </c>
      <c r="E696" s="63">
        <v>0.54643518518518519</v>
      </c>
      <c r="F696" s="62">
        <v>43489</v>
      </c>
      <c r="G696" s="63">
        <v>0.34049768518518514</v>
      </c>
      <c r="H696"/>
      <c r="I696" s="65">
        <v>5.783564814814815E-2</v>
      </c>
      <c r="J696" s="65">
        <v>4.2245370370370371E-3</v>
      </c>
      <c r="K696" s="65">
        <v>5.1296296296296291E-2</v>
      </c>
      <c r="L696" s="65">
        <v>0.68070601851851853</v>
      </c>
      <c r="M696" s="65">
        <v>0.7940625</v>
      </c>
      <c r="N696"/>
      <c r="O696" s="18">
        <v>14.609400000000001</v>
      </c>
      <c r="P696" s="18">
        <v>0</v>
      </c>
      <c r="Q696" s="18">
        <v>14.7882018</v>
      </c>
      <c r="S696"/>
      <c r="T696" s="61">
        <v>8.2737184252335805</v>
      </c>
      <c r="U696" s="65">
        <v>4.4837962962962961E-2</v>
      </c>
      <c r="V696" s="65">
        <v>1.5856481481481479E-3</v>
      </c>
      <c r="W696" s="65">
        <v>0</v>
      </c>
      <c r="X696" s="65">
        <v>4.8611111111111112E-3</v>
      </c>
      <c r="Y696" s="65">
        <v>0</v>
      </c>
      <c r="Z696" s="65">
        <v>1.1574074074074073E-5</v>
      </c>
      <c r="AA696" s="18">
        <f>WEEKNUM(Tableau22[[#This Row],[Date de début]],2)</f>
        <v>4</v>
      </c>
      <c r="AB696" s="18">
        <f>YEAR(Tableau22[[#This Row],[Date de début]])</f>
        <v>2019</v>
      </c>
      <c r="AC696" s="18">
        <f>WEEKDAY(Tableau22[[#This Row],[Date de début]])</f>
        <v>4</v>
      </c>
      <c r="AD696" s="18" t="str">
        <f>LEFT(Tableau22[[#This Row],[PN Pièce]],9)</f>
        <v/>
      </c>
      <c r="AE696" s="18"/>
    </row>
    <row r="697" spans="2:31" x14ac:dyDescent="0.25">
      <c r="B697" s="18">
        <v>450071</v>
      </c>
      <c r="C697" s="18" t="str">
        <f>IFERROR(VLOOKUP(B697,#REF!,2,FALSE),"")</f>
        <v/>
      </c>
      <c r="D697" s="62">
        <v>43335</v>
      </c>
      <c r="E697" s="63">
        <v>0.5933680555555555</v>
      </c>
      <c r="F697" s="62">
        <v>43340</v>
      </c>
      <c r="G697" s="63">
        <v>0.39699074074074076</v>
      </c>
      <c r="H697"/>
      <c r="I697" s="65">
        <v>0.18540509259259261</v>
      </c>
      <c r="J697" s="65">
        <v>1.2951388888888887E-2</v>
      </c>
      <c r="K697" s="65">
        <v>2.9282407407407412E-3</v>
      </c>
      <c r="L697" s="65" t="s">
        <v>305</v>
      </c>
      <c r="M697" s="65" t="s">
        <v>306</v>
      </c>
      <c r="N697"/>
      <c r="O697" s="18">
        <v>21.784199999999998</v>
      </c>
      <c r="P697" s="18">
        <v>0</v>
      </c>
      <c r="Q697" s="18">
        <v>2.2971374999999998</v>
      </c>
      <c r="S697"/>
      <c r="T697" s="61">
        <v>98.937419434117302</v>
      </c>
      <c r="U697" s="65">
        <v>1.6782407407407406E-3</v>
      </c>
      <c r="V697" s="65">
        <v>0</v>
      </c>
      <c r="W697" s="65">
        <v>0</v>
      </c>
      <c r="X697" s="65">
        <v>0</v>
      </c>
      <c r="Y697" s="65">
        <v>0</v>
      </c>
      <c r="Z697" s="65">
        <v>1.25E-3</v>
      </c>
      <c r="AA697" s="18">
        <f>WEEKNUM(Tableau22[[#This Row],[Date de début]],2)</f>
        <v>34</v>
      </c>
      <c r="AB697" s="18">
        <f>YEAR(Tableau22[[#This Row],[Date de début]])</f>
        <v>2018</v>
      </c>
      <c r="AC697" s="18">
        <f>WEEKDAY(Tableau22[[#This Row],[Date de début]])</f>
        <v>5</v>
      </c>
      <c r="AD697" s="18" t="str">
        <f>LEFT(Tableau22[[#This Row],[PN Pièce]],9)</f>
        <v/>
      </c>
      <c r="AE697" s="18"/>
    </row>
    <row r="698" spans="2:31" x14ac:dyDescent="0.25">
      <c r="B698" s="18">
        <v>450071</v>
      </c>
      <c r="C698" s="18" t="str">
        <f>IFERROR(VLOOKUP(B698,#REF!,2,FALSE),"")</f>
        <v/>
      </c>
      <c r="D698" s="62">
        <v>43349</v>
      </c>
      <c r="E698" s="63">
        <v>0.45299768518518518</v>
      </c>
      <c r="F698" s="62">
        <v>43349</v>
      </c>
      <c r="G698" s="63">
        <v>0.53503472222222226</v>
      </c>
      <c r="H698"/>
      <c r="I698" s="65">
        <v>8.1215277777777775E-2</v>
      </c>
      <c r="J698" s="65">
        <v>3.3564814814814812E-4</v>
      </c>
      <c r="K698" s="65">
        <v>4.8611111111111104E-4</v>
      </c>
      <c r="L698" s="65">
        <v>0</v>
      </c>
      <c r="M698" s="65">
        <v>8.2037037037037033E-2</v>
      </c>
      <c r="N698"/>
      <c r="O698" s="18">
        <v>21.784199999999998</v>
      </c>
      <c r="P698" s="18">
        <v>0</v>
      </c>
      <c r="Q698" s="18">
        <v>4.3828500000017796E-3</v>
      </c>
      <c r="S698"/>
      <c r="T698" s="61">
        <v>7.2185383747178404</v>
      </c>
      <c r="U698" s="65">
        <v>4.8611111111111104E-4</v>
      </c>
      <c r="V698" s="65">
        <v>0</v>
      </c>
      <c r="W698" s="65">
        <v>0</v>
      </c>
      <c r="X698" s="65">
        <v>0</v>
      </c>
      <c r="Y698" s="65">
        <v>0</v>
      </c>
      <c r="Z698" s="65">
        <v>0</v>
      </c>
      <c r="AA698" s="18">
        <f>WEEKNUM(Tableau22[[#This Row],[Date de début]],2)</f>
        <v>36</v>
      </c>
      <c r="AB698" s="18">
        <f>YEAR(Tableau22[[#This Row],[Date de début]])</f>
        <v>2018</v>
      </c>
      <c r="AC698" s="18">
        <f>WEEKDAY(Tableau22[[#This Row],[Date de début]])</f>
        <v>5</v>
      </c>
      <c r="AD698" s="18" t="str">
        <f>LEFT(Tableau22[[#This Row],[PN Pièce]],9)</f>
        <v/>
      </c>
      <c r="AE698" s="18"/>
    </row>
    <row r="699" spans="2:31" x14ac:dyDescent="0.25">
      <c r="B699" s="18">
        <v>450071</v>
      </c>
      <c r="C699" s="18" t="str">
        <f>IFERROR(VLOOKUP(B699,#REF!,2,FALSE),"")</f>
        <v/>
      </c>
      <c r="D699" s="62">
        <v>43349</v>
      </c>
      <c r="E699" s="63">
        <v>0.5350462962962963</v>
      </c>
      <c r="F699" s="62">
        <v>43350</v>
      </c>
      <c r="G699" s="63">
        <v>0.32388888888888889</v>
      </c>
      <c r="H699"/>
      <c r="I699" s="65">
        <v>0.59715277777777775</v>
      </c>
      <c r="J699" s="65">
        <v>5.4074074074074073E-2</v>
      </c>
      <c r="K699" s="65">
        <v>8.1006944444444437E-2</v>
      </c>
      <c r="L699" s="65">
        <v>5.6608796296296303E-2</v>
      </c>
      <c r="M699" s="65">
        <v>0.7888425925925926</v>
      </c>
      <c r="N699"/>
      <c r="O699" s="18">
        <v>21.784199999999998</v>
      </c>
      <c r="P699" s="18">
        <v>0</v>
      </c>
      <c r="Q699" s="69">
        <v>24.416902499999999</v>
      </c>
      <c r="S699"/>
      <c r="T699" s="61">
        <v>79.589456540876796</v>
      </c>
      <c r="U699" s="65">
        <v>6.5775462962962966E-2</v>
      </c>
      <c r="V699" s="65">
        <v>9.3634259259259261E-3</v>
      </c>
      <c r="W699" s="65">
        <v>0</v>
      </c>
      <c r="X699" s="65">
        <v>5.8217592592592592E-3</v>
      </c>
      <c r="Y699" s="65">
        <v>0</v>
      </c>
      <c r="Z699" s="65">
        <v>4.6296296296296294E-5</v>
      </c>
      <c r="AA699" s="18">
        <f>WEEKNUM(Tableau22[[#This Row],[Date de début]],2)</f>
        <v>36</v>
      </c>
      <c r="AB699" s="18">
        <f>YEAR(Tableau22[[#This Row],[Date de début]])</f>
        <v>2018</v>
      </c>
      <c r="AC699" s="18">
        <f>WEEKDAY(Tableau22[[#This Row],[Date de début]])</f>
        <v>5</v>
      </c>
      <c r="AD699" s="18" t="str">
        <f>LEFT(Tableau22[[#This Row],[PN Pièce]],9)</f>
        <v/>
      </c>
      <c r="AE699" s="18"/>
    </row>
    <row r="700" spans="2:31" x14ac:dyDescent="0.25">
      <c r="B700" s="18">
        <v>450071</v>
      </c>
      <c r="C700" s="18" t="str">
        <f>IFERROR(VLOOKUP(B700,#REF!,2,FALSE),"")</f>
        <v/>
      </c>
      <c r="D700" s="62">
        <v>43354</v>
      </c>
      <c r="E700" s="63">
        <v>0.54590277777777774</v>
      </c>
      <c r="F700" s="62">
        <v>43356</v>
      </c>
      <c r="G700" s="63">
        <v>0.4392361111111111</v>
      </c>
      <c r="H700"/>
      <c r="I700" s="65">
        <v>0.15645833333333334</v>
      </c>
      <c r="J700" s="65">
        <v>6.0127314814814814E-2</v>
      </c>
      <c r="K700" s="65">
        <v>7.4224537037037033E-2</v>
      </c>
      <c r="L700" s="65" t="s">
        <v>307</v>
      </c>
      <c r="M700" s="65" t="s">
        <v>308</v>
      </c>
      <c r="N700"/>
      <c r="O700" s="18">
        <v>21.784199999999998</v>
      </c>
      <c r="P700" s="18">
        <v>0</v>
      </c>
      <c r="Q700" s="18">
        <v>24.0487194</v>
      </c>
      <c r="S700"/>
      <c r="T700" s="61">
        <v>44.757891969874898</v>
      </c>
      <c r="U700" s="65">
        <v>6.2233796296296294E-2</v>
      </c>
      <c r="V700" s="65">
        <v>6.4467592592592597E-3</v>
      </c>
      <c r="W700" s="65">
        <v>0</v>
      </c>
      <c r="X700" s="65">
        <v>5.5439814814814822E-3</v>
      </c>
      <c r="Y700" s="65">
        <v>0</v>
      </c>
      <c r="Z700" s="65">
        <v>0</v>
      </c>
      <c r="AA700" s="18">
        <f>WEEKNUM(Tableau22[[#This Row],[Date de début]],2)</f>
        <v>37</v>
      </c>
      <c r="AB700" s="18">
        <f>YEAR(Tableau22[[#This Row],[Date de début]])</f>
        <v>2018</v>
      </c>
      <c r="AC700" s="18">
        <f>WEEKDAY(Tableau22[[#This Row],[Date de début]])</f>
        <v>3</v>
      </c>
      <c r="AD700" s="18" t="str">
        <f>LEFT(Tableau22[[#This Row],[PN Pièce]],9)</f>
        <v/>
      </c>
      <c r="AE700" s="18"/>
    </row>
    <row r="701" spans="2:31" x14ac:dyDescent="0.25">
      <c r="B701" s="18">
        <v>450071</v>
      </c>
      <c r="C701" s="18" t="str">
        <f>IFERROR(VLOOKUP(B701,#REF!,2,FALSE),"")</f>
        <v/>
      </c>
      <c r="D701" s="62">
        <v>43494</v>
      </c>
      <c r="E701" s="63">
        <v>0.36267361111111113</v>
      </c>
      <c r="F701" s="62">
        <v>43494</v>
      </c>
      <c r="G701" s="63">
        <v>0.48932870370370374</v>
      </c>
      <c r="H701"/>
      <c r="I701" s="65">
        <v>8.0949074074074076E-2</v>
      </c>
      <c r="J701" s="65">
        <v>4.9768518518518521E-3</v>
      </c>
      <c r="K701" s="65">
        <v>3.3576388888888892E-2</v>
      </c>
      <c r="L701" s="65">
        <v>7.1527777777777787E-3</v>
      </c>
      <c r="M701" s="65">
        <v>0.12665509259259258</v>
      </c>
      <c r="N701"/>
      <c r="O701" s="18">
        <v>21.784199999999998</v>
      </c>
      <c r="P701" s="18">
        <v>0</v>
      </c>
      <c r="Q701" s="69">
        <v>8.0015488500000007</v>
      </c>
      <c r="S701"/>
      <c r="T701" s="61">
        <v>19.452618112035001</v>
      </c>
      <c r="U701" s="65">
        <v>3.2175925925925927E-2</v>
      </c>
      <c r="V701" s="65">
        <v>0</v>
      </c>
      <c r="W701" s="65">
        <v>0</v>
      </c>
      <c r="X701" s="65">
        <v>0</v>
      </c>
      <c r="Y701" s="65">
        <v>0</v>
      </c>
      <c r="Z701" s="65">
        <v>3.4722222222222222E-5</v>
      </c>
      <c r="AA701" s="18">
        <f>WEEKNUM(Tableau22[[#This Row],[Date de début]],2)</f>
        <v>5</v>
      </c>
      <c r="AB701" s="18">
        <f>YEAR(Tableau22[[#This Row],[Date de début]])</f>
        <v>2019</v>
      </c>
      <c r="AC701" s="18">
        <f>WEEKDAY(Tableau22[[#This Row],[Date de début]])</f>
        <v>3</v>
      </c>
      <c r="AD701" s="18" t="str">
        <f>LEFT(Tableau22[[#This Row],[PN Pièce]],9)</f>
        <v/>
      </c>
      <c r="AE701" s="18"/>
    </row>
    <row r="702" spans="2:31" x14ac:dyDescent="0.25">
      <c r="B702" s="18">
        <v>450071</v>
      </c>
      <c r="C702" s="18" t="str">
        <f>IFERROR(VLOOKUP(B702,#REF!,2,FALSE),"")</f>
        <v/>
      </c>
      <c r="D702" s="62">
        <v>43494</v>
      </c>
      <c r="E702" s="63">
        <v>0.48932870370370374</v>
      </c>
      <c r="F702" s="62">
        <v>43494</v>
      </c>
      <c r="G702" s="63">
        <v>0.70571759259259259</v>
      </c>
      <c r="H702"/>
      <c r="I702" s="65">
        <v>6.0439814814814814E-2</v>
      </c>
      <c r="J702" s="65">
        <v>7.1782407407407406E-2</v>
      </c>
      <c r="K702" s="65">
        <v>8.0405092592592597E-2</v>
      </c>
      <c r="L702" s="65">
        <v>3.7615740740740739E-3</v>
      </c>
      <c r="M702" s="65">
        <v>0.21638888888888888</v>
      </c>
      <c r="N702"/>
      <c r="O702" s="18">
        <v>21.784199999999998</v>
      </c>
      <c r="P702" s="18">
        <v>21.784199999999998</v>
      </c>
      <c r="Q702" s="69">
        <v>16.74202215</v>
      </c>
      <c r="S702"/>
      <c r="T702" s="61">
        <v>21.764441591784301</v>
      </c>
      <c r="U702" s="65">
        <v>6.4444444444444443E-2</v>
      </c>
      <c r="V702" s="65">
        <v>1.5856481481481482E-2</v>
      </c>
      <c r="W702" s="65">
        <v>0</v>
      </c>
      <c r="X702" s="65">
        <v>0</v>
      </c>
      <c r="Y702" s="65">
        <v>0</v>
      </c>
      <c r="Z702" s="65">
        <v>1.0416666666666667E-4</v>
      </c>
      <c r="AA702" s="18">
        <f>WEEKNUM(Tableau22[[#This Row],[Date de début]],2)</f>
        <v>5</v>
      </c>
      <c r="AB702" s="18">
        <f>YEAR(Tableau22[[#This Row],[Date de début]])</f>
        <v>2019</v>
      </c>
      <c r="AC702" s="18">
        <f>WEEKDAY(Tableau22[[#This Row],[Date de début]])</f>
        <v>3</v>
      </c>
      <c r="AD702" s="18" t="str">
        <f>LEFT(Tableau22[[#This Row],[PN Pièce]],9)</f>
        <v/>
      </c>
      <c r="AE702" s="18"/>
    </row>
    <row r="703" spans="2:31" x14ac:dyDescent="0.25">
      <c r="B703" s="18">
        <v>450071</v>
      </c>
      <c r="C703" s="18" t="str">
        <f>IFERROR(VLOOKUP(B703,#REF!,2,FALSE),"")</f>
        <v/>
      </c>
      <c r="D703" s="62">
        <v>43494</v>
      </c>
      <c r="E703" s="63">
        <v>0.70571759259259259</v>
      </c>
      <c r="F703" s="62">
        <v>43494</v>
      </c>
      <c r="G703" s="63">
        <v>0.71508101851851846</v>
      </c>
      <c r="H703"/>
      <c r="I703" s="65">
        <v>3.8657407407407408E-3</v>
      </c>
      <c r="J703" s="65">
        <v>8.1018518518518516E-5</v>
      </c>
      <c r="K703" s="65">
        <v>5.4166666666666669E-3</v>
      </c>
      <c r="L703" s="65">
        <v>0</v>
      </c>
      <c r="M703" s="65">
        <v>9.3634259259259261E-3</v>
      </c>
      <c r="N703"/>
      <c r="O703" s="18">
        <v>21.784199999999998</v>
      </c>
      <c r="P703" s="18">
        <v>21.784199999999998</v>
      </c>
      <c r="Q703" s="69">
        <v>5.54999999877737E-6</v>
      </c>
      <c r="S703"/>
      <c r="T703" s="61">
        <v>60.358467243510503</v>
      </c>
      <c r="U703" s="65">
        <v>0</v>
      </c>
      <c r="V703" s="65">
        <v>0</v>
      </c>
      <c r="W703" s="65">
        <v>0</v>
      </c>
      <c r="X703" s="65">
        <v>5.2662037037037035E-3</v>
      </c>
      <c r="Y703" s="65">
        <v>0</v>
      </c>
      <c r="Z703" s="65">
        <v>1.5046296296296297E-4</v>
      </c>
      <c r="AA703" s="18">
        <f>WEEKNUM(Tableau22[[#This Row],[Date de début]],2)</f>
        <v>5</v>
      </c>
      <c r="AB703" s="18">
        <f>YEAR(Tableau22[[#This Row],[Date de début]])</f>
        <v>2019</v>
      </c>
      <c r="AC703" s="18">
        <f>WEEKDAY(Tableau22[[#This Row],[Date de début]])</f>
        <v>3</v>
      </c>
      <c r="AD703" s="18" t="str">
        <f>LEFT(Tableau22[[#This Row],[PN Pièce]],9)</f>
        <v/>
      </c>
      <c r="AE703" s="18"/>
    </row>
    <row r="704" spans="2:31" x14ac:dyDescent="0.25">
      <c r="B704" s="18">
        <v>450072</v>
      </c>
      <c r="C704" s="18" t="str">
        <f>IFERROR(VLOOKUP(B704,#REF!,2,FALSE),"")</f>
        <v/>
      </c>
      <c r="D704" s="62">
        <v>43234</v>
      </c>
      <c r="E704" s="63">
        <v>0.58250000000000002</v>
      </c>
      <c r="F704" s="62">
        <v>43235</v>
      </c>
      <c r="G704" s="63">
        <v>0.42907407407407411</v>
      </c>
      <c r="H704"/>
      <c r="I704" s="65">
        <v>8.7175925925925934E-2</v>
      </c>
      <c r="J704" s="65">
        <v>1.6087962962962963E-3</v>
      </c>
      <c r="K704" s="65">
        <v>3.4328703703703702E-2</v>
      </c>
      <c r="L704" s="65">
        <v>0.72346064814814814</v>
      </c>
      <c r="M704" s="65">
        <v>0.84657407407407403</v>
      </c>
      <c r="N704"/>
      <c r="O704" s="18">
        <v>8.2146000000000008</v>
      </c>
      <c r="P704" s="18">
        <v>0</v>
      </c>
      <c r="Q704" s="18">
        <v>8.5122556500000002</v>
      </c>
      <c r="S704"/>
      <c r="T704" s="61">
        <v>83.734633052608601</v>
      </c>
      <c r="U704" s="65">
        <v>3.7152777777777774E-3</v>
      </c>
      <c r="V704" s="65">
        <v>0</v>
      </c>
      <c r="W704" s="65">
        <v>0</v>
      </c>
      <c r="X704" s="65">
        <v>3.0601851851851852E-2</v>
      </c>
      <c r="Y704" s="65">
        <v>0</v>
      </c>
      <c r="Z704" s="65">
        <v>1.1574074074074073E-5</v>
      </c>
      <c r="AA704" s="18">
        <f>WEEKNUM(Tableau22[[#This Row],[Date de début]],2)</f>
        <v>20</v>
      </c>
      <c r="AB704" s="18">
        <f>YEAR(Tableau22[[#This Row],[Date de début]])</f>
        <v>2018</v>
      </c>
      <c r="AC704" s="18">
        <f>WEEKDAY(Tableau22[[#This Row],[Date de début]])</f>
        <v>2</v>
      </c>
      <c r="AD704" s="18" t="str">
        <f>LEFT(Tableau22[[#This Row],[PN Pièce]],9)</f>
        <v/>
      </c>
      <c r="AE704" s="18"/>
    </row>
    <row r="705" spans="2:31" x14ac:dyDescent="0.25">
      <c r="B705" s="18">
        <v>450074</v>
      </c>
      <c r="C705" s="18" t="str">
        <f>IFERROR(VLOOKUP(B705,#REF!,2,FALSE),"")</f>
        <v/>
      </c>
      <c r="D705" s="62">
        <v>43238</v>
      </c>
      <c r="E705" s="63">
        <v>0.3263078703703704</v>
      </c>
      <c r="F705" s="62">
        <v>43243</v>
      </c>
      <c r="G705" s="63">
        <v>0.44870370370370366</v>
      </c>
      <c r="H705"/>
      <c r="I705" s="65" t="s">
        <v>309</v>
      </c>
      <c r="J705" s="65">
        <v>1.4236111111111111E-2</v>
      </c>
      <c r="K705" s="65">
        <v>5.708333333333334E-2</v>
      </c>
      <c r="L705" s="65" t="s">
        <v>310</v>
      </c>
      <c r="M705" s="65" t="s">
        <v>311</v>
      </c>
      <c r="N705"/>
      <c r="O705" s="18">
        <v>33.779850000000003</v>
      </c>
      <c r="P705" s="18">
        <v>0</v>
      </c>
      <c r="Q705" s="18">
        <v>34.600906799999997</v>
      </c>
      <c r="S705"/>
      <c r="T705" s="61">
        <v>98.312103033384105</v>
      </c>
      <c r="U705" s="65">
        <v>5.4178240740740735E-2</v>
      </c>
      <c r="V705" s="65">
        <v>0</v>
      </c>
      <c r="W705" s="65">
        <v>0</v>
      </c>
      <c r="X705" s="65">
        <v>2.8472222222222219E-3</v>
      </c>
      <c r="Y705" s="65">
        <v>0</v>
      </c>
      <c r="Z705" s="65">
        <v>5.7870370370370366E-5</v>
      </c>
      <c r="AA705" s="18">
        <f>WEEKNUM(Tableau22[[#This Row],[Date de début]],2)</f>
        <v>20</v>
      </c>
      <c r="AB705" s="18">
        <f>YEAR(Tableau22[[#This Row],[Date de début]])</f>
        <v>2018</v>
      </c>
      <c r="AC705" s="18">
        <f>WEEKDAY(Tableau22[[#This Row],[Date de début]])</f>
        <v>6</v>
      </c>
      <c r="AD705" s="18" t="str">
        <f>LEFT(Tableau22[[#This Row],[PN Pièce]],9)</f>
        <v/>
      </c>
      <c r="AE705" s="18"/>
    </row>
    <row r="706" spans="2:31" x14ac:dyDescent="0.25">
      <c r="B706" s="18">
        <v>450075</v>
      </c>
      <c r="C706" s="18" t="str">
        <f>IFERROR(VLOOKUP(B706,#REF!,2,FALSE),"")</f>
        <v/>
      </c>
      <c r="D706" s="62">
        <v>43272</v>
      </c>
      <c r="E706" s="63">
        <v>0.39771990740740742</v>
      </c>
      <c r="F706" s="62">
        <v>43272</v>
      </c>
      <c r="G706" s="63">
        <v>0.47137731481481482</v>
      </c>
      <c r="H706"/>
      <c r="I706" s="65">
        <v>3.3506944444444443E-2</v>
      </c>
      <c r="J706" s="65">
        <v>4.1782407407407402E-3</v>
      </c>
      <c r="K706" s="65">
        <v>3.5914351851851857E-2</v>
      </c>
      <c r="L706" s="65">
        <v>5.7870370370370366E-5</v>
      </c>
      <c r="M706" s="65">
        <v>7.3657407407407408E-2</v>
      </c>
      <c r="N706"/>
      <c r="O706" s="18">
        <v>17.1357</v>
      </c>
      <c r="P706" s="18">
        <v>0</v>
      </c>
      <c r="Q706" s="18">
        <v>17.72364795</v>
      </c>
      <c r="S706"/>
      <c r="T706" s="61">
        <v>42.792583280955398</v>
      </c>
      <c r="U706" s="65">
        <v>3.5914351851851857E-2</v>
      </c>
      <c r="V706" s="65">
        <v>0</v>
      </c>
      <c r="W706" s="65">
        <v>0</v>
      </c>
      <c r="X706" s="65">
        <v>0</v>
      </c>
      <c r="Y706" s="65">
        <v>0</v>
      </c>
      <c r="Z706" s="65">
        <v>0</v>
      </c>
      <c r="AA706" s="18">
        <f>WEEKNUM(Tableau22[[#This Row],[Date de début]],2)</f>
        <v>25</v>
      </c>
      <c r="AB706" s="18">
        <f>YEAR(Tableau22[[#This Row],[Date de début]])</f>
        <v>2018</v>
      </c>
      <c r="AC706" s="18">
        <f>WEEKDAY(Tableau22[[#This Row],[Date de début]])</f>
        <v>5</v>
      </c>
      <c r="AD706" s="18" t="str">
        <f>LEFT(Tableau22[[#This Row],[PN Pièce]],9)</f>
        <v/>
      </c>
      <c r="AE706" s="18"/>
    </row>
    <row r="707" spans="2:31" x14ac:dyDescent="0.25">
      <c r="B707" s="18">
        <v>450075</v>
      </c>
      <c r="C707" s="18" t="str">
        <f>IFERROR(VLOOKUP(B707,#REF!,2,FALSE),"")</f>
        <v/>
      </c>
      <c r="D707" s="62">
        <v>43272</v>
      </c>
      <c r="E707" s="63">
        <v>0.47152777777777777</v>
      </c>
      <c r="F707" s="62">
        <v>43272</v>
      </c>
      <c r="G707" s="63">
        <v>0.56814814814814818</v>
      </c>
      <c r="H707"/>
      <c r="I707" s="65">
        <v>9.1990740740740748E-2</v>
      </c>
      <c r="J707" s="65">
        <v>2.4074074074074076E-3</v>
      </c>
      <c r="K707" s="65">
        <v>2.2222222222222222E-3</v>
      </c>
      <c r="L707" s="65">
        <v>0</v>
      </c>
      <c r="M707" s="65">
        <v>9.662037037037037E-2</v>
      </c>
      <c r="N707"/>
      <c r="O707" s="18">
        <v>17.1357</v>
      </c>
      <c r="P707" s="18">
        <v>0</v>
      </c>
      <c r="Q707" s="18">
        <v>0</v>
      </c>
      <c r="S707"/>
      <c r="T707" s="61">
        <v>4.9520843315764296</v>
      </c>
      <c r="U707" s="65">
        <v>0</v>
      </c>
      <c r="V707" s="65">
        <v>0</v>
      </c>
      <c r="W707" s="65">
        <v>0</v>
      </c>
      <c r="X707" s="65">
        <v>2.0717592592592593E-3</v>
      </c>
      <c r="Y707" s="65">
        <v>0</v>
      </c>
      <c r="Z707" s="65">
        <v>1.5046296296296297E-4</v>
      </c>
      <c r="AA707" s="18">
        <f>WEEKNUM(Tableau22[[#This Row],[Date de début]],2)</f>
        <v>25</v>
      </c>
      <c r="AB707" s="18">
        <f>YEAR(Tableau22[[#This Row],[Date de début]])</f>
        <v>2018</v>
      </c>
      <c r="AC707" s="18">
        <f>WEEKDAY(Tableau22[[#This Row],[Date de début]])</f>
        <v>5</v>
      </c>
      <c r="AD707" s="18" t="str">
        <f>LEFT(Tableau22[[#This Row],[PN Pièce]],9)</f>
        <v/>
      </c>
      <c r="AE707" s="18"/>
    </row>
    <row r="708" spans="2:31" x14ac:dyDescent="0.25">
      <c r="B708" s="18">
        <v>450076</v>
      </c>
      <c r="C708" s="18" t="str">
        <f>IFERROR(VLOOKUP(B708,#REF!,2,FALSE),"")</f>
        <v/>
      </c>
      <c r="D708" s="62">
        <v>43272</v>
      </c>
      <c r="E708" s="63">
        <v>0.32065972222222222</v>
      </c>
      <c r="F708" s="62">
        <v>43272</v>
      </c>
      <c r="G708" s="63">
        <v>0.39521990740740742</v>
      </c>
      <c r="H708"/>
      <c r="I708" s="65">
        <v>6.0763888888888888E-2</v>
      </c>
      <c r="J708" s="65">
        <v>1.2962962962962963E-3</v>
      </c>
      <c r="K708" s="65">
        <v>1.2499999999999999E-2</v>
      </c>
      <c r="L708" s="65">
        <v>0</v>
      </c>
      <c r="M708" s="65">
        <v>7.4560185185185188E-2</v>
      </c>
      <c r="N708"/>
      <c r="O708" s="18">
        <v>2.5775999999999999</v>
      </c>
      <c r="P708" s="18">
        <v>0</v>
      </c>
      <c r="Q708" s="18">
        <v>3.24081945</v>
      </c>
      <c r="S708"/>
      <c r="T708" s="61">
        <v>22.901893821794499</v>
      </c>
      <c r="U708" s="65">
        <v>1.1018518518518518E-2</v>
      </c>
      <c r="V708" s="65">
        <v>0</v>
      </c>
      <c r="W708" s="65">
        <v>0</v>
      </c>
      <c r="X708" s="65">
        <v>1.423611111111111E-3</v>
      </c>
      <c r="Y708" s="65">
        <v>0</v>
      </c>
      <c r="Z708" s="65">
        <v>5.7870370370370366E-5</v>
      </c>
      <c r="AA708" s="18">
        <f>WEEKNUM(Tableau22[[#This Row],[Date de début]],2)</f>
        <v>25</v>
      </c>
      <c r="AB708" s="18">
        <f>YEAR(Tableau22[[#This Row],[Date de début]])</f>
        <v>2018</v>
      </c>
      <c r="AC708" s="18">
        <f>WEEKDAY(Tableau22[[#This Row],[Date de début]])</f>
        <v>5</v>
      </c>
      <c r="AD708" s="18" t="str">
        <f>LEFT(Tableau22[[#This Row],[PN Pièce]],9)</f>
        <v/>
      </c>
      <c r="AE708" s="18"/>
    </row>
    <row r="709" spans="2:31" x14ac:dyDescent="0.25">
      <c r="B709" s="18">
        <v>450077</v>
      </c>
      <c r="C709" s="18" t="str">
        <f>IFERROR(VLOOKUP(B709,#REF!,2,FALSE),"")</f>
        <v/>
      </c>
      <c r="D709" s="62">
        <v>43264</v>
      </c>
      <c r="E709" s="63">
        <v>0.3463310185185185</v>
      </c>
      <c r="F709" s="62">
        <v>43265</v>
      </c>
      <c r="G709" s="63">
        <v>0.3432986111111111</v>
      </c>
      <c r="H709"/>
      <c r="I709" s="65">
        <v>0.15151620370370369</v>
      </c>
      <c r="J709" s="65">
        <v>3.4560185185185187E-2</v>
      </c>
      <c r="K709" s="65">
        <v>0.11114583333333333</v>
      </c>
      <c r="L709" s="65">
        <v>0.69974537037037043</v>
      </c>
      <c r="M709" s="65">
        <v>0.9969675925925926</v>
      </c>
      <c r="N709"/>
      <c r="O709" s="18">
        <v>39.765599999999999</v>
      </c>
      <c r="P709" s="18">
        <v>0</v>
      </c>
      <c r="Q709" s="18">
        <v>44.994544500000003</v>
      </c>
      <c r="S709"/>
      <c r="T709" s="61">
        <v>7.6388353572174799</v>
      </c>
      <c r="U709" s="65">
        <v>8.9884259259259261E-2</v>
      </c>
      <c r="V709" s="65">
        <v>7.7662037037037031E-3</v>
      </c>
      <c r="W709" s="65">
        <v>0</v>
      </c>
      <c r="X709" s="65">
        <v>1.34375E-2</v>
      </c>
      <c r="Y709" s="65">
        <v>0</v>
      </c>
      <c r="Z709" s="65">
        <v>5.7870370370370366E-5</v>
      </c>
      <c r="AA709" s="18">
        <f>WEEKNUM(Tableau22[[#This Row],[Date de début]],2)</f>
        <v>24</v>
      </c>
      <c r="AB709" s="18">
        <f>YEAR(Tableau22[[#This Row],[Date de début]])</f>
        <v>2018</v>
      </c>
      <c r="AC709" s="18">
        <f>WEEKDAY(Tableau22[[#This Row],[Date de début]])</f>
        <v>4</v>
      </c>
      <c r="AD709" s="18" t="str">
        <f>LEFT(Tableau22[[#This Row],[PN Pièce]],9)</f>
        <v/>
      </c>
      <c r="AE709" s="18"/>
    </row>
    <row r="710" spans="2:31" x14ac:dyDescent="0.25">
      <c r="B710" s="18">
        <v>450077</v>
      </c>
      <c r="C710" s="18" t="str">
        <f>IFERROR(VLOOKUP(B710,#REF!,2,FALSE),"")</f>
        <v/>
      </c>
      <c r="D710" s="62">
        <v>43283</v>
      </c>
      <c r="E710" s="63">
        <v>0.4443171296296296</v>
      </c>
      <c r="F710" s="62">
        <v>43284</v>
      </c>
      <c r="G710" s="63">
        <v>0.41549768518518521</v>
      </c>
      <c r="H710"/>
      <c r="I710" s="65">
        <v>0.17222222222222225</v>
      </c>
      <c r="J710" s="65">
        <v>1.4282407407407409E-2</v>
      </c>
      <c r="K710" s="65">
        <v>9.3622685185185184E-2</v>
      </c>
      <c r="L710" s="65">
        <v>0.6910532407407407</v>
      </c>
      <c r="M710" s="65">
        <v>0.9711805555555556</v>
      </c>
      <c r="N710"/>
      <c r="O710" s="18">
        <v>39.765599999999999</v>
      </c>
      <c r="P710" s="18">
        <v>0</v>
      </c>
      <c r="Q710" s="18">
        <v>41.453241599999998</v>
      </c>
      <c r="S710"/>
      <c r="T710" s="61">
        <v>8.4923251102371697</v>
      </c>
      <c r="U710" s="65">
        <v>7.2025462962962958E-2</v>
      </c>
      <c r="V710" s="65">
        <v>6.3773148148148148E-3</v>
      </c>
      <c r="W710" s="65">
        <v>0</v>
      </c>
      <c r="X710" s="65">
        <v>1.5081018518518516E-2</v>
      </c>
      <c r="Y710" s="65">
        <v>0</v>
      </c>
      <c r="Z710" s="65">
        <v>1.3888888888888889E-4</v>
      </c>
      <c r="AA710" s="18">
        <f>WEEKNUM(Tableau22[[#This Row],[Date de début]],2)</f>
        <v>27</v>
      </c>
      <c r="AB710" s="18">
        <f>YEAR(Tableau22[[#This Row],[Date de début]])</f>
        <v>2018</v>
      </c>
      <c r="AC710" s="18">
        <f>WEEKDAY(Tableau22[[#This Row],[Date de début]])</f>
        <v>2</v>
      </c>
      <c r="AD710" s="18" t="str">
        <f>LEFT(Tableau22[[#This Row],[PN Pièce]],9)</f>
        <v/>
      </c>
      <c r="AE710" s="18"/>
    </row>
    <row r="711" spans="2:31" x14ac:dyDescent="0.25">
      <c r="B711" s="18">
        <v>450077</v>
      </c>
      <c r="C711" s="18" t="str">
        <f>IFERROR(VLOOKUP(B711,#REF!,2,FALSE),"")</f>
        <v/>
      </c>
      <c r="D711" s="62">
        <v>43340</v>
      </c>
      <c r="E711" s="63">
        <v>0.39700231481481479</v>
      </c>
      <c r="F711" s="62">
        <v>43341</v>
      </c>
      <c r="G711" s="63">
        <v>0.42790509259259263</v>
      </c>
      <c r="H711"/>
      <c r="I711" s="65">
        <v>0.16734953703703703</v>
      </c>
      <c r="J711" s="65">
        <v>1.7604166666666667E-2</v>
      </c>
      <c r="K711" s="65">
        <v>9.1261574074074078E-2</v>
      </c>
      <c r="L711" s="65">
        <v>0.75468750000000007</v>
      </c>
      <c r="M711" s="65" t="s">
        <v>312</v>
      </c>
      <c r="N711"/>
      <c r="O711" s="18">
        <v>39.765599999999999</v>
      </c>
      <c r="P711" s="18">
        <v>0</v>
      </c>
      <c r="Q711" s="18">
        <v>40.995974850000003</v>
      </c>
      <c r="S711"/>
      <c r="T711" s="61">
        <v>21.137386325362101</v>
      </c>
      <c r="U711" s="65">
        <v>8.3726851851851858E-2</v>
      </c>
      <c r="V711" s="65">
        <v>7.4421296296296293E-3</v>
      </c>
      <c r="W711" s="65">
        <v>0</v>
      </c>
      <c r="X711" s="65">
        <v>0</v>
      </c>
      <c r="Y711" s="65">
        <v>0</v>
      </c>
      <c r="Z711" s="65">
        <v>9.2592592592592588E-5</v>
      </c>
      <c r="AA711" s="18">
        <f>WEEKNUM(Tableau22[[#This Row],[Date de début]],2)</f>
        <v>35</v>
      </c>
      <c r="AB711" s="18">
        <f>YEAR(Tableau22[[#This Row],[Date de début]])</f>
        <v>2018</v>
      </c>
      <c r="AC711" s="18">
        <f>WEEKDAY(Tableau22[[#This Row],[Date de début]])</f>
        <v>3</v>
      </c>
      <c r="AD711" s="18" t="str">
        <f>LEFT(Tableau22[[#This Row],[PN Pièce]],9)</f>
        <v/>
      </c>
      <c r="AE711" s="18"/>
    </row>
    <row r="712" spans="2:31" x14ac:dyDescent="0.25">
      <c r="B712" s="18">
        <v>450077</v>
      </c>
      <c r="C712" s="18" t="str">
        <f>IFERROR(VLOOKUP(B712,#REF!,2,FALSE),"")</f>
        <v/>
      </c>
      <c r="D712" s="62">
        <v>43343</v>
      </c>
      <c r="E712" s="63">
        <v>0.47278935185185184</v>
      </c>
      <c r="F712" s="62">
        <v>43346</v>
      </c>
      <c r="G712" s="63">
        <v>0.46834490740740736</v>
      </c>
      <c r="H712"/>
      <c r="I712" s="65" t="s">
        <v>313</v>
      </c>
      <c r="J712" s="65">
        <v>3.0324074074074073E-3</v>
      </c>
      <c r="K712" s="65">
        <v>1.4548611111111111E-2</v>
      </c>
      <c r="L712" s="65">
        <v>0</v>
      </c>
      <c r="M712" s="65" t="s">
        <v>314</v>
      </c>
      <c r="N712"/>
      <c r="O712" s="18">
        <v>39.765599999999999</v>
      </c>
      <c r="P712" s="18">
        <v>0</v>
      </c>
      <c r="Q712" s="18">
        <v>0.798411599999999</v>
      </c>
      <c r="S712"/>
      <c r="T712" s="61">
        <v>98.241472706478703</v>
      </c>
      <c r="U712" s="65">
        <v>0</v>
      </c>
      <c r="V712" s="65">
        <v>0</v>
      </c>
      <c r="W712" s="65">
        <v>0</v>
      </c>
      <c r="X712" s="65">
        <v>1.4351851851851852E-2</v>
      </c>
      <c r="Y712" s="65">
        <v>0</v>
      </c>
      <c r="Z712" s="65">
        <v>1.9675925925925926E-4</v>
      </c>
      <c r="AA712" s="18">
        <f>WEEKNUM(Tableau22[[#This Row],[Date de début]],2)</f>
        <v>35</v>
      </c>
      <c r="AB712" s="18">
        <f>YEAR(Tableau22[[#This Row],[Date de début]])</f>
        <v>2018</v>
      </c>
      <c r="AC712" s="18">
        <f>WEEKDAY(Tableau22[[#This Row],[Date de début]])</f>
        <v>6</v>
      </c>
      <c r="AD712" s="18" t="str">
        <f>LEFT(Tableau22[[#This Row],[PN Pièce]],9)</f>
        <v/>
      </c>
      <c r="AE712" s="18"/>
    </row>
    <row r="713" spans="2:31" x14ac:dyDescent="0.25">
      <c r="B713" s="18">
        <v>450077</v>
      </c>
      <c r="C713" s="18" t="str">
        <f>IFERROR(VLOOKUP(B713,#REF!,2,FALSE),"")</f>
        <v/>
      </c>
      <c r="D713" s="62">
        <v>43516</v>
      </c>
      <c r="E713" s="63">
        <v>0.47365740740740742</v>
      </c>
      <c r="F713" s="62">
        <v>43516</v>
      </c>
      <c r="G713" s="63">
        <v>0.47751157407407407</v>
      </c>
      <c r="H713"/>
      <c r="I713" s="65">
        <v>2.627314814814815E-3</v>
      </c>
      <c r="J713" s="65">
        <v>7.8703703703703705E-4</v>
      </c>
      <c r="K713" s="65">
        <v>4.3981481481481481E-4</v>
      </c>
      <c r="L713" s="65">
        <v>0</v>
      </c>
      <c r="M713" s="65">
        <v>3.8541666666666668E-3</v>
      </c>
      <c r="N713"/>
      <c r="O713" s="18">
        <v>39.911850000000001</v>
      </c>
      <c r="P713" s="18">
        <v>39.911850000000001</v>
      </c>
      <c r="Q713" s="18">
        <v>6.1597200000001399E-2</v>
      </c>
      <c r="S713"/>
      <c r="T713" s="61">
        <v>44.462462462462497</v>
      </c>
      <c r="U713" s="65">
        <v>2.7777777777777778E-4</v>
      </c>
      <c r="V713" s="65">
        <v>0</v>
      </c>
      <c r="W713" s="65">
        <v>0</v>
      </c>
      <c r="X713" s="65">
        <v>0</v>
      </c>
      <c r="Y713" s="65">
        <v>0</v>
      </c>
      <c r="Z713" s="65">
        <v>1.6203703703703703E-4</v>
      </c>
      <c r="AA713" s="18">
        <f>WEEKNUM(Tableau22[[#This Row],[Date de début]],2)</f>
        <v>8</v>
      </c>
      <c r="AB713" s="18">
        <f>YEAR(Tableau22[[#This Row],[Date de début]])</f>
        <v>2019</v>
      </c>
      <c r="AC713" s="18">
        <f>WEEKDAY(Tableau22[[#This Row],[Date de début]])</f>
        <v>4</v>
      </c>
      <c r="AD713" s="18" t="str">
        <f>LEFT(Tableau22[[#This Row],[PN Pièce]],9)</f>
        <v/>
      </c>
      <c r="AE713" s="18"/>
    </row>
    <row r="714" spans="2:31" x14ac:dyDescent="0.25">
      <c r="B714" s="18">
        <v>450077</v>
      </c>
      <c r="C714" s="18" t="str">
        <f>IFERROR(VLOOKUP(B714,#REF!,2,FALSE),"")</f>
        <v/>
      </c>
      <c r="D714" s="62">
        <v>43579</v>
      </c>
      <c r="E714" s="63">
        <v>0.41488425925925926</v>
      </c>
      <c r="F714" s="62">
        <v>43580</v>
      </c>
      <c r="G714" s="63">
        <v>0.52710648148148154</v>
      </c>
      <c r="H714"/>
      <c r="I714" s="65">
        <v>0.85271990740740744</v>
      </c>
      <c r="J714" s="65">
        <v>0.12804398148148147</v>
      </c>
      <c r="K714" s="65">
        <v>0.13145833333333332</v>
      </c>
      <c r="L714" s="65">
        <v>0</v>
      </c>
      <c r="M714" s="65" t="s">
        <v>315</v>
      </c>
      <c r="N714"/>
      <c r="O714" s="18">
        <v>39.911850000000001</v>
      </c>
      <c r="P714" s="18">
        <v>39.911850000000001</v>
      </c>
      <c r="Q714" s="18">
        <v>41.201814149999997</v>
      </c>
      <c r="S714"/>
      <c r="T714" s="61">
        <v>13.5908154345654</v>
      </c>
      <c r="U714" s="65">
        <v>0.10968750000000001</v>
      </c>
      <c r="V714" s="65">
        <v>7.4189814814814813E-3</v>
      </c>
      <c r="W714" s="65">
        <v>0</v>
      </c>
      <c r="X714" s="65">
        <v>1.4351851851851852E-2</v>
      </c>
      <c r="Y714" s="65">
        <v>0</v>
      </c>
      <c r="Z714" s="65">
        <v>0</v>
      </c>
      <c r="AA714" s="18">
        <f>WEEKNUM(Tableau22[[#This Row],[Date de début]],2)</f>
        <v>17</v>
      </c>
      <c r="AB714" s="18">
        <f>YEAR(Tableau22[[#This Row],[Date de début]])</f>
        <v>2019</v>
      </c>
      <c r="AC714" s="18">
        <f>WEEKDAY(Tableau22[[#This Row],[Date de début]])</f>
        <v>4</v>
      </c>
      <c r="AD714" s="18" t="str">
        <f>LEFT(Tableau22[[#This Row],[PN Pièce]],9)</f>
        <v/>
      </c>
      <c r="AE714" s="18"/>
    </row>
    <row r="715" spans="2:31" x14ac:dyDescent="0.25">
      <c r="B715" s="18">
        <v>450078</v>
      </c>
      <c r="C715" s="18" t="str">
        <f>IFERROR(VLOOKUP(B715,#REF!,2,FALSE),"")</f>
        <v/>
      </c>
      <c r="D715" s="62">
        <v>43265</v>
      </c>
      <c r="E715" s="63">
        <v>0.34332175925925923</v>
      </c>
      <c r="F715" s="62">
        <v>43266</v>
      </c>
      <c r="G715" s="63">
        <v>0.32418981481481485</v>
      </c>
      <c r="H715"/>
      <c r="I715" s="65">
        <v>0.15920138888888888</v>
      </c>
      <c r="J715" s="65">
        <v>1.9340277777777779E-2</v>
      </c>
      <c r="K715" s="65">
        <v>0.10008101851851851</v>
      </c>
      <c r="L715" s="65">
        <v>0.70224537037037038</v>
      </c>
      <c r="M715" s="65">
        <v>0.98086805555555545</v>
      </c>
      <c r="N715"/>
      <c r="O715" s="18">
        <v>39.641849999999998</v>
      </c>
      <c r="P715" s="18">
        <v>0</v>
      </c>
      <c r="Q715" s="18">
        <v>43.346839950000003</v>
      </c>
      <c r="S715"/>
      <c r="T715" s="61">
        <v>9.8595230509634604</v>
      </c>
      <c r="U715" s="65">
        <v>8.082175925925926E-2</v>
      </c>
      <c r="V715" s="65">
        <v>6.6203703703703702E-3</v>
      </c>
      <c r="W715" s="65">
        <v>0</v>
      </c>
      <c r="X715" s="65">
        <v>1.2627314814814815E-2</v>
      </c>
      <c r="Y715" s="65">
        <v>0</v>
      </c>
      <c r="Z715" s="65">
        <v>1.1574074074074073E-5</v>
      </c>
      <c r="AA715" s="18">
        <f>WEEKNUM(Tableau22[[#This Row],[Date de début]],2)</f>
        <v>24</v>
      </c>
      <c r="AB715" s="18">
        <f>YEAR(Tableau22[[#This Row],[Date de début]])</f>
        <v>2018</v>
      </c>
      <c r="AC715" s="18">
        <f>WEEKDAY(Tableau22[[#This Row],[Date de début]])</f>
        <v>5</v>
      </c>
      <c r="AD715" s="18" t="str">
        <f>LEFT(Tableau22[[#This Row],[PN Pièce]],9)</f>
        <v/>
      </c>
      <c r="AE715" s="18"/>
    </row>
    <row r="716" spans="2:31" x14ac:dyDescent="0.25">
      <c r="B716" s="18">
        <v>450078</v>
      </c>
      <c r="C716" s="18" t="str">
        <f>IFERROR(VLOOKUP(B716,#REF!,2,FALSE),"")</f>
        <v/>
      </c>
      <c r="D716" s="62">
        <v>43284</v>
      </c>
      <c r="E716" s="63">
        <v>0.41550925925925924</v>
      </c>
      <c r="F716" s="62">
        <v>43285</v>
      </c>
      <c r="G716" s="63">
        <v>0.44559027777777777</v>
      </c>
      <c r="H716"/>
      <c r="I716" s="65">
        <v>0.18733796296296298</v>
      </c>
      <c r="J716" s="65">
        <v>1.4664351851851852E-2</v>
      </c>
      <c r="K716" s="65">
        <v>9.0659722222222225E-2</v>
      </c>
      <c r="L716" s="65">
        <v>0.73741898148148144</v>
      </c>
      <c r="M716" s="65" t="s">
        <v>316</v>
      </c>
      <c r="N716"/>
      <c r="O716" s="18">
        <v>39.641849999999998</v>
      </c>
      <c r="P716" s="18">
        <v>0</v>
      </c>
      <c r="Q716" s="18">
        <v>41.455623600000003</v>
      </c>
      <c r="S716"/>
      <c r="T716" s="61">
        <v>83.041921819346399</v>
      </c>
      <c r="U716" s="65">
        <v>6.9664351851851852E-2</v>
      </c>
      <c r="V716" s="65">
        <v>6.5624999999999998E-3</v>
      </c>
      <c r="W716" s="65">
        <v>0</v>
      </c>
      <c r="X716" s="65">
        <v>1.4421296296296295E-2</v>
      </c>
      <c r="Y716" s="65">
        <v>0</v>
      </c>
      <c r="Z716" s="65">
        <v>1.1574074074074073E-5</v>
      </c>
      <c r="AA716" s="18">
        <f>WEEKNUM(Tableau22[[#This Row],[Date de début]],2)</f>
        <v>27</v>
      </c>
      <c r="AB716" s="18">
        <f>YEAR(Tableau22[[#This Row],[Date de début]])</f>
        <v>2018</v>
      </c>
      <c r="AC716" s="18">
        <f>WEEKDAY(Tableau22[[#This Row],[Date de début]])</f>
        <v>3</v>
      </c>
      <c r="AD716" s="18" t="str">
        <f>LEFT(Tableau22[[#This Row],[PN Pièce]],9)</f>
        <v/>
      </c>
      <c r="AE716" s="18"/>
    </row>
    <row r="717" spans="2:31" x14ac:dyDescent="0.25">
      <c r="B717" s="18">
        <v>450078</v>
      </c>
      <c r="C717" s="18" t="str">
        <f>IFERROR(VLOOKUP(B717,#REF!,2,FALSE),"")</f>
        <v/>
      </c>
      <c r="D717" s="62">
        <v>43341</v>
      </c>
      <c r="E717" s="63">
        <v>0.42791666666666667</v>
      </c>
      <c r="F717" s="62">
        <v>43341</v>
      </c>
      <c r="G717" s="63">
        <v>0.53112268518518524</v>
      </c>
      <c r="H717"/>
      <c r="I717" s="65">
        <v>7.6979166666666668E-2</v>
      </c>
      <c r="J717" s="65">
        <v>2.0833333333333333E-3</v>
      </c>
      <c r="K717" s="65">
        <v>2.3773148148148151E-2</v>
      </c>
      <c r="L717" s="65">
        <v>3.7037037037037035E-4</v>
      </c>
      <c r="M717" s="65">
        <v>0.10320601851851852</v>
      </c>
      <c r="N717"/>
      <c r="O717" s="18">
        <v>39.641849999999998</v>
      </c>
      <c r="P717" s="18">
        <v>0</v>
      </c>
      <c r="Q717" s="18">
        <v>11.7537714</v>
      </c>
      <c r="S717"/>
      <c r="T717" s="61">
        <v>84.342716160143496</v>
      </c>
      <c r="U717" s="65">
        <v>2.1666666666666667E-2</v>
      </c>
      <c r="V717" s="65">
        <v>2.0138888888888888E-3</v>
      </c>
      <c r="W717" s="65">
        <v>0</v>
      </c>
      <c r="X717" s="65">
        <v>0</v>
      </c>
      <c r="Y717" s="65">
        <v>0</v>
      </c>
      <c r="Z717" s="65">
        <v>9.2592592592592588E-5</v>
      </c>
      <c r="AA717" s="18">
        <f>WEEKNUM(Tableau22[[#This Row],[Date de début]],2)</f>
        <v>35</v>
      </c>
      <c r="AB717" s="18">
        <f>YEAR(Tableau22[[#This Row],[Date de début]])</f>
        <v>2018</v>
      </c>
      <c r="AC717" s="18">
        <f>WEEKDAY(Tableau22[[#This Row],[Date de début]])</f>
        <v>4</v>
      </c>
      <c r="AD717" s="18" t="str">
        <f>LEFT(Tableau22[[#This Row],[PN Pièce]],9)</f>
        <v/>
      </c>
      <c r="AE717" s="18"/>
    </row>
    <row r="718" spans="2:31" x14ac:dyDescent="0.25">
      <c r="B718" s="18">
        <v>450078</v>
      </c>
      <c r="C718" s="18" t="str">
        <f>IFERROR(VLOOKUP(B718,#REF!,2,FALSE),"")</f>
        <v/>
      </c>
      <c r="D718" s="62">
        <v>43341</v>
      </c>
      <c r="E718" s="63">
        <v>0.56896990740740738</v>
      </c>
      <c r="F718" s="62">
        <v>43343</v>
      </c>
      <c r="G718" s="63">
        <v>0.4727662037037037</v>
      </c>
      <c r="H718"/>
      <c r="I718" s="65">
        <v>2.9212962962962965E-2</v>
      </c>
      <c r="J718" s="65">
        <v>1.741898148148148E-2</v>
      </c>
      <c r="K718" s="65">
        <v>6.997685185185186E-2</v>
      </c>
      <c r="L718" s="65" t="s">
        <v>317</v>
      </c>
      <c r="M718" s="65" t="s">
        <v>318</v>
      </c>
      <c r="N718"/>
      <c r="O718" s="18">
        <v>39.641849999999998</v>
      </c>
      <c r="P718" s="18">
        <v>0</v>
      </c>
      <c r="Q718" s="69">
        <v>29.822472300000001</v>
      </c>
      <c r="S718"/>
      <c r="T718" s="61">
        <v>3.1833933174456601</v>
      </c>
      <c r="U718" s="65">
        <v>5.0844907407407408E-2</v>
      </c>
      <c r="V718" s="65">
        <v>4.6180555555555558E-3</v>
      </c>
      <c r="W718" s="65">
        <v>0</v>
      </c>
      <c r="X718" s="65">
        <v>1.4421296296296295E-2</v>
      </c>
      <c r="Y718" s="65">
        <v>0</v>
      </c>
      <c r="Z718" s="65">
        <v>9.2592592592592588E-5</v>
      </c>
      <c r="AA718" s="18">
        <f>WEEKNUM(Tableau22[[#This Row],[Date de début]],2)</f>
        <v>35</v>
      </c>
      <c r="AB718" s="18">
        <f>YEAR(Tableau22[[#This Row],[Date de début]])</f>
        <v>2018</v>
      </c>
      <c r="AC718" s="18">
        <f>WEEKDAY(Tableau22[[#This Row],[Date de début]])</f>
        <v>4</v>
      </c>
      <c r="AD718" s="18" t="str">
        <f>LEFT(Tableau22[[#This Row],[PN Pièce]],9)</f>
        <v/>
      </c>
      <c r="AE718" s="18"/>
    </row>
    <row r="719" spans="2:31" x14ac:dyDescent="0.25">
      <c r="B719" s="18">
        <v>450078</v>
      </c>
      <c r="C719" s="18" t="str">
        <f>IFERROR(VLOOKUP(B719,#REF!,2,FALSE),"")</f>
        <v/>
      </c>
      <c r="D719" s="62">
        <v>43516</v>
      </c>
      <c r="E719" s="63">
        <v>0.46469907407407413</v>
      </c>
      <c r="F719" s="62">
        <v>43516</v>
      </c>
      <c r="G719" s="63">
        <v>0.47364583333333332</v>
      </c>
      <c r="H719"/>
      <c r="I719" s="65">
        <v>2.8124999999999995E-3</v>
      </c>
      <c r="J719" s="65">
        <v>5.0810185185185186E-3</v>
      </c>
      <c r="K719" s="65">
        <v>1.0532407407407407E-3</v>
      </c>
      <c r="L719" s="65">
        <v>0</v>
      </c>
      <c r="M719" s="65">
        <v>8.9467592592592585E-3</v>
      </c>
      <c r="N719"/>
      <c r="O719" s="18">
        <v>39.664349999999999</v>
      </c>
      <c r="P719" s="18">
        <v>39.664349999999999</v>
      </c>
      <c r="Q719" s="18">
        <v>0.13471275000000099</v>
      </c>
      <c r="S719"/>
      <c r="T719" s="61">
        <v>16.481241914618401</v>
      </c>
      <c r="U719" s="65">
        <v>9.9537037037037042E-4</v>
      </c>
      <c r="V719" s="65">
        <v>0</v>
      </c>
      <c r="W719" s="65">
        <v>0</v>
      </c>
      <c r="X719" s="65">
        <v>0</v>
      </c>
      <c r="Y719" s="65">
        <v>0</v>
      </c>
      <c r="Z719" s="65">
        <v>5.7870370370370366E-5</v>
      </c>
      <c r="AA719" s="18">
        <f>WEEKNUM(Tableau22[[#This Row],[Date de début]],2)</f>
        <v>8</v>
      </c>
      <c r="AB719" s="18">
        <f>YEAR(Tableau22[[#This Row],[Date de début]])</f>
        <v>2019</v>
      </c>
      <c r="AC719" s="18">
        <f>WEEKDAY(Tableau22[[#This Row],[Date de début]])</f>
        <v>4</v>
      </c>
      <c r="AD719" s="18" t="str">
        <f>LEFT(Tableau22[[#This Row],[PN Pièce]],9)</f>
        <v/>
      </c>
      <c r="AE719" s="18"/>
    </row>
    <row r="720" spans="2:31" x14ac:dyDescent="0.25">
      <c r="B720" s="18">
        <v>450078</v>
      </c>
      <c r="C720" s="18" t="str">
        <f>IFERROR(VLOOKUP(B720,#REF!,2,FALSE),"")</f>
        <v/>
      </c>
      <c r="D720" s="62">
        <v>43516</v>
      </c>
      <c r="E720" s="63">
        <v>0.47752314814814811</v>
      </c>
      <c r="F720" s="62">
        <v>43516</v>
      </c>
      <c r="G720" s="63">
        <v>0.49884259259259256</v>
      </c>
      <c r="H720"/>
      <c r="I720" s="65">
        <v>1.4652777777777778E-2</v>
      </c>
      <c r="J720" s="65">
        <v>1.25E-3</v>
      </c>
      <c r="K720" s="65">
        <v>5.2314814814814819E-3</v>
      </c>
      <c r="L720" s="65">
        <v>1.8518518518518518E-4</v>
      </c>
      <c r="M720" s="65">
        <v>2.1319444444444443E-2</v>
      </c>
      <c r="N720"/>
      <c r="O720" s="18">
        <v>39.664349999999999</v>
      </c>
      <c r="P720" s="18">
        <v>39.664349999999999</v>
      </c>
      <c r="Q720" s="18">
        <v>1.26293565</v>
      </c>
      <c r="S720"/>
      <c r="T720" s="61">
        <v>65.275244299674398</v>
      </c>
      <c r="U720" s="65">
        <v>4.8842592592592592E-3</v>
      </c>
      <c r="V720" s="65">
        <v>3.0092592592592595E-4</v>
      </c>
      <c r="W720" s="65">
        <v>0</v>
      </c>
      <c r="X720" s="65">
        <v>0</v>
      </c>
      <c r="Y720" s="65">
        <v>0</v>
      </c>
      <c r="Z720" s="65">
        <v>4.6296296296296294E-5</v>
      </c>
      <c r="AA720" s="18">
        <f>WEEKNUM(Tableau22[[#This Row],[Date de début]],2)</f>
        <v>8</v>
      </c>
      <c r="AB720" s="18">
        <f>YEAR(Tableau22[[#This Row],[Date de début]])</f>
        <v>2019</v>
      </c>
      <c r="AC720" s="18">
        <f>WEEKDAY(Tableau22[[#This Row],[Date de début]])</f>
        <v>4</v>
      </c>
      <c r="AD720" s="18" t="str">
        <f>LEFT(Tableau22[[#This Row],[PN Pièce]],9)</f>
        <v/>
      </c>
      <c r="AE720" s="18"/>
    </row>
    <row r="721" spans="2:31" x14ac:dyDescent="0.25">
      <c r="B721" s="18">
        <v>450078</v>
      </c>
      <c r="C721" s="18" t="str">
        <f>IFERROR(VLOOKUP(B721,#REF!,2,FALSE),"")</f>
        <v/>
      </c>
      <c r="D721" s="62">
        <v>43516</v>
      </c>
      <c r="E721" s="63">
        <v>0.49885416666666665</v>
      </c>
      <c r="F721" s="62">
        <v>43516</v>
      </c>
      <c r="G721" s="63">
        <v>0.82697916666666671</v>
      </c>
      <c r="H721"/>
      <c r="I721" s="65">
        <v>0.11440972222222223</v>
      </c>
      <c r="J721" s="65">
        <v>9.5902777777777781E-2</v>
      </c>
      <c r="K721" s="65">
        <v>0.11542824074074075</v>
      </c>
      <c r="L721" s="65">
        <v>2.3842592592592591E-3</v>
      </c>
      <c r="M721" s="65">
        <v>0.328125</v>
      </c>
      <c r="N721"/>
      <c r="O721" s="18">
        <v>39.664349999999999</v>
      </c>
      <c r="P721" s="18">
        <v>39.664349999999999</v>
      </c>
      <c r="Q721" s="18">
        <v>41.988032400000002</v>
      </c>
      <c r="S721"/>
      <c r="T721" s="61">
        <v>29.280917107583701</v>
      </c>
      <c r="U721" s="65">
        <v>9.9513888888888888E-2</v>
      </c>
      <c r="V721" s="65">
        <v>8.518518518518519E-3</v>
      </c>
      <c r="W721" s="65">
        <v>0</v>
      </c>
      <c r="X721" s="65">
        <v>7.1643518518518514E-3</v>
      </c>
      <c r="Y721" s="65">
        <v>0</v>
      </c>
      <c r="Z721" s="65">
        <v>2.3148148148148146E-4</v>
      </c>
      <c r="AA721" s="18">
        <f>WEEKNUM(Tableau22[[#This Row],[Date de début]],2)</f>
        <v>8</v>
      </c>
      <c r="AB721" s="18">
        <f>YEAR(Tableau22[[#This Row],[Date de début]])</f>
        <v>2019</v>
      </c>
      <c r="AC721" s="18">
        <f>WEEKDAY(Tableau22[[#This Row],[Date de début]])</f>
        <v>4</v>
      </c>
      <c r="AD721" s="18" t="str">
        <f>LEFT(Tableau22[[#This Row],[PN Pièce]],9)</f>
        <v/>
      </c>
      <c r="AE721" s="18"/>
    </row>
    <row r="722" spans="2:31" x14ac:dyDescent="0.25">
      <c r="B722" s="18">
        <v>450078</v>
      </c>
      <c r="C722" s="18" t="str">
        <f>IFERROR(VLOOKUP(B722,#REF!,2,FALSE),"")</f>
        <v/>
      </c>
      <c r="D722" s="62">
        <v>43516</v>
      </c>
      <c r="E722" s="63">
        <v>0.82700231481481479</v>
      </c>
      <c r="F722" s="62">
        <v>43516</v>
      </c>
      <c r="G722" s="63">
        <v>0.85324074074074074</v>
      </c>
      <c r="H722"/>
      <c r="I722" s="65">
        <v>1.621527777777778E-2</v>
      </c>
      <c r="J722" s="65">
        <v>5.0925925925925921E-4</v>
      </c>
      <c r="K722" s="65">
        <v>9.5138888888888894E-3</v>
      </c>
      <c r="L722" s="65">
        <v>0</v>
      </c>
      <c r="M722" s="65">
        <v>2.6238425925925925E-2</v>
      </c>
      <c r="N722"/>
      <c r="O722" s="18">
        <v>39.664349999999999</v>
      </c>
      <c r="P722" s="18">
        <v>39.664349999999999</v>
      </c>
      <c r="Q722" s="69">
        <v>1.6650000000595401E-5</v>
      </c>
      <c r="S722"/>
      <c r="T722" s="61">
        <v>79.779444199382397</v>
      </c>
      <c r="U722" s="65">
        <v>0</v>
      </c>
      <c r="V722" s="65">
        <v>0</v>
      </c>
      <c r="W722" s="65">
        <v>0</v>
      </c>
      <c r="X722" s="65">
        <v>9.3749999999999997E-3</v>
      </c>
      <c r="Y722" s="65">
        <v>0</v>
      </c>
      <c r="Z722" s="65">
        <v>1.3888888888888889E-4</v>
      </c>
      <c r="AA722" s="18">
        <f>WEEKNUM(Tableau22[[#This Row],[Date de début]],2)</f>
        <v>8</v>
      </c>
      <c r="AB722" s="18">
        <f>YEAR(Tableau22[[#This Row],[Date de début]])</f>
        <v>2019</v>
      </c>
      <c r="AC722" s="18">
        <f>WEEKDAY(Tableau22[[#This Row],[Date de début]])</f>
        <v>4</v>
      </c>
      <c r="AD722" s="18" t="str">
        <f>LEFT(Tableau22[[#This Row],[PN Pièce]],9)</f>
        <v/>
      </c>
      <c r="AE722" s="18"/>
    </row>
    <row r="723" spans="2:31" x14ac:dyDescent="0.25">
      <c r="B723" s="18">
        <v>450078</v>
      </c>
      <c r="C723" s="18" t="str">
        <f>IFERROR(VLOOKUP(B723,#REF!,2,FALSE),"")</f>
        <v/>
      </c>
      <c r="D723" s="62">
        <v>43580</v>
      </c>
      <c r="E723" s="63">
        <v>0.52711805555555558</v>
      </c>
      <c r="F723" s="62">
        <v>43584</v>
      </c>
      <c r="G723" s="63">
        <v>0.37077546296296293</v>
      </c>
      <c r="H723"/>
      <c r="I723" s="65" t="s">
        <v>319</v>
      </c>
      <c r="J723" s="65">
        <v>3.9699074074074072E-3</v>
      </c>
      <c r="K723" s="65">
        <v>0.1153125</v>
      </c>
      <c r="L723" s="65">
        <v>0</v>
      </c>
      <c r="M723" s="65" t="s">
        <v>320</v>
      </c>
      <c r="N723"/>
      <c r="O723" s="18">
        <v>39.664349999999999</v>
      </c>
      <c r="P723" s="18">
        <v>39.664349999999999</v>
      </c>
      <c r="Q723" s="18">
        <v>41.320850100000001</v>
      </c>
      <c r="S723"/>
      <c r="T723" s="61">
        <v>2.6048052949182798</v>
      </c>
      <c r="U723" s="65">
        <v>9.3761574074074081E-2</v>
      </c>
      <c r="V723" s="65">
        <v>7.0717592592592594E-3</v>
      </c>
      <c r="W723" s="65">
        <v>0</v>
      </c>
      <c r="X723" s="65">
        <v>1.4421296296296295E-2</v>
      </c>
      <c r="Y723" s="65">
        <v>0</v>
      </c>
      <c r="Z723" s="65">
        <v>5.7870370370370366E-5</v>
      </c>
      <c r="AA723" s="18">
        <f>WEEKNUM(Tableau22[[#This Row],[Date de début]],2)</f>
        <v>17</v>
      </c>
      <c r="AB723" s="18">
        <f>YEAR(Tableau22[[#This Row],[Date de début]])</f>
        <v>2019</v>
      </c>
      <c r="AC723" s="18">
        <f>WEEKDAY(Tableau22[[#This Row],[Date de début]])</f>
        <v>5</v>
      </c>
      <c r="AD723" s="18" t="str">
        <f>LEFT(Tableau22[[#This Row],[PN Pièce]],9)</f>
        <v/>
      </c>
      <c r="AE723" s="18"/>
    </row>
    <row r="724" spans="2:31" x14ac:dyDescent="0.25">
      <c r="B724" s="18">
        <v>450079</v>
      </c>
      <c r="C724" s="18" t="str">
        <f>IFERROR(VLOOKUP(B724,#REF!,2,FALSE),"")</f>
        <v/>
      </c>
      <c r="D724" s="62">
        <v>43266</v>
      </c>
      <c r="E724" s="63">
        <v>0.32420138888888889</v>
      </c>
      <c r="F724" s="62">
        <v>43266</v>
      </c>
      <c r="G724" s="63">
        <v>0.35347222222222219</v>
      </c>
      <c r="H724"/>
      <c r="I724" s="65">
        <v>1.0138888888888888E-2</v>
      </c>
      <c r="J724" s="65">
        <v>6.6898148148148142E-3</v>
      </c>
      <c r="K724" s="65">
        <v>1.2442129629629629E-2</v>
      </c>
      <c r="L724" s="65">
        <v>0</v>
      </c>
      <c r="M724" s="65">
        <v>2.9270833333333333E-2</v>
      </c>
      <c r="N724"/>
      <c r="O724" s="18">
        <v>4.1280000000000001</v>
      </c>
      <c r="P724" s="18">
        <v>0</v>
      </c>
      <c r="Q724" s="69">
        <v>4.9181704499999999</v>
      </c>
      <c r="S724"/>
      <c r="T724" s="61">
        <v>16.198892843021</v>
      </c>
      <c r="U724" s="65">
        <v>1.2430555555555554E-2</v>
      </c>
      <c r="V724" s="65">
        <v>0</v>
      </c>
      <c r="W724" s="65">
        <v>0</v>
      </c>
      <c r="X724" s="65">
        <v>0</v>
      </c>
      <c r="Y724" s="65">
        <v>0</v>
      </c>
      <c r="Z724" s="65">
        <v>1.1574074074074073E-5</v>
      </c>
      <c r="AA724" s="18">
        <f>WEEKNUM(Tableau22[[#This Row],[Date de début]],2)</f>
        <v>24</v>
      </c>
      <c r="AB724" s="18">
        <f>YEAR(Tableau22[[#This Row],[Date de début]])</f>
        <v>2018</v>
      </c>
      <c r="AC724" s="18">
        <f>WEEKDAY(Tableau22[[#This Row],[Date de début]])</f>
        <v>6</v>
      </c>
      <c r="AD724" s="18" t="str">
        <f>LEFT(Tableau22[[#This Row],[PN Pièce]],9)</f>
        <v/>
      </c>
      <c r="AE724" s="18"/>
    </row>
    <row r="725" spans="2:31" x14ac:dyDescent="0.25">
      <c r="B725" s="18">
        <v>450079</v>
      </c>
      <c r="C725" s="18" t="str">
        <f>IFERROR(VLOOKUP(B725,#REF!,2,FALSE),"")</f>
        <v/>
      </c>
      <c r="D725" s="62">
        <v>43266</v>
      </c>
      <c r="E725" s="63">
        <v>0.43403935185185188</v>
      </c>
      <c r="F725" s="62">
        <v>43270</v>
      </c>
      <c r="G725" s="63">
        <v>0.33109953703703704</v>
      </c>
      <c r="H725"/>
      <c r="I725" s="65">
        <v>2.2511574074074073E-2</v>
      </c>
      <c r="J725" s="65">
        <v>1.0416666666666667E-4</v>
      </c>
      <c r="K725" s="65">
        <v>5.7638888888888887E-3</v>
      </c>
      <c r="L725" s="65" t="s">
        <v>321</v>
      </c>
      <c r="M725" s="65" t="s">
        <v>322</v>
      </c>
      <c r="N725"/>
      <c r="O725" s="18">
        <v>4.1280000000000001</v>
      </c>
      <c r="P725" s="18">
        <v>0</v>
      </c>
      <c r="Q725" s="69">
        <v>0</v>
      </c>
      <c r="S725"/>
      <c r="T725" s="61">
        <v>97.859215457996001</v>
      </c>
      <c r="U725" s="65">
        <v>0</v>
      </c>
      <c r="V725" s="65">
        <v>0</v>
      </c>
      <c r="W725" s="65">
        <v>0</v>
      </c>
      <c r="X725" s="65">
        <v>5.6365740740740742E-3</v>
      </c>
      <c r="Y725" s="65">
        <v>0</v>
      </c>
      <c r="Z725" s="65">
        <v>1.273148148148148E-4</v>
      </c>
      <c r="AA725" s="18">
        <f>WEEKNUM(Tableau22[[#This Row],[Date de début]],2)</f>
        <v>24</v>
      </c>
      <c r="AB725" s="18">
        <f>YEAR(Tableau22[[#This Row],[Date de début]])</f>
        <v>2018</v>
      </c>
      <c r="AC725" s="18">
        <f>WEEKDAY(Tableau22[[#This Row],[Date de début]])</f>
        <v>6</v>
      </c>
      <c r="AD725" s="18" t="str">
        <f>LEFT(Tableau22[[#This Row],[PN Pièce]],9)</f>
        <v/>
      </c>
      <c r="AE725" s="18"/>
    </row>
    <row r="726" spans="2:31" x14ac:dyDescent="0.25">
      <c r="B726" s="18">
        <v>450079</v>
      </c>
      <c r="C726" s="18" t="str">
        <f>IFERROR(VLOOKUP(B726,#REF!,2,FALSE),"")</f>
        <v/>
      </c>
      <c r="D726" s="62">
        <v>43285</v>
      </c>
      <c r="E726" s="63">
        <v>0.44560185185185186</v>
      </c>
      <c r="F726" s="62">
        <v>43285</v>
      </c>
      <c r="G726" s="63">
        <v>0.53033564814814815</v>
      </c>
      <c r="H726"/>
      <c r="I726" s="65">
        <v>6.7210648148148144E-2</v>
      </c>
      <c r="J726" s="65">
        <v>1.3310185185185185E-3</v>
      </c>
      <c r="K726" s="65">
        <v>1.6192129629629629E-2</v>
      </c>
      <c r="L726" s="65">
        <v>0</v>
      </c>
      <c r="M726" s="65">
        <v>8.4733796296296293E-2</v>
      </c>
      <c r="N726"/>
      <c r="O726" s="18">
        <v>4.1280000000000001</v>
      </c>
      <c r="P726" s="18">
        <v>0</v>
      </c>
      <c r="Q726" s="18">
        <v>4.6639750500000003</v>
      </c>
      <c r="S726" s="53"/>
      <c r="T726" s="61">
        <v>18.163638847152001</v>
      </c>
      <c r="U726" s="65">
        <v>1.0474537037037037E-2</v>
      </c>
      <c r="V726" s="65">
        <v>0</v>
      </c>
      <c r="W726" s="65">
        <v>0</v>
      </c>
      <c r="X726" s="65">
        <v>5.7175925925925927E-3</v>
      </c>
      <c r="Y726" s="65">
        <v>0</v>
      </c>
      <c r="Z726" s="65">
        <v>0</v>
      </c>
      <c r="AA726" s="18">
        <f>WEEKNUM(Tableau22[[#This Row],[Date de début]],2)</f>
        <v>27</v>
      </c>
      <c r="AB726" s="18">
        <f>YEAR(Tableau22[[#This Row],[Date de début]])</f>
        <v>2018</v>
      </c>
      <c r="AC726" s="18">
        <f>WEEKDAY(Tableau22[[#This Row],[Date de début]])</f>
        <v>4</v>
      </c>
      <c r="AD726" s="18" t="str">
        <f>LEFT(Tableau22[[#This Row],[PN Pièce]],9)</f>
        <v/>
      </c>
      <c r="AE726" s="18"/>
    </row>
    <row r="727" spans="2:31" x14ac:dyDescent="0.25">
      <c r="B727" s="18">
        <v>450079</v>
      </c>
      <c r="C727" s="18" t="str">
        <f>IFERROR(VLOOKUP(B727,#REF!,2,FALSE),"")</f>
        <v/>
      </c>
      <c r="D727" s="62">
        <v>43346</v>
      </c>
      <c r="E727" s="63">
        <v>0.46834490740740736</v>
      </c>
      <c r="F727" s="62">
        <v>43346</v>
      </c>
      <c r="G727" s="63">
        <v>0.54931712962962964</v>
      </c>
      <c r="H727"/>
      <c r="I727" s="65">
        <v>6.177083333333333E-2</v>
      </c>
      <c r="J727" s="65">
        <v>1.9328703703703704E-3</v>
      </c>
      <c r="K727" s="65">
        <v>1.726851851851852E-2</v>
      </c>
      <c r="L727" s="65">
        <v>0</v>
      </c>
      <c r="M727" s="65">
        <v>8.0972222222222223E-2</v>
      </c>
      <c r="N727"/>
      <c r="O727" s="18">
        <v>4.1280000000000001</v>
      </c>
      <c r="P727" s="18">
        <v>0</v>
      </c>
      <c r="Q727" s="18">
        <v>4.1337640499999999</v>
      </c>
      <c r="S727"/>
      <c r="T727" s="61">
        <v>14.1013436249285</v>
      </c>
      <c r="U727" s="65">
        <v>1.1319444444444444E-2</v>
      </c>
      <c r="V727" s="65">
        <v>0</v>
      </c>
      <c r="W727" s="65">
        <v>0</v>
      </c>
      <c r="X727" s="65">
        <v>5.9375000000000009E-3</v>
      </c>
      <c r="Y727" s="65">
        <v>0</v>
      </c>
      <c r="Z727" s="65">
        <v>1.1574074074074073E-5</v>
      </c>
      <c r="AA727" s="18">
        <f>WEEKNUM(Tableau22[[#This Row],[Date de début]],2)</f>
        <v>36</v>
      </c>
      <c r="AB727" s="18">
        <f>YEAR(Tableau22[[#This Row],[Date de début]])</f>
        <v>2018</v>
      </c>
      <c r="AC727" s="18">
        <f>WEEKDAY(Tableau22[[#This Row],[Date de début]])</f>
        <v>2</v>
      </c>
      <c r="AD727" s="18" t="str">
        <f>LEFT(Tableau22[[#This Row],[PN Pièce]],9)</f>
        <v/>
      </c>
      <c r="AE727" s="18"/>
    </row>
    <row r="728" spans="2:31" x14ac:dyDescent="0.25">
      <c r="B728" s="18">
        <v>450079</v>
      </c>
      <c r="C728" s="18" t="str">
        <f>IFERROR(VLOOKUP(B728,#REF!,2,FALSE),"")</f>
        <v/>
      </c>
      <c r="D728" s="62">
        <v>43412</v>
      </c>
      <c r="E728" s="63">
        <v>0.44391203703703702</v>
      </c>
      <c r="F728" s="62">
        <v>43412</v>
      </c>
      <c r="G728" s="63">
        <v>0.46340277777777777</v>
      </c>
      <c r="H728"/>
      <c r="I728" s="65">
        <v>6.1921296296296299E-3</v>
      </c>
      <c r="J728" s="65">
        <v>9.9537037037037042E-4</v>
      </c>
      <c r="K728" s="65">
        <v>1.230324074074074E-2</v>
      </c>
      <c r="L728" s="65">
        <v>0</v>
      </c>
      <c r="M728" s="65">
        <v>1.9490740740740743E-2</v>
      </c>
      <c r="N728"/>
      <c r="O728" s="18">
        <v>4.1280000000000001</v>
      </c>
      <c r="P728" s="18">
        <v>0</v>
      </c>
      <c r="Q728" s="18">
        <v>4.3416933000000002</v>
      </c>
      <c r="S728"/>
      <c r="T728" s="61">
        <v>43.580760095011897</v>
      </c>
      <c r="U728" s="65">
        <v>1.2256944444444444E-2</v>
      </c>
      <c r="V728" s="65">
        <v>0</v>
      </c>
      <c r="W728" s="65">
        <v>0</v>
      </c>
      <c r="X728" s="65">
        <v>0</v>
      </c>
      <c r="Y728" s="65">
        <v>0</v>
      </c>
      <c r="Z728" s="65">
        <v>4.6296296296296294E-5</v>
      </c>
      <c r="AA728" s="18">
        <f>WEEKNUM(Tableau22[[#This Row],[Date de début]],2)</f>
        <v>45</v>
      </c>
      <c r="AB728" s="18">
        <f>YEAR(Tableau22[[#This Row],[Date de début]])</f>
        <v>2018</v>
      </c>
      <c r="AC728" s="18">
        <f>WEEKDAY(Tableau22[[#This Row],[Date de début]])</f>
        <v>5</v>
      </c>
      <c r="AD728" s="18" t="str">
        <f>LEFT(Tableau22[[#This Row],[PN Pièce]],9)</f>
        <v/>
      </c>
      <c r="AE728" s="18"/>
    </row>
    <row r="729" spans="2:31" x14ac:dyDescent="0.25">
      <c r="B729" s="18">
        <v>450079</v>
      </c>
      <c r="C729" s="18" t="str">
        <f>IFERROR(VLOOKUP(B729,#REF!,2,FALSE),"")</f>
        <v/>
      </c>
      <c r="D729" s="62">
        <v>43412</v>
      </c>
      <c r="E729" s="63">
        <v>0.49371527777777779</v>
      </c>
      <c r="F729" s="62">
        <v>43413</v>
      </c>
      <c r="G729" s="63">
        <v>0.41143518518518518</v>
      </c>
      <c r="H729"/>
      <c r="I729" s="65">
        <v>0.87025462962962974</v>
      </c>
      <c r="J729" s="65">
        <v>4.1469907407407407E-2</v>
      </c>
      <c r="K729" s="65">
        <v>5.9953703703703697E-3</v>
      </c>
      <c r="L729" s="65">
        <v>0</v>
      </c>
      <c r="M729" s="65">
        <v>0.91771990740740739</v>
      </c>
      <c r="N729"/>
      <c r="O729" s="18">
        <v>4.1280000000000001</v>
      </c>
      <c r="P729" s="18">
        <v>0</v>
      </c>
      <c r="Q729" s="18">
        <v>2.7618150000000698E-2</v>
      </c>
      <c r="S729"/>
      <c r="T729" s="61">
        <v>1.96415734446532</v>
      </c>
      <c r="U729" s="65">
        <v>0</v>
      </c>
      <c r="V729" s="65">
        <v>0</v>
      </c>
      <c r="W729" s="65">
        <v>0</v>
      </c>
      <c r="X729" s="65">
        <v>5.8333333333333336E-3</v>
      </c>
      <c r="Y729" s="65">
        <v>0</v>
      </c>
      <c r="Z729" s="65">
        <v>1.6203703703703703E-4</v>
      </c>
      <c r="AA729" s="18">
        <f>WEEKNUM(Tableau22[[#This Row],[Date de début]],2)</f>
        <v>45</v>
      </c>
      <c r="AB729" s="18">
        <f>YEAR(Tableau22[[#This Row],[Date de début]])</f>
        <v>2018</v>
      </c>
      <c r="AC729" s="18">
        <f>WEEKDAY(Tableau22[[#This Row],[Date de début]])</f>
        <v>5</v>
      </c>
      <c r="AD729" s="18" t="str">
        <f>LEFT(Tableau22[[#This Row],[PN Pièce]],9)</f>
        <v/>
      </c>
      <c r="AE729" s="18"/>
    </row>
    <row r="730" spans="2:31" x14ac:dyDescent="0.25">
      <c r="B730" s="18">
        <v>450080</v>
      </c>
      <c r="C730" s="18" t="str">
        <f>IFERROR(VLOOKUP(B730,#REF!,2,FALSE),"")</f>
        <v/>
      </c>
      <c r="D730" s="62">
        <v>43266</v>
      </c>
      <c r="E730" s="63">
        <v>0.35347222222222219</v>
      </c>
      <c r="F730" s="62">
        <v>43266</v>
      </c>
      <c r="G730" s="63">
        <v>0.43402777777777773</v>
      </c>
      <c r="H730"/>
      <c r="I730" s="65">
        <v>6.0370370370370373E-2</v>
      </c>
      <c r="J730" s="65">
        <v>1.25E-3</v>
      </c>
      <c r="K730" s="65">
        <v>1.8842592592592591E-2</v>
      </c>
      <c r="L730" s="65">
        <v>9.2592592592592588E-5</v>
      </c>
      <c r="M730" s="65">
        <v>8.0555555555555561E-2</v>
      </c>
      <c r="N730"/>
      <c r="O730" s="18">
        <v>4.1280000000000001</v>
      </c>
      <c r="P730" s="18">
        <v>0</v>
      </c>
      <c r="Q730" s="18">
        <v>4.3417099500000003</v>
      </c>
      <c r="S730"/>
      <c r="T730" s="61">
        <v>83.482758620689594</v>
      </c>
      <c r="U730" s="65">
        <v>1.2905092592592591E-2</v>
      </c>
      <c r="V730" s="65">
        <v>0</v>
      </c>
      <c r="W730" s="65">
        <v>0</v>
      </c>
      <c r="X730" s="65">
        <v>5.9259259259259256E-3</v>
      </c>
      <c r="Y730" s="65">
        <v>0</v>
      </c>
      <c r="Z730" s="65">
        <v>1.1574074074074073E-5</v>
      </c>
      <c r="AA730" s="18">
        <f>WEEKNUM(Tableau22[[#This Row],[Date de début]],2)</f>
        <v>24</v>
      </c>
      <c r="AB730" s="18">
        <f>YEAR(Tableau22[[#This Row],[Date de début]])</f>
        <v>2018</v>
      </c>
      <c r="AC730" s="18">
        <f>WEEKDAY(Tableau22[[#This Row],[Date de début]])</f>
        <v>6</v>
      </c>
      <c r="AD730" s="18" t="str">
        <f>LEFT(Tableau22[[#This Row],[PN Pièce]],9)</f>
        <v/>
      </c>
      <c r="AE730" s="18"/>
    </row>
    <row r="731" spans="2:31" x14ac:dyDescent="0.25">
      <c r="B731" s="18">
        <v>450080</v>
      </c>
      <c r="C731" s="18" t="str">
        <f>IFERROR(VLOOKUP(B731,#REF!,2,FALSE),"")</f>
        <v/>
      </c>
      <c r="D731" s="62">
        <v>43285</v>
      </c>
      <c r="E731" s="63">
        <v>0.53033564814814815</v>
      </c>
      <c r="F731" s="62">
        <v>43285</v>
      </c>
      <c r="G731" s="63">
        <v>0.59556712962962965</v>
      </c>
      <c r="H731"/>
      <c r="I731" s="65">
        <v>4.9398148148148142E-2</v>
      </c>
      <c r="J731" s="65">
        <v>2.199074074074074E-4</v>
      </c>
      <c r="K731" s="65">
        <v>1.5613425925925926E-2</v>
      </c>
      <c r="L731" s="65">
        <v>0</v>
      </c>
      <c r="M731" s="65">
        <v>6.5231481481481488E-2</v>
      </c>
      <c r="N731"/>
      <c r="O731" s="18">
        <v>4.1280000000000001</v>
      </c>
      <c r="P731" s="18">
        <v>0</v>
      </c>
      <c r="Q731" s="18">
        <v>4.1344438500000003</v>
      </c>
      <c r="S731"/>
      <c r="T731" s="61">
        <v>21.346877217885002</v>
      </c>
      <c r="U731" s="65">
        <v>9.9768518518518531E-3</v>
      </c>
      <c r="V731" s="65">
        <v>0</v>
      </c>
      <c r="W731" s="65">
        <v>0</v>
      </c>
      <c r="X731" s="65">
        <v>5.6249999999999989E-3</v>
      </c>
      <c r="Y731" s="65">
        <v>0</v>
      </c>
      <c r="Z731" s="65">
        <v>1.1574074074074073E-5</v>
      </c>
      <c r="AA731" s="18">
        <f>WEEKNUM(Tableau22[[#This Row],[Date de début]],2)</f>
        <v>27</v>
      </c>
      <c r="AB731" s="18">
        <f>YEAR(Tableau22[[#This Row],[Date de début]])</f>
        <v>2018</v>
      </c>
      <c r="AC731" s="18">
        <f>WEEKDAY(Tableau22[[#This Row],[Date de début]])</f>
        <v>4</v>
      </c>
      <c r="AD731" s="18" t="str">
        <f>LEFT(Tableau22[[#This Row],[PN Pièce]],9)</f>
        <v/>
      </c>
      <c r="AE731" s="18"/>
    </row>
    <row r="732" spans="2:31" x14ac:dyDescent="0.25">
      <c r="B732" s="18">
        <v>450080</v>
      </c>
      <c r="C732" s="18" t="str">
        <f>IFERROR(VLOOKUP(B732,#REF!,2,FALSE),"")</f>
        <v/>
      </c>
      <c r="D732" s="62">
        <v>43346</v>
      </c>
      <c r="E732" s="63">
        <v>0.54931712962962964</v>
      </c>
      <c r="F732" s="62">
        <v>43346</v>
      </c>
      <c r="G732" s="63">
        <v>0.61171296296296296</v>
      </c>
      <c r="H732"/>
      <c r="I732" s="65">
        <v>4.2129629629629628E-2</v>
      </c>
      <c r="J732" s="65">
        <v>3.8310185185185183E-3</v>
      </c>
      <c r="K732" s="65">
        <v>1.6435185185185188E-2</v>
      </c>
      <c r="L732" s="65">
        <v>0</v>
      </c>
      <c r="M732" s="65">
        <v>6.2395833333333338E-2</v>
      </c>
      <c r="N732"/>
      <c r="O732" s="18">
        <v>4.1280000000000001</v>
      </c>
      <c r="P732" s="18">
        <v>0</v>
      </c>
      <c r="Q732" s="18">
        <v>4.1329018499999997</v>
      </c>
      <c r="S732"/>
      <c r="T732" s="61">
        <v>17.891485809682798</v>
      </c>
      <c r="U732" s="65">
        <v>1.0775462962962964E-2</v>
      </c>
      <c r="V732" s="65">
        <v>0</v>
      </c>
      <c r="W732" s="65">
        <v>0</v>
      </c>
      <c r="X732" s="65">
        <v>5.6481481481481478E-3</v>
      </c>
      <c r="Y732" s="65">
        <v>0</v>
      </c>
      <c r="Z732" s="65">
        <v>1.1574074074074073E-5</v>
      </c>
      <c r="AA732" s="18">
        <f>WEEKNUM(Tableau22[[#This Row],[Date de début]],2)</f>
        <v>36</v>
      </c>
      <c r="AB732" s="18">
        <f>YEAR(Tableau22[[#This Row],[Date de début]])</f>
        <v>2018</v>
      </c>
      <c r="AC732" s="18">
        <f>WEEKDAY(Tableau22[[#This Row],[Date de début]])</f>
        <v>2</v>
      </c>
      <c r="AD732" s="18" t="str">
        <f>LEFT(Tableau22[[#This Row],[PN Pièce]],9)</f>
        <v/>
      </c>
      <c r="AE732" s="18"/>
    </row>
    <row r="733" spans="2:31" x14ac:dyDescent="0.25">
      <c r="B733" s="18">
        <v>450080</v>
      </c>
      <c r="C733" s="18" t="str">
        <f>IFERROR(VLOOKUP(B733,#REF!,2,FALSE),"")</f>
        <v/>
      </c>
      <c r="D733" s="62">
        <v>43412</v>
      </c>
      <c r="E733" s="63">
        <v>0.46340277777777777</v>
      </c>
      <c r="F733" s="62">
        <v>43412</v>
      </c>
      <c r="G733" s="63">
        <v>0.4937037037037037</v>
      </c>
      <c r="H733"/>
      <c r="I733" s="65">
        <v>9.6643518518518511E-3</v>
      </c>
      <c r="J733" s="65">
        <v>3.1365740740740742E-3</v>
      </c>
      <c r="K733" s="65">
        <v>1.7499999999999998E-2</v>
      </c>
      <c r="L733" s="65">
        <v>0</v>
      </c>
      <c r="M733" s="65">
        <v>3.0300925925925926E-2</v>
      </c>
      <c r="N733"/>
      <c r="O733" s="18">
        <v>4.1280000000000001</v>
      </c>
      <c r="P733" s="18">
        <v>0</v>
      </c>
      <c r="Q733" s="69">
        <v>4.1326476000000003</v>
      </c>
      <c r="S733"/>
      <c r="T733" s="61">
        <v>35.974789915966397</v>
      </c>
      <c r="U733" s="65">
        <v>1.1851851851851851E-2</v>
      </c>
      <c r="V733" s="65">
        <v>0</v>
      </c>
      <c r="W733" s="65">
        <v>0</v>
      </c>
      <c r="X733" s="65">
        <v>5.6249999999999989E-3</v>
      </c>
      <c r="Y733" s="65">
        <v>0</v>
      </c>
      <c r="Z733" s="65">
        <v>2.3148148148148147E-5</v>
      </c>
      <c r="AA733" s="18">
        <f>WEEKNUM(Tableau22[[#This Row],[Date de début]],2)</f>
        <v>45</v>
      </c>
      <c r="AB733" s="18">
        <f>YEAR(Tableau22[[#This Row],[Date de début]])</f>
        <v>2018</v>
      </c>
      <c r="AC733" s="18">
        <f>WEEKDAY(Tableau22[[#This Row],[Date de début]])</f>
        <v>5</v>
      </c>
      <c r="AD733" s="18" t="str">
        <f>LEFT(Tableau22[[#This Row],[PN Pièce]],9)</f>
        <v/>
      </c>
      <c r="AE733" s="18"/>
    </row>
    <row r="734" spans="2:31" x14ac:dyDescent="0.25">
      <c r="B734" s="18">
        <v>450080</v>
      </c>
      <c r="C734" s="18" t="str">
        <f>IFERROR(VLOOKUP(B734,#REF!,2,FALSE),"")</f>
        <v/>
      </c>
      <c r="D734" s="62">
        <v>43584</v>
      </c>
      <c r="E734" s="63">
        <v>0.37078703703703703</v>
      </c>
      <c r="F734" s="62">
        <v>43584</v>
      </c>
      <c r="G734" s="63">
        <v>0.43645833333333334</v>
      </c>
      <c r="H734"/>
      <c r="I734" s="65">
        <v>4.83912037037037E-2</v>
      </c>
      <c r="J734" s="65">
        <v>1.8518518518518518E-4</v>
      </c>
      <c r="K734" s="65">
        <v>1.7094907407407409E-2</v>
      </c>
      <c r="L734" s="65">
        <v>0</v>
      </c>
      <c r="M734" s="65">
        <v>6.5671296296296297E-2</v>
      </c>
      <c r="N734"/>
      <c r="O734" s="18">
        <v>4.1280000000000001</v>
      </c>
      <c r="P734" s="18">
        <v>0</v>
      </c>
      <c r="Q734" s="69">
        <v>4.45462679999999</v>
      </c>
      <c r="S734"/>
      <c r="T734" s="61">
        <v>23.462284102925601</v>
      </c>
      <c r="U734" s="65">
        <v>1.1238425925925928E-2</v>
      </c>
      <c r="V734" s="65">
        <v>0</v>
      </c>
      <c r="W734" s="65">
        <v>0</v>
      </c>
      <c r="X734" s="65">
        <v>5.7754629629629623E-3</v>
      </c>
      <c r="Y734" s="65">
        <v>0</v>
      </c>
      <c r="Z734" s="65">
        <v>8.1018518518518516E-5</v>
      </c>
      <c r="AA734" s="18">
        <f>WEEKNUM(Tableau22[[#This Row],[Date de début]],2)</f>
        <v>18</v>
      </c>
      <c r="AB734" s="18">
        <f>YEAR(Tableau22[[#This Row],[Date de début]])</f>
        <v>2019</v>
      </c>
      <c r="AC734" s="18">
        <f>WEEKDAY(Tableau22[[#This Row],[Date de début]])</f>
        <v>2</v>
      </c>
      <c r="AD734" s="18" t="str">
        <f>LEFT(Tableau22[[#This Row],[PN Pièce]],9)</f>
        <v/>
      </c>
      <c r="AE734" s="18"/>
    </row>
    <row r="735" spans="2:31" x14ac:dyDescent="0.25">
      <c r="B735" s="18">
        <v>450081</v>
      </c>
      <c r="C735" s="18" t="str">
        <f>IFERROR(VLOOKUP(B735,#REF!,2,FALSE),"")</f>
        <v/>
      </c>
      <c r="D735" s="62">
        <v>43270</v>
      </c>
      <c r="E735" s="63">
        <v>0.33109953703703704</v>
      </c>
      <c r="F735" s="62">
        <v>43270</v>
      </c>
      <c r="G735" s="63">
        <v>0.41168981481481487</v>
      </c>
      <c r="H735"/>
      <c r="I735" s="65">
        <v>4.162037037037037E-2</v>
      </c>
      <c r="J735" s="65">
        <v>5.8796296296296296E-3</v>
      </c>
      <c r="K735" s="65">
        <v>3.3090277777777781E-2</v>
      </c>
      <c r="L735" s="65">
        <v>0</v>
      </c>
      <c r="M735" s="65">
        <v>8.0590277777777775E-2</v>
      </c>
      <c r="N735"/>
      <c r="O735" s="18">
        <v>7.27515</v>
      </c>
      <c r="P735" s="18">
        <v>0</v>
      </c>
      <c r="Q735" s="18">
        <v>7.5989167499999999</v>
      </c>
      <c r="S735"/>
      <c r="T735" s="61">
        <v>16.933218440327401</v>
      </c>
      <c r="U735" s="65">
        <v>2.6736111111111113E-2</v>
      </c>
      <c r="V735" s="65">
        <v>0</v>
      </c>
      <c r="W735" s="65">
        <v>0</v>
      </c>
      <c r="X735" s="65">
        <v>5.4513888888888884E-3</v>
      </c>
      <c r="Y735" s="65">
        <v>0</v>
      </c>
      <c r="Z735" s="65">
        <v>9.0277777777777784E-4</v>
      </c>
      <c r="AA735" s="18">
        <f>WEEKNUM(Tableau22[[#This Row],[Date de début]],2)</f>
        <v>25</v>
      </c>
      <c r="AB735" s="18">
        <f>YEAR(Tableau22[[#This Row],[Date de début]])</f>
        <v>2018</v>
      </c>
      <c r="AC735" s="18">
        <f>WEEKDAY(Tableau22[[#This Row],[Date de début]])</f>
        <v>3</v>
      </c>
      <c r="AD735" s="18" t="str">
        <f>LEFT(Tableau22[[#This Row],[PN Pièce]],9)</f>
        <v/>
      </c>
      <c r="AE735" s="18"/>
    </row>
    <row r="736" spans="2:31" x14ac:dyDescent="0.25">
      <c r="B736" s="18">
        <v>450081</v>
      </c>
      <c r="C736" s="18" t="str">
        <f>IFERROR(VLOOKUP(B736,#REF!,2,FALSE),"")</f>
        <v/>
      </c>
      <c r="D736" s="62">
        <v>43285</v>
      </c>
      <c r="E736" s="63">
        <v>0.59557870370370369</v>
      </c>
      <c r="F736" s="62">
        <v>43286</v>
      </c>
      <c r="G736" s="63">
        <v>0.40752314814814811</v>
      </c>
      <c r="H736"/>
      <c r="I736" s="65">
        <v>9.4571759259259258E-2</v>
      </c>
      <c r="J736" s="65">
        <v>3.2060185185185191E-3</v>
      </c>
      <c r="K736" s="65">
        <v>2.1215277777777777E-2</v>
      </c>
      <c r="L736" s="65">
        <v>0.69295138888888896</v>
      </c>
      <c r="M736" s="65">
        <v>0.81194444444444447</v>
      </c>
      <c r="N736"/>
      <c r="O736" s="18">
        <v>7.27515</v>
      </c>
      <c r="P736" s="18">
        <v>0</v>
      </c>
      <c r="Q736" s="18">
        <v>7.2380106</v>
      </c>
      <c r="S736"/>
      <c r="T736" s="61">
        <v>2.43648078458205</v>
      </c>
      <c r="U736" s="65">
        <v>1.5648148148148151E-2</v>
      </c>
      <c r="V736" s="65">
        <v>0</v>
      </c>
      <c r="W736" s="65">
        <v>0</v>
      </c>
      <c r="X736" s="65">
        <v>5.5555555555555558E-3</v>
      </c>
      <c r="Y736" s="65">
        <v>0</v>
      </c>
      <c r="Z736" s="65">
        <v>1.1574074074074073E-5</v>
      </c>
      <c r="AA736" s="18">
        <f>WEEKNUM(Tableau22[[#This Row],[Date de début]],2)</f>
        <v>27</v>
      </c>
      <c r="AB736" s="18">
        <f>YEAR(Tableau22[[#This Row],[Date de début]])</f>
        <v>2018</v>
      </c>
      <c r="AC736" s="18">
        <f>WEEKDAY(Tableau22[[#This Row],[Date de début]])</f>
        <v>4</v>
      </c>
      <c r="AD736" s="18" t="str">
        <f>LEFT(Tableau22[[#This Row],[PN Pièce]],9)</f>
        <v/>
      </c>
      <c r="AE736" s="18"/>
    </row>
    <row r="737" spans="2:31" x14ac:dyDescent="0.25">
      <c r="B737" s="18">
        <v>450081</v>
      </c>
      <c r="C737" s="18" t="str">
        <f>IFERROR(VLOOKUP(B737,#REF!,2,FALSE),"")</f>
        <v/>
      </c>
      <c r="D737" s="62">
        <v>43312</v>
      </c>
      <c r="E737" s="63">
        <v>0.46563657407407405</v>
      </c>
      <c r="F737" s="62">
        <v>43313</v>
      </c>
      <c r="G737" s="63">
        <v>0.35138888888888892</v>
      </c>
      <c r="H737"/>
      <c r="I737" s="65">
        <v>7.3541666666666672E-2</v>
      </c>
      <c r="J737" s="65">
        <v>1.9560185185185184E-3</v>
      </c>
      <c r="K737" s="65">
        <v>2.4826388888888887E-2</v>
      </c>
      <c r="L737" s="65">
        <v>0.78542824074074069</v>
      </c>
      <c r="M737" s="65">
        <v>0.88575231481481476</v>
      </c>
      <c r="N737"/>
      <c r="O737" s="18">
        <v>7.27515</v>
      </c>
      <c r="P737" s="18">
        <v>0</v>
      </c>
      <c r="Q737" s="18">
        <v>7.2395578500000104</v>
      </c>
      <c r="S737"/>
      <c r="T737" s="61">
        <v>5.2239020502031899</v>
      </c>
      <c r="U737" s="65">
        <v>1.9270833333333334E-2</v>
      </c>
      <c r="V737" s="65">
        <v>0</v>
      </c>
      <c r="W737" s="65">
        <v>0</v>
      </c>
      <c r="X737" s="65">
        <v>5.4513888888888884E-3</v>
      </c>
      <c r="Y737" s="65">
        <v>0</v>
      </c>
      <c r="Z737" s="65">
        <v>1.0416666666666667E-4</v>
      </c>
      <c r="AA737" s="18">
        <f>WEEKNUM(Tableau22[[#This Row],[Date de début]],2)</f>
        <v>31</v>
      </c>
      <c r="AB737" s="18">
        <f>YEAR(Tableau22[[#This Row],[Date de début]])</f>
        <v>2018</v>
      </c>
      <c r="AC737" s="18">
        <f>WEEKDAY(Tableau22[[#This Row],[Date de début]])</f>
        <v>3</v>
      </c>
      <c r="AD737" s="18" t="str">
        <f>LEFT(Tableau22[[#This Row],[PN Pièce]],9)</f>
        <v/>
      </c>
      <c r="AE737" s="18"/>
    </row>
    <row r="738" spans="2:31" x14ac:dyDescent="0.25">
      <c r="B738" s="18">
        <v>450081</v>
      </c>
      <c r="C738" s="18" t="str">
        <f>IFERROR(VLOOKUP(B738,#REF!,2,FALSE),"")</f>
        <v/>
      </c>
      <c r="D738" s="62">
        <v>43346</v>
      </c>
      <c r="E738" s="63">
        <v>0.61171296296296296</v>
      </c>
      <c r="F738" s="62">
        <v>43346</v>
      </c>
      <c r="G738" s="63">
        <v>0.7547800925925926</v>
      </c>
      <c r="H738"/>
      <c r="I738" s="65">
        <v>0.11273148148148149</v>
      </c>
      <c r="J738" s="65">
        <v>6.2847222222222228E-3</v>
      </c>
      <c r="K738" s="65">
        <v>2.4050925925925924E-2</v>
      </c>
      <c r="L738" s="65">
        <v>0</v>
      </c>
      <c r="M738" s="65">
        <v>0.14306712962962961</v>
      </c>
      <c r="N738"/>
      <c r="O738" s="18">
        <v>7.27515</v>
      </c>
      <c r="P738" s="18">
        <v>0</v>
      </c>
      <c r="Q738" s="18">
        <v>7.2841680000000002</v>
      </c>
      <c r="S738"/>
      <c r="T738" s="61">
        <v>93.202006310168997</v>
      </c>
      <c r="U738" s="65">
        <v>1.7314814814814814E-2</v>
      </c>
      <c r="V738" s="65">
        <v>0</v>
      </c>
      <c r="W738" s="65">
        <v>0</v>
      </c>
      <c r="X738" s="65">
        <v>6.6782407407407415E-3</v>
      </c>
      <c r="Y738" s="65">
        <v>0</v>
      </c>
      <c r="Z738" s="65">
        <v>5.7870370370370366E-5</v>
      </c>
      <c r="AA738" s="18">
        <f>WEEKNUM(Tableau22[[#This Row],[Date de début]],2)</f>
        <v>36</v>
      </c>
      <c r="AB738" s="18">
        <f>YEAR(Tableau22[[#This Row],[Date de début]])</f>
        <v>2018</v>
      </c>
      <c r="AC738" s="18">
        <f>WEEKDAY(Tableau22[[#This Row],[Date de début]])</f>
        <v>2</v>
      </c>
      <c r="AD738" s="18" t="str">
        <f>LEFT(Tableau22[[#This Row],[PN Pièce]],9)</f>
        <v/>
      </c>
      <c r="AE738" s="18"/>
    </row>
    <row r="739" spans="2:31" x14ac:dyDescent="0.25">
      <c r="B739" s="18">
        <v>450081</v>
      </c>
      <c r="C739" s="18" t="str">
        <f>IFERROR(VLOOKUP(B739,#REF!,2,FALSE),"")</f>
        <v/>
      </c>
      <c r="D739" s="62">
        <v>43376</v>
      </c>
      <c r="E739" s="63">
        <v>0.46810185185185182</v>
      </c>
      <c r="F739" s="62">
        <v>43376</v>
      </c>
      <c r="G739" s="63">
        <v>0.47108796296296296</v>
      </c>
      <c r="H739"/>
      <c r="I739" s="65">
        <v>9.6064814814814808E-4</v>
      </c>
      <c r="J739" s="65">
        <v>4.9768518518518521E-4</v>
      </c>
      <c r="K739" s="65">
        <v>1.5277777777777779E-3</v>
      </c>
      <c r="L739" s="65">
        <v>0</v>
      </c>
      <c r="M739" s="65">
        <v>2.9861111111111113E-3</v>
      </c>
      <c r="N739"/>
      <c r="O739" s="18">
        <v>7.27515</v>
      </c>
      <c r="P739" s="18">
        <v>0</v>
      </c>
      <c r="Q739" s="18">
        <v>0.21878415000000001</v>
      </c>
      <c r="S739"/>
      <c r="T739" s="61">
        <v>21.2751937984496</v>
      </c>
      <c r="U739" s="65">
        <v>1.4120370370370369E-3</v>
      </c>
      <c r="V739" s="65">
        <v>0</v>
      </c>
      <c r="W739" s="65">
        <v>0</v>
      </c>
      <c r="X739" s="65">
        <v>0</v>
      </c>
      <c r="Y739" s="65">
        <v>0</v>
      </c>
      <c r="Z739" s="65">
        <v>1.1574074074074073E-4</v>
      </c>
      <c r="AA739" s="18">
        <f>WEEKNUM(Tableau22[[#This Row],[Date de début]],2)</f>
        <v>40</v>
      </c>
      <c r="AB739" s="18">
        <f>YEAR(Tableau22[[#This Row],[Date de début]])</f>
        <v>2018</v>
      </c>
      <c r="AC739" s="18">
        <f>WEEKDAY(Tableau22[[#This Row],[Date de début]])</f>
        <v>4</v>
      </c>
      <c r="AD739" s="18" t="str">
        <f>LEFT(Tableau22[[#This Row],[PN Pièce]],9)</f>
        <v/>
      </c>
      <c r="AE739" s="18"/>
    </row>
    <row r="740" spans="2:31" x14ac:dyDescent="0.25">
      <c r="B740" s="18">
        <v>450081</v>
      </c>
      <c r="C740" s="18" t="str">
        <f>IFERROR(VLOOKUP(B740,#REF!,2,FALSE),"")</f>
        <v/>
      </c>
      <c r="D740" s="62">
        <v>43444</v>
      </c>
      <c r="E740" s="63">
        <v>0.4826388888888889</v>
      </c>
      <c r="F740" s="62">
        <v>43452</v>
      </c>
      <c r="G740" s="63">
        <v>0.38090277777777781</v>
      </c>
      <c r="H740"/>
      <c r="I740" s="65">
        <v>0.20612268518518517</v>
      </c>
      <c r="J740" s="65">
        <v>5.9143518518518521E-3</v>
      </c>
      <c r="K740" s="65">
        <v>2.5729166666666664E-2</v>
      </c>
      <c r="L740" s="65" t="s">
        <v>323</v>
      </c>
      <c r="M740" s="65" t="s">
        <v>324</v>
      </c>
      <c r="N740"/>
      <c r="O740" s="18">
        <v>7.27515</v>
      </c>
      <c r="P740" s="18">
        <v>0</v>
      </c>
      <c r="Q740" s="18">
        <v>7.2844444499999996</v>
      </c>
      <c r="S740"/>
      <c r="T740" s="61">
        <v>87.349581629811993</v>
      </c>
      <c r="U740" s="65">
        <v>2.0300925925925927E-2</v>
      </c>
      <c r="V740" s="65">
        <v>0</v>
      </c>
      <c r="W740" s="65">
        <v>0</v>
      </c>
      <c r="X740" s="65">
        <v>5.4050925925925924E-3</v>
      </c>
      <c r="Y740" s="65">
        <v>0</v>
      </c>
      <c r="Z740" s="65">
        <v>2.3148148148148147E-5</v>
      </c>
      <c r="AA740" s="18">
        <f>WEEKNUM(Tableau22[[#This Row],[Date de début]],2)</f>
        <v>50</v>
      </c>
      <c r="AB740" s="18">
        <f>YEAR(Tableau22[[#This Row],[Date de début]])</f>
        <v>2018</v>
      </c>
      <c r="AC740" s="18">
        <f>WEEKDAY(Tableau22[[#This Row],[Date de début]])</f>
        <v>2</v>
      </c>
      <c r="AD740" s="18" t="str">
        <f>LEFT(Tableau22[[#This Row],[PN Pièce]],9)</f>
        <v/>
      </c>
      <c r="AE740" s="18"/>
    </row>
    <row r="741" spans="2:31" x14ac:dyDescent="0.25">
      <c r="B741" s="18">
        <v>450081</v>
      </c>
      <c r="C741" s="18" t="str">
        <f>IFERROR(VLOOKUP(B741,#REF!,2,FALSE),"")</f>
        <v/>
      </c>
      <c r="D741" s="62">
        <v>43517</v>
      </c>
      <c r="E741" s="63">
        <v>0.36548611111111112</v>
      </c>
      <c r="F741" s="62">
        <v>43517</v>
      </c>
      <c r="G741" s="63">
        <v>0.55408564814814809</v>
      </c>
      <c r="H741"/>
      <c r="I741" s="65">
        <v>0.16305555555555554</v>
      </c>
      <c r="J741" s="65">
        <v>2.2800925925925927E-3</v>
      </c>
      <c r="K741" s="65">
        <v>2.2615740740740742E-2</v>
      </c>
      <c r="L741" s="65">
        <v>6.4814814814814813E-4</v>
      </c>
      <c r="M741" s="65">
        <v>0.18859953703703702</v>
      </c>
      <c r="N741"/>
      <c r="O741" s="18">
        <v>7.27515</v>
      </c>
      <c r="P741" s="18">
        <v>0</v>
      </c>
      <c r="Q741" s="69">
        <v>7.6172302499999898</v>
      </c>
      <c r="S741"/>
      <c r="T741" s="61">
        <v>14.0858545566125</v>
      </c>
      <c r="U741" s="65">
        <v>1.7118055555555556E-2</v>
      </c>
      <c r="V741" s="65">
        <v>0</v>
      </c>
      <c r="W741" s="65">
        <v>0</v>
      </c>
      <c r="X741" s="65">
        <v>5.4861111111111117E-3</v>
      </c>
      <c r="Y741" s="65">
        <v>0</v>
      </c>
      <c r="Z741" s="65">
        <v>1.1574074074074073E-5</v>
      </c>
      <c r="AA741" s="18">
        <f>WEEKNUM(Tableau22[[#This Row],[Date de début]],2)</f>
        <v>8</v>
      </c>
      <c r="AB741" s="18">
        <f>YEAR(Tableau22[[#This Row],[Date de début]])</f>
        <v>2019</v>
      </c>
      <c r="AC741" s="18">
        <f>WEEKDAY(Tableau22[[#This Row],[Date de début]])</f>
        <v>5</v>
      </c>
      <c r="AD741" s="18" t="str">
        <f>LEFT(Tableau22[[#This Row],[PN Pièce]],9)</f>
        <v/>
      </c>
      <c r="AE741" s="18"/>
    </row>
    <row r="742" spans="2:31" x14ac:dyDescent="0.25">
      <c r="B742" s="18">
        <v>450081</v>
      </c>
      <c r="C742" s="18" t="str">
        <f>IFERROR(VLOOKUP(B742,#REF!,2,FALSE),"")</f>
        <v/>
      </c>
      <c r="D742" s="62">
        <v>43551</v>
      </c>
      <c r="E742" s="63">
        <v>0.36150462962962965</v>
      </c>
      <c r="F742" s="62">
        <v>43551</v>
      </c>
      <c r="G742" s="63">
        <v>0.4664699074074074</v>
      </c>
      <c r="H742"/>
      <c r="I742" s="65">
        <v>4.8159722222222222E-2</v>
      </c>
      <c r="J742" s="65">
        <v>2.0347222222222221E-2</v>
      </c>
      <c r="K742" s="65">
        <v>3.6412037037037034E-2</v>
      </c>
      <c r="L742" s="65">
        <v>4.6296296296296294E-5</v>
      </c>
      <c r="M742" s="65">
        <v>0.10496527777777777</v>
      </c>
      <c r="N742"/>
      <c r="O742" s="18">
        <v>7.27515</v>
      </c>
      <c r="P742" s="18">
        <v>0</v>
      </c>
      <c r="Q742" s="18">
        <v>7.3636172999999996</v>
      </c>
      <c r="S742"/>
      <c r="T742" s="61">
        <v>41.410519351637397</v>
      </c>
      <c r="U742" s="65">
        <v>2.5335648148148149E-2</v>
      </c>
      <c r="V742" s="65">
        <v>0</v>
      </c>
      <c r="W742" s="65">
        <v>0</v>
      </c>
      <c r="X742" s="65">
        <v>1.0983796296296297E-2</v>
      </c>
      <c r="Y742" s="65">
        <v>0</v>
      </c>
      <c r="Z742" s="65">
        <v>9.2592592592592588E-5</v>
      </c>
      <c r="AA742" s="18">
        <f>WEEKNUM(Tableau22[[#This Row],[Date de début]],2)</f>
        <v>13</v>
      </c>
      <c r="AB742" s="18">
        <f>YEAR(Tableau22[[#This Row],[Date de début]])</f>
        <v>2019</v>
      </c>
      <c r="AC742" s="18">
        <f>WEEKDAY(Tableau22[[#This Row],[Date de début]])</f>
        <v>4</v>
      </c>
      <c r="AD742" s="18" t="str">
        <f>LEFT(Tableau22[[#This Row],[PN Pièce]],9)</f>
        <v/>
      </c>
      <c r="AE742" s="18"/>
    </row>
    <row r="743" spans="2:31" x14ac:dyDescent="0.25">
      <c r="B743" s="18">
        <v>450081</v>
      </c>
      <c r="C743" s="18" t="str">
        <f>IFERROR(VLOOKUP(B743,#REF!,2,FALSE),"")</f>
        <v/>
      </c>
      <c r="D743" s="62">
        <v>43584</v>
      </c>
      <c r="E743" s="63">
        <v>0.43645833333333334</v>
      </c>
      <c r="F743" s="62">
        <v>43584</v>
      </c>
      <c r="G743" s="63">
        <v>0.61133101851851845</v>
      </c>
      <c r="H743"/>
      <c r="I743" s="65">
        <v>0.12570601851851851</v>
      </c>
      <c r="J743" s="65">
        <v>2.8703703703703708E-3</v>
      </c>
      <c r="K743" s="65">
        <v>4.6226851851851852E-2</v>
      </c>
      <c r="L743" s="65">
        <v>6.9444444444444444E-5</v>
      </c>
      <c r="M743" s="65">
        <v>0.17487268518518517</v>
      </c>
      <c r="N743"/>
      <c r="O743" s="18">
        <v>7.27515</v>
      </c>
      <c r="P743" s="18">
        <v>0</v>
      </c>
      <c r="Q743" s="18">
        <v>17.831324550000001</v>
      </c>
      <c r="S743"/>
      <c r="T743" s="61">
        <v>28.029783572705</v>
      </c>
      <c r="U743" s="65">
        <v>3.5127314814814813E-2</v>
      </c>
      <c r="V743" s="65">
        <v>0</v>
      </c>
      <c r="W743" s="65">
        <v>0</v>
      </c>
      <c r="X743" s="65">
        <v>1.1087962962962964E-2</v>
      </c>
      <c r="Y743" s="65">
        <v>0</v>
      </c>
      <c r="Z743" s="65">
        <v>1.1574074074074073E-5</v>
      </c>
      <c r="AA743" s="18">
        <f>WEEKNUM(Tableau22[[#This Row],[Date de début]],2)</f>
        <v>18</v>
      </c>
      <c r="AB743" s="18">
        <f>YEAR(Tableau22[[#This Row],[Date de début]])</f>
        <v>2019</v>
      </c>
      <c r="AC743" s="18">
        <f>WEEKDAY(Tableau22[[#This Row],[Date de début]])</f>
        <v>2</v>
      </c>
      <c r="AD743" s="18" t="str">
        <f>LEFT(Tableau22[[#This Row],[PN Pièce]],9)</f>
        <v/>
      </c>
      <c r="AE743" s="18"/>
    </row>
    <row r="744" spans="2:31" x14ac:dyDescent="0.25">
      <c r="B744" s="18">
        <v>450082</v>
      </c>
      <c r="C744" s="18" t="str">
        <f>IFERROR(VLOOKUP(B744,#REF!,2,FALSE),"")</f>
        <v/>
      </c>
      <c r="D744" s="62">
        <v>43270</v>
      </c>
      <c r="E744" s="63">
        <v>0.41895833333333332</v>
      </c>
      <c r="F744" s="62">
        <v>43271</v>
      </c>
      <c r="G744" s="63">
        <v>0.40010416666666665</v>
      </c>
      <c r="H744"/>
      <c r="I744" s="65">
        <v>7.7337962962962969E-2</v>
      </c>
      <c r="J744" s="65">
        <v>1.1990740740740739E-2</v>
      </c>
      <c r="K744" s="65">
        <v>4.7974537037037045E-2</v>
      </c>
      <c r="L744" s="65">
        <v>0.84384259259259264</v>
      </c>
      <c r="M744" s="65">
        <v>0.98114583333333327</v>
      </c>
      <c r="N744"/>
      <c r="O744" s="18">
        <v>13.4979</v>
      </c>
      <c r="P744" s="18">
        <v>0</v>
      </c>
      <c r="Q744" s="18">
        <v>14.595033150000001</v>
      </c>
      <c r="S744"/>
      <c r="T744" s="61">
        <v>4.3660685847754603</v>
      </c>
      <c r="U744" s="65">
        <v>4.746527777777778E-2</v>
      </c>
      <c r="V744" s="65">
        <v>4.9768518518518521E-4</v>
      </c>
      <c r="W744" s="65">
        <v>0</v>
      </c>
      <c r="X744" s="65">
        <v>0</v>
      </c>
      <c r="Y744" s="65">
        <v>0</v>
      </c>
      <c r="Z744" s="65">
        <v>1.1574074074074073E-5</v>
      </c>
      <c r="AA744" s="18">
        <f>WEEKNUM(Tableau22[[#This Row],[Date de début]],2)</f>
        <v>25</v>
      </c>
      <c r="AB744" s="18">
        <f>YEAR(Tableau22[[#This Row],[Date de début]])</f>
        <v>2018</v>
      </c>
      <c r="AC744" s="18">
        <f>WEEKDAY(Tableau22[[#This Row],[Date de début]])</f>
        <v>3</v>
      </c>
      <c r="AD744" s="18" t="str">
        <f>LEFT(Tableau22[[#This Row],[PN Pièce]],9)</f>
        <v/>
      </c>
      <c r="AE744" s="18"/>
    </row>
    <row r="745" spans="2:31" x14ac:dyDescent="0.25">
      <c r="B745" s="18">
        <v>450082</v>
      </c>
      <c r="C745" s="18" t="str">
        <f>IFERROR(VLOOKUP(B745,#REF!,2,FALSE),"")</f>
        <v/>
      </c>
      <c r="D745" s="62">
        <v>43271</v>
      </c>
      <c r="E745" s="63">
        <v>0.40166666666666667</v>
      </c>
      <c r="F745" s="62">
        <v>43271</v>
      </c>
      <c r="G745" s="63">
        <v>0.44333333333333336</v>
      </c>
      <c r="H745"/>
      <c r="I745" s="65">
        <v>2.5648148148148146E-2</v>
      </c>
      <c r="J745" s="65">
        <v>1.1342592592592591E-3</v>
      </c>
      <c r="K745" s="65">
        <v>1.4884259259259259E-2</v>
      </c>
      <c r="L745" s="65">
        <v>0</v>
      </c>
      <c r="M745" s="65">
        <v>4.1666666666666664E-2</v>
      </c>
      <c r="N745"/>
      <c r="O745" s="18">
        <v>13.4979</v>
      </c>
      <c r="P745" s="18">
        <v>0</v>
      </c>
      <c r="Q745" s="69">
        <v>4.98000000000331E-5</v>
      </c>
      <c r="S745"/>
      <c r="T745" s="61">
        <v>64.924999999999898</v>
      </c>
      <c r="U745" s="65">
        <v>0</v>
      </c>
      <c r="V745" s="65">
        <v>0</v>
      </c>
      <c r="W745" s="65">
        <v>0</v>
      </c>
      <c r="X745" s="65">
        <v>1.4687499999999999E-2</v>
      </c>
      <c r="Y745" s="65">
        <v>0</v>
      </c>
      <c r="Z745" s="65">
        <v>1.9675925925925926E-4</v>
      </c>
      <c r="AA745" s="18">
        <f>WEEKNUM(Tableau22[[#This Row],[Date de début]],2)</f>
        <v>25</v>
      </c>
      <c r="AB745" s="18">
        <f>YEAR(Tableau22[[#This Row],[Date de début]])</f>
        <v>2018</v>
      </c>
      <c r="AC745" s="18">
        <f>WEEKDAY(Tableau22[[#This Row],[Date de début]])</f>
        <v>4</v>
      </c>
      <c r="AD745" s="18" t="str">
        <f>LEFT(Tableau22[[#This Row],[PN Pièce]],9)</f>
        <v/>
      </c>
      <c r="AE745" s="18"/>
    </row>
    <row r="746" spans="2:31" x14ac:dyDescent="0.25">
      <c r="B746" s="18">
        <v>450082</v>
      </c>
      <c r="C746" s="18" t="str">
        <f>IFERROR(VLOOKUP(B746,#REF!,2,FALSE),"")</f>
        <v/>
      </c>
      <c r="D746" s="62">
        <v>43286</v>
      </c>
      <c r="E746" s="63">
        <v>0.40752314814814811</v>
      </c>
      <c r="F746" s="62">
        <v>43286</v>
      </c>
      <c r="G746" s="63">
        <v>0.56349537037037034</v>
      </c>
      <c r="H746"/>
      <c r="I746" s="65">
        <v>0.10376157407407409</v>
      </c>
      <c r="J746" s="65">
        <v>5.0231481481481481E-3</v>
      </c>
      <c r="K746" s="65">
        <v>4.71875E-2</v>
      </c>
      <c r="L746" s="65">
        <v>0</v>
      </c>
      <c r="M746" s="65">
        <v>0.15597222222222221</v>
      </c>
      <c r="N746"/>
      <c r="O746" s="18">
        <v>13.4979</v>
      </c>
      <c r="P746" s="18">
        <v>0</v>
      </c>
      <c r="Q746" s="18">
        <v>14.01631005</v>
      </c>
      <c r="S746"/>
      <c r="T746" s="61">
        <v>25.4979964381122</v>
      </c>
      <c r="U746" s="65">
        <v>3.1979166666666663E-2</v>
      </c>
      <c r="V746" s="65">
        <v>4.6296296296296293E-4</v>
      </c>
      <c r="W746" s="65">
        <v>0</v>
      </c>
      <c r="X746" s="65">
        <v>1.4687499999999999E-2</v>
      </c>
      <c r="Y746" s="65">
        <v>0</v>
      </c>
      <c r="Z746" s="65">
        <v>5.7870370370370366E-5</v>
      </c>
      <c r="AA746" s="18">
        <f>WEEKNUM(Tableau22[[#This Row],[Date de début]],2)</f>
        <v>27</v>
      </c>
      <c r="AB746" s="18">
        <f>YEAR(Tableau22[[#This Row],[Date de début]])</f>
        <v>2018</v>
      </c>
      <c r="AC746" s="18">
        <f>WEEKDAY(Tableau22[[#This Row],[Date de début]])</f>
        <v>5</v>
      </c>
      <c r="AD746" s="18" t="str">
        <f>LEFT(Tableau22[[#This Row],[PN Pièce]],9)</f>
        <v/>
      </c>
      <c r="AE746" s="18"/>
    </row>
    <row r="747" spans="2:31" x14ac:dyDescent="0.25">
      <c r="B747" s="18">
        <v>450082</v>
      </c>
      <c r="C747" s="18" t="str">
        <f>IFERROR(VLOOKUP(B747,#REF!,2,FALSE),"")</f>
        <v/>
      </c>
      <c r="D747" s="62">
        <v>43346</v>
      </c>
      <c r="E747" s="63">
        <v>0.7547800925925926</v>
      </c>
      <c r="F747" s="62">
        <v>43346</v>
      </c>
      <c r="G747" s="63">
        <v>0.79480324074074071</v>
      </c>
      <c r="H747"/>
      <c r="I747" s="65">
        <v>4.8611111111111112E-3</v>
      </c>
      <c r="J747" s="65">
        <v>6.2500000000000001E-4</v>
      </c>
      <c r="K747" s="65">
        <v>3.3969907407407407E-2</v>
      </c>
      <c r="L747" s="65">
        <v>5.6712962962962956E-4</v>
      </c>
      <c r="M747" s="65">
        <v>4.0023148148148148E-2</v>
      </c>
      <c r="N747"/>
      <c r="O747" s="18">
        <v>13.4979</v>
      </c>
      <c r="P747" s="18">
        <v>0</v>
      </c>
      <c r="Q747" s="18">
        <v>16.564155299999999</v>
      </c>
      <c r="S747"/>
      <c r="T747" s="61">
        <v>58.931174089068797</v>
      </c>
      <c r="U747" s="65">
        <v>3.3171296296296296E-2</v>
      </c>
      <c r="V747" s="65">
        <v>7.0601851851851847E-4</v>
      </c>
      <c r="W747" s="65">
        <v>0</v>
      </c>
      <c r="X747" s="65">
        <v>0</v>
      </c>
      <c r="Y747" s="65">
        <v>0</v>
      </c>
      <c r="Z747" s="65">
        <v>9.2592592592592588E-5</v>
      </c>
      <c r="AA747" s="18">
        <f>WEEKNUM(Tableau22[[#This Row],[Date de début]],2)</f>
        <v>36</v>
      </c>
      <c r="AB747" s="18">
        <f>YEAR(Tableau22[[#This Row],[Date de début]])</f>
        <v>2018</v>
      </c>
      <c r="AC747" s="18">
        <f>WEEKDAY(Tableau22[[#This Row],[Date de début]])</f>
        <v>2</v>
      </c>
      <c r="AD747" s="18" t="str">
        <f>LEFT(Tableau22[[#This Row],[PN Pièce]],9)</f>
        <v/>
      </c>
      <c r="AE747" s="18"/>
    </row>
    <row r="748" spans="2:31" x14ac:dyDescent="0.25">
      <c r="B748" s="18">
        <v>450082</v>
      </c>
      <c r="C748" s="18" t="str">
        <f>IFERROR(VLOOKUP(B748,#REF!,2,FALSE),"")</f>
        <v/>
      </c>
      <c r="D748" s="62">
        <v>43346</v>
      </c>
      <c r="E748" s="63">
        <v>0.89219907407407406</v>
      </c>
      <c r="F748" s="62">
        <v>43347</v>
      </c>
      <c r="G748" s="63">
        <v>0.3500462962962963</v>
      </c>
      <c r="H748"/>
      <c r="I748" s="65">
        <v>3.2175925925925926E-3</v>
      </c>
      <c r="J748" s="65">
        <v>4.8611111111111104E-4</v>
      </c>
      <c r="K748" s="65">
        <v>1.4895833333333332E-2</v>
      </c>
      <c r="L748" s="65">
        <v>0.4392476851851852</v>
      </c>
      <c r="M748" s="65">
        <v>0.45784722222222224</v>
      </c>
      <c r="N748"/>
      <c r="O748" s="18">
        <v>13.4979</v>
      </c>
      <c r="P748" s="18">
        <v>0</v>
      </c>
      <c r="Q748" s="18">
        <v>0.938204700000003</v>
      </c>
      <c r="S748"/>
      <c r="T748" s="61">
        <v>89.963597755194897</v>
      </c>
      <c r="U748" s="65">
        <v>1.0416666666666667E-4</v>
      </c>
      <c r="V748" s="65">
        <v>0</v>
      </c>
      <c r="W748" s="65">
        <v>0</v>
      </c>
      <c r="X748" s="65">
        <v>1.4722222222222222E-2</v>
      </c>
      <c r="Y748" s="65">
        <v>0</v>
      </c>
      <c r="Z748" s="65">
        <v>6.9444444444444444E-5</v>
      </c>
      <c r="AA748" s="18">
        <f>WEEKNUM(Tableau22[[#This Row],[Date de début]],2)</f>
        <v>36</v>
      </c>
      <c r="AB748" s="18">
        <f>YEAR(Tableau22[[#This Row],[Date de début]])</f>
        <v>2018</v>
      </c>
      <c r="AC748" s="18">
        <f>WEEKDAY(Tableau22[[#This Row],[Date de début]])</f>
        <v>2</v>
      </c>
      <c r="AD748" s="18" t="str">
        <f>LEFT(Tableau22[[#This Row],[PN Pièce]],9)</f>
        <v/>
      </c>
      <c r="AE748" s="18"/>
    </row>
    <row r="749" spans="2:31" x14ac:dyDescent="0.25">
      <c r="B749" s="18">
        <v>450083</v>
      </c>
      <c r="C749" s="18" t="str">
        <f>IFERROR(VLOOKUP(B749,#REF!,2,FALSE),"")</f>
        <v/>
      </c>
      <c r="D749" s="62">
        <v>43271</v>
      </c>
      <c r="E749" s="63">
        <v>0.4433449074074074</v>
      </c>
      <c r="F749" s="62">
        <v>43272</v>
      </c>
      <c r="G749" s="63">
        <v>0.32011574074074073</v>
      </c>
      <c r="H749"/>
      <c r="I749" s="65">
        <v>0.10461805555555555</v>
      </c>
      <c r="J749" s="65">
        <v>2.2337962962962967E-3</v>
      </c>
      <c r="K749" s="65">
        <v>5.0405092592592592E-2</v>
      </c>
      <c r="L749" s="65">
        <v>0.7195138888888889</v>
      </c>
      <c r="M749" s="65">
        <v>0.87677083333333339</v>
      </c>
      <c r="N749"/>
      <c r="O749" s="18">
        <v>13.4979</v>
      </c>
      <c r="P749" s="18">
        <v>0</v>
      </c>
      <c r="Q749" s="18">
        <v>13.58499825</v>
      </c>
      <c r="S749"/>
      <c r="T749" s="61">
        <v>4.5652581415917597</v>
      </c>
      <c r="U749" s="65">
        <v>3.5057870370370371E-2</v>
      </c>
      <c r="V749" s="65">
        <v>4.6296296296296293E-4</v>
      </c>
      <c r="W749" s="65">
        <v>0</v>
      </c>
      <c r="X749" s="65">
        <v>1.486111111111111E-2</v>
      </c>
      <c r="Y749" s="65">
        <v>0</v>
      </c>
      <c r="Z749" s="65">
        <v>2.3148148148148147E-5</v>
      </c>
      <c r="AA749" s="18">
        <f>WEEKNUM(Tableau22[[#This Row],[Date de début]],2)</f>
        <v>25</v>
      </c>
      <c r="AB749" s="18">
        <f>YEAR(Tableau22[[#This Row],[Date de début]])</f>
        <v>2018</v>
      </c>
      <c r="AC749" s="18">
        <f>WEEKDAY(Tableau22[[#This Row],[Date de début]])</f>
        <v>4</v>
      </c>
      <c r="AD749" s="18" t="str">
        <f>LEFT(Tableau22[[#This Row],[PN Pièce]],9)</f>
        <v/>
      </c>
      <c r="AE749" s="18"/>
    </row>
    <row r="750" spans="2:31" x14ac:dyDescent="0.25">
      <c r="B750" s="18">
        <v>450083</v>
      </c>
      <c r="C750" s="18" t="str">
        <f>IFERROR(VLOOKUP(B750,#REF!,2,FALSE),"")</f>
        <v/>
      </c>
      <c r="D750" s="62">
        <v>43286</v>
      </c>
      <c r="E750" s="63">
        <v>0.56349537037037034</v>
      </c>
      <c r="F750" s="62">
        <v>43290</v>
      </c>
      <c r="G750" s="63">
        <v>0.28751157407407407</v>
      </c>
      <c r="H750"/>
      <c r="I750" s="65">
        <v>0.20508101851851854</v>
      </c>
      <c r="J750" s="65">
        <v>6.2499999999999995E-3</v>
      </c>
      <c r="K750" s="65">
        <v>4.6342592592592595E-2</v>
      </c>
      <c r="L750" s="65" t="s">
        <v>325</v>
      </c>
      <c r="M750" s="65" t="s">
        <v>326</v>
      </c>
      <c r="N750"/>
      <c r="O750" s="18">
        <v>13.4979</v>
      </c>
      <c r="P750" s="18">
        <v>0</v>
      </c>
      <c r="Q750" s="69">
        <v>14.072419650000001</v>
      </c>
      <c r="S750"/>
      <c r="T750" s="61">
        <v>1.57132600891983</v>
      </c>
      <c r="U750" s="65">
        <v>3.0983796296296297E-2</v>
      </c>
      <c r="V750" s="65">
        <v>5.9027777777777778E-4</v>
      </c>
      <c r="W750" s="65">
        <v>0</v>
      </c>
      <c r="X750" s="65">
        <v>1.4768518518518519E-2</v>
      </c>
      <c r="Y750" s="65">
        <v>0</v>
      </c>
      <c r="Z750" s="65">
        <v>0</v>
      </c>
      <c r="AA750" s="18">
        <f>WEEKNUM(Tableau22[[#This Row],[Date de début]],2)</f>
        <v>27</v>
      </c>
      <c r="AB750" s="18">
        <f>YEAR(Tableau22[[#This Row],[Date de début]])</f>
        <v>2018</v>
      </c>
      <c r="AC750" s="18">
        <f>WEEKDAY(Tableau22[[#This Row],[Date de début]])</f>
        <v>5</v>
      </c>
      <c r="AD750" s="18" t="str">
        <f>LEFT(Tableau22[[#This Row],[PN Pièce]],9)</f>
        <v/>
      </c>
      <c r="AE750" s="18"/>
    </row>
    <row r="751" spans="2:31" x14ac:dyDescent="0.25">
      <c r="B751" s="18">
        <v>450083</v>
      </c>
      <c r="C751" s="18" t="str">
        <f>IFERROR(VLOOKUP(B751,#REF!,2,FALSE),"")</f>
        <v/>
      </c>
      <c r="D751" s="62">
        <v>43346</v>
      </c>
      <c r="E751" s="63">
        <v>0.79481481481481486</v>
      </c>
      <c r="F751" s="62">
        <v>43346</v>
      </c>
      <c r="G751" s="63">
        <v>0.89218750000000002</v>
      </c>
      <c r="H751"/>
      <c r="I751" s="65">
        <v>5.1805555555555556E-2</v>
      </c>
      <c r="J751" s="65">
        <v>5.4398148148148144E-4</v>
      </c>
      <c r="K751" s="65">
        <v>4.5023148148148145E-2</v>
      </c>
      <c r="L751" s="65">
        <v>0</v>
      </c>
      <c r="M751" s="65">
        <v>9.7372685185185173E-2</v>
      </c>
      <c r="N751"/>
      <c r="O751" s="18">
        <v>13.4979</v>
      </c>
      <c r="P751" s="18">
        <v>0</v>
      </c>
      <c r="Q751" s="69">
        <v>13.5436926</v>
      </c>
      <c r="S751"/>
      <c r="T751" s="61">
        <v>66.390110543207101</v>
      </c>
      <c r="U751" s="65">
        <v>2.9768518518518517E-2</v>
      </c>
      <c r="V751" s="65">
        <v>4.6296296296296293E-4</v>
      </c>
      <c r="W751" s="65">
        <v>0</v>
      </c>
      <c r="X751" s="65">
        <v>1.4780092592592595E-2</v>
      </c>
      <c r="Y751" s="65">
        <v>0</v>
      </c>
      <c r="Z751" s="65">
        <v>1.1574074074074073E-5</v>
      </c>
      <c r="AA751" s="18">
        <f>WEEKNUM(Tableau22[[#This Row],[Date de début]],2)</f>
        <v>36</v>
      </c>
      <c r="AB751" s="18">
        <f>YEAR(Tableau22[[#This Row],[Date de début]])</f>
        <v>2018</v>
      </c>
      <c r="AC751" s="18">
        <f>WEEKDAY(Tableau22[[#This Row],[Date de début]])</f>
        <v>2</v>
      </c>
      <c r="AD751" s="18" t="str">
        <f>LEFT(Tableau22[[#This Row],[PN Pièce]],9)</f>
        <v/>
      </c>
      <c r="AE751" s="18"/>
    </row>
    <row r="752" spans="2:31" x14ac:dyDescent="0.25">
      <c r="B752" s="18">
        <v>450083</v>
      </c>
      <c r="C752" s="18" t="str">
        <f>IFERROR(VLOOKUP(B752,#REF!,2,FALSE),"")</f>
        <v/>
      </c>
      <c r="D752" s="62">
        <v>43516</v>
      </c>
      <c r="E752" s="63">
        <v>0.85325231481481489</v>
      </c>
      <c r="F752" s="62">
        <v>43517</v>
      </c>
      <c r="G752" s="63">
        <v>0.36547453703703708</v>
      </c>
      <c r="H752"/>
      <c r="I752" s="65">
        <v>0.45643518518518517</v>
      </c>
      <c r="J752" s="65">
        <v>1.1342592592592591E-3</v>
      </c>
      <c r="K752" s="65">
        <v>5.4652777777777772E-2</v>
      </c>
      <c r="L752" s="65">
        <v>0</v>
      </c>
      <c r="M752" s="65">
        <v>0.51222222222222225</v>
      </c>
      <c r="N752"/>
      <c r="O752" s="18">
        <v>13.4979</v>
      </c>
      <c r="P752" s="18">
        <v>0</v>
      </c>
      <c r="Q752" s="18">
        <v>13.658796150000001</v>
      </c>
      <c r="S752"/>
      <c r="T752" s="61">
        <v>7.0216693781634296</v>
      </c>
      <c r="U752" s="65">
        <v>3.9189814814814809E-2</v>
      </c>
      <c r="V752" s="65">
        <v>6.134259259259259E-4</v>
      </c>
      <c r="W752" s="65">
        <v>0</v>
      </c>
      <c r="X752" s="65">
        <v>1.4791666666666668E-2</v>
      </c>
      <c r="Y752" s="65">
        <v>0</v>
      </c>
      <c r="Z752" s="65">
        <v>5.7870370370370366E-5</v>
      </c>
      <c r="AA752" s="18">
        <f>WEEKNUM(Tableau22[[#This Row],[Date de début]],2)</f>
        <v>8</v>
      </c>
      <c r="AB752" s="18">
        <f>YEAR(Tableau22[[#This Row],[Date de début]])</f>
        <v>2019</v>
      </c>
      <c r="AC752" s="18">
        <f>WEEKDAY(Tableau22[[#This Row],[Date de début]])</f>
        <v>4</v>
      </c>
      <c r="AD752" s="18" t="str">
        <f>LEFT(Tableau22[[#This Row],[PN Pièce]],9)</f>
        <v/>
      </c>
      <c r="AE752" s="18"/>
    </row>
    <row r="753" spans="2:31" x14ac:dyDescent="0.25">
      <c r="B753" s="18">
        <v>450083</v>
      </c>
      <c r="C753" s="18" t="str">
        <f>IFERROR(VLOOKUP(B753,#REF!,2,FALSE),"")</f>
        <v/>
      </c>
      <c r="D753" s="62">
        <v>43584</v>
      </c>
      <c r="E753" s="63">
        <v>0.61133101851851845</v>
      </c>
      <c r="F753" s="62">
        <v>43588</v>
      </c>
      <c r="G753" s="63">
        <v>0.33550925925925923</v>
      </c>
      <c r="H753"/>
      <c r="I753" s="65">
        <v>8.0567129629629627E-2</v>
      </c>
      <c r="J753" s="65">
        <v>2.0833333333333333E-3</v>
      </c>
      <c r="K753" s="65">
        <v>4.854166666666667E-2</v>
      </c>
      <c r="L753" s="65" t="s">
        <v>327</v>
      </c>
      <c r="M753" s="65" t="s">
        <v>328</v>
      </c>
      <c r="N753"/>
      <c r="O753" s="18">
        <v>13.4979</v>
      </c>
      <c r="P753" s="18">
        <v>0</v>
      </c>
      <c r="Q753" s="18">
        <v>13.6290117</v>
      </c>
      <c r="S753"/>
      <c r="T753" s="61">
        <v>1.2034005761897499</v>
      </c>
      <c r="U753" s="65">
        <v>3.3252314814814811E-2</v>
      </c>
      <c r="V753" s="65">
        <v>4.9768518518518521E-4</v>
      </c>
      <c r="W753" s="65">
        <v>0</v>
      </c>
      <c r="X753" s="65">
        <v>1.4791666666666668E-2</v>
      </c>
      <c r="Y753" s="65">
        <v>0</v>
      </c>
      <c r="Z753" s="65">
        <v>0</v>
      </c>
      <c r="AA753" s="18">
        <f>WEEKNUM(Tableau22[[#This Row],[Date de début]],2)</f>
        <v>18</v>
      </c>
      <c r="AB753" s="18">
        <f>YEAR(Tableau22[[#This Row],[Date de début]])</f>
        <v>2019</v>
      </c>
      <c r="AC753" s="18">
        <f>WEEKDAY(Tableau22[[#This Row],[Date de début]])</f>
        <v>2</v>
      </c>
      <c r="AD753" s="18" t="str">
        <f>LEFT(Tableau22[[#This Row],[PN Pièce]],9)</f>
        <v/>
      </c>
      <c r="AE753" s="18"/>
    </row>
    <row r="754" spans="2:31" x14ac:dyDescent="0.25">
      <c r="B754" s="18">
        <v>450084</v>
      </c>
      <c r="C754" s="18" t="str">
        <f>IFERROR(VLOOKUP(B754,#REF!,2,FALSE),"")</f>
        <v/>
      </c>
      <c r="D754" s="62">
        <v>43273</v>
      </c>
      <c r="E754" s="63">
        <v>0.39013888888888887</v>
      </c>
      <c r="F754" s="62">
        <v>43273</v>
      </c>
      <c r="G754" s="63">
        <v>0.43395833333333328</v>
      </c>
      <c r="H754"/>
      <c r="I754" s="65">
        <v>2.3229166666666665E-2</v>
      </c>
      <c r="J754" s="65">
        <v>1.8460648148148146E-2</v>
      </c>
      <c r="K754" s="65">
        <v>1.7592592592592592E-3</v>
      </c>
      <c r="L754" s="65">
        <v>3.7037037037037035E-4</v>
      </c>
      <c r="M754" s="65">
        <v>4.3819444444444446E-2</v>
      </c>
      <c r="N754"/>
      <c r="O754" s="18">
        <v>39.628500000000003</v>
      </c>
      <c r="P754" s="18">
        <v>0</v>
      </c>
      <c r="Q754" s="69">
        <v>7.7400000000693602E-5</v>
      </c>
      <c r="S754"/>
      <c r="T754" s="61">
        <v>15.5034337031167</v>
      </c>
      <c r="U754" s="65">
        <v>3.4722222222222224E-4</v>
      </c>
      <c r="V754" s="65">
        <v>0</v>
      </c>
      <c r="W754" s="65">
        <v>0</v>
      </c>
      <c r="X754" s="65">
        <v>0</v>
      </c>
      <c r="Y754" s="65">
        <v>0</v>
      </c>
      <c r="Z754" s="65">
        <v>1.1574074074074073E-5</v>
      </c>
      <c r="AA754" s="18">
        <f>WEEKNUM(Tableau22[[#This Row],[Date de début]],2)</f>
        <v>25</v>
      </c>
      <c r="AB754" s="18">
        <f>YEAR(Tableau22[[#This Row],[Date de début]])</f>
        <v>2018</v>
      </c>
      <c r="AC754" s="18">
        <f>WEEKDAY(Tableau22[[#This Row],[Date de début]])</f>
        <v>6</v>
      </c>
      <c r="AD754" s="18" t="str">
        <f>LEFT(Tableau22[[#This Row],[PN Pièce]],9)</f>
        <v/>
      </c>
      <c r="AE754" s="18"/>
    </row>
    <row r="755" spans="2:31" x14ac:dyDescent="0.25">
      <c r="B755" s="18">
        <v>450084</v>
      </c>
      <c r="C755" s="18" t="str">
        <f>IFERROR(VLOOKUP(B755,#REF!,2,FALSE),"")</f>
        <v/>
      </c>
      <c r="D755" s="62">
        <v>43273</v>
      </c>
      <c r="E755" s="63">
        <v>0.43396990740740743</v>
      </c>
      <c r="F755" s="62">
        <v>43273</v>
      </c>
      <c r="G755" s="63">
        <v>0.46776620370370375</v>
      </c>
      <c r="H755"/>
      <c r="I755" s="65">
        <v>1.4467592592592593E-2</v>
      </c>
      <c r="J755" s="65">
        <v>1.3541666666666667E-3</v>
      </c>
      <c r="K755" s="65">
        <v>1.5590277777777778E-2</v>
      </c>
      <c r="L755" s="65">
        <v>2.3842592592592591E-3</v>
      </c>
      <c r="M755" s="65">
        <v>3.3796296296296297E-2</v>
      </c>
      <c r="N755"/>
      <c r="O755" s="18">
        <v>39.628500000000003</v>
      </c>
      <c r="P755" s="18">
        <v>0</v>
      </c>
      <c r="Q755" s="18">
        <v>5.4735899999999997</v>
      </c>
      <c r="S755"/>
      <c r="T755" s="61">
        <v>25.6674657534247</v>
      </c>
      <c r="U755" s="65">
        <v>1.4374999999999999E-2</v>
      </c>
      <c r="V755" s="65">
        <v>1.2152777777777778E-3</v>
      </c>
      <c r="W755" s="65">
        <v>0</v>
      </c>
      <c r="X755" s="65">
        <v>0</v>
      </c>
      <c r="Y755" s="65">
        <v>0</v>
      </c>
      <c r="Z755" s="65">
        <v>0</v>
      </c>
      <c r="AA755" s="18">
        <f>WEEKNUM(Tableau22[[#This Row],[Date de début]],2)</f>
        <v>25</v>
      </c>
      <c r="AB755" s="18">
        <f>YEAR(Tableau22[[#This Row],[Date de début]])</f>
        <v>2018</v>
      </c>
      <c r="AC755" s="18">
        <f>WEEKDAY(Tableau22[[#This Row],[Date de début]])</f>
        <v>6</v>
      </c>
      <c r="AD755" s="18" t="str">
        <f>LEFT(Tableau22[[#This Row],[PN Pièce]],9)</f>
        <v/>
      </c>
      <c r="AE755" s="18"/>
    </row>
    <row r="756" spans="2:31" x14ac:dyDescent="0.25">
      <c r="B756" s="18">
        <v>450084</v>
      </c>
      <c r="C756" s="18" t="str">
        <f>IFERROR(VLOOKUP(B756,#REF!,2,FALSE),"")</f>
        <v/>
      </c>
      <c r="D756" s="62">
        <v>43273</v>
      </c>
      <c r="E756" s="63">
        <v>0.46777777777777779</v>
      </c>
      <c r="F756" s="62">
        <v>43273</v>
      </c>
      <c r="G756" s="63">
        <v>0.48401620370370368</v>
      </c>
      <c r="H756"/>
      <c r="I756" s="65">
        <v>5.5439814814814822E-3</v>
      </c>
      <c r="J756" s="65">
        <v>1.8865740740740742E-3</v>
      </c>
      <c r="K756" s="65">
        <v>7.9861111111111122E-3</v>
      </c>
      <c r="L756" s="65">
        <v>8.2175925925925917E-4</v>
      </c>
      <c r="M756" s="65">
        <v>1.6238425925925924E-2</v>
      </c>
      <c r="N756"/>
      <c r="O756" s="18">
        <v>39.911549999999998</v>
      </c>
      <c r="P756" s="18">
        <v>0</v>
      </c>
      <c r="Q756" s="18">
        <v>2.7839619</v>
      </c>
      <c r="S756"/>
      <c r="T756" s="61">
        <v>26.647897362794001</v>
      </c>
      <c r="U756" s="65">
        <v>7.3032407407407412E-3</v>
      </c>
      <c r="V756" s="65">
        <v>3.5879629629629635E-4</v>
      </c>
      <c r="W756" s="65">
        <v>0</v>
      </c>
      <c r="X756" s="65">
        <v>0</v>
      </c>
      <c r="Y756" s="65">
        <v>0</v>
      </c>
      <c r="Z756" s="65">
        <v>3.2407407407407406E-4</v>
      </c>
      <c r="AA756" s="18">
        <f>WEEKNUM(Tableau22[[#This Row],[Date de début]],2)</f>
        <v>25</v>
      </c>
      <c r="AB756" s="18">
        <f>YEAR(Tableau22[[#This Row],[Date de début]])</f>
        <v>2018</v>
      </c>
      <c r="AC756" s="18">
        <f>WEEKDAY(Tableau22[[#This Row],[Date de début]])</f>
        <v>6</v>
      </c>
      <c r="AD756" s="18" t="str">
        <f>LEFT(Tableau22[[#This Row],[PN Pièce]],9)</f>
        <v/>
      </c>
      <c r="AE756" s="18"/>
    </row>
    <row r="757" spans="2:31" x14ac:dyDescent="0.25">
      <c r="B757" s="18">
        <v>450084</v>
      </c>
      <c r="C757" s="18" t="str">
        <f>IFERROR(VLOOKUP(B757,#REF!,2,FALSE),"")</f>
        <v/>
      </c>
      <c r="D757" s="62">
        <v>43273</v>
      </c>
      <c r="E757" s="63">
        <v>0.48403935185185182</v>
      </c>
      <c r="F757" s="62">
        <v>43273</v>
      </c>
      <c r="G757" s="63">
        <v>0.49005787037037035</v>
      </c>
      <c r="H757"/>
      <c r="I757" s="65">
        <v>4.1782407407407402E-3</v>
      </c>
      <c r="J757" s="65">
        <v>7.5231481481481471E-4</v>
      </c>
      <c r="K757" s="65">
        <v>5.3240740740740744E-4</v>
      </c>
      <c r="L757" s="65">
        <v>5.5555555555555556E-4</v>
      </c>
      <c r="M757" s="65">
        <v>6.0185185185185177E-3</v>
      </c>
      <c r="N757"/>
      <c r="O757" s="18">
        <v>39.911549999999998</v>
      </c>
      <c r="P757" s="18">
        <v>0</v>
      </c>
      <c r="Q757" s="18">
        <v>0.17455754999999401</v>
      </c>
      <c r="S757"/>
      <c r="T757" s="61">
        <v>8.4365384615384595</v>
      </c>
      <c r="U757" s="65">
        <v>5.3240740740740744E-4</v>
      </c>
      <c r="V757" s="65">
        <v>0</v>
      </c>
      <c r="W757" s="65">
        <v>0</v>
      </c>
      <c r="X757" s="65">
        <v>0</v>
      </c>
      <c r="Y757" s="65">
        <v>0</v>
      </c>
      <c r="Z757" s="65">
        <v>0</v>
      </c>
      <c r="AA757" s="18">
        <f>WEEKNUM(Tableau22[[#This Row],[Date de début]],2)</f>
        <v>25</v>
      </c>
      <c r="AB757" s="18">
        <f>YEAR(Tableau22[[#This Row],[Date de début]])</f>
        <v>2018</v>
      </c>
      <c r="AC757" s="18">
        <f>WEEKDAY(Tableau22[[#This Row],[Date de début]])</f>
        <v>6</v>
      </c>
      <c r="AD757" s="18" t="str">
        <f>LEFT(Tableau22[[#This Row],[PN Pièce]],9)</f>
        <v/>
      </c>
      <c r="AE757" s="18"/>
    </row>
    <row r="758" spans="2:31" x14ac:dyDescent="0.25">
      <c r="B758" s="18">
        <v>450084</v>
      </c>
      <c r="C758" s="18" t="str">
        <f>IFERROR(VLOOKUP(B758,#REF!,2,FALSE),"")</f>
        <v/>
      </c>
      <c r="D758" s="62">
        <v>43273</v>
      </c>
      <c r="E758" s="63">
        <v>0.49005787037037035</v>
      </c>
      <c r="F758" s="62">
        <v>43273</v>
      </c>
      <c r="G758" s="63">
        <v>0.49335648148148148</v>
      </c>
      <c r="H758"/>
      <c r="I758" s="65">
        <v>2.4768518518518516E-3</v>
      </c>
      <c r="J758" s="65">
        <v>1.0416666666666667E-4</v>
      </c>
      <c r="K758" s="65">
        <v>4.9768518518518521E-4</v>
      </c>
      <c r="L758" s="65">
        <v>2.199074074074074E-4</v>
      </c>
      <c r="M758" s="65">
        <v>3.2986111111111111E-3</v>
      </c>
      <c r="N758"/>
      <c r="O758" s="18">
        <v>39.911549999999998</v>
      </c>
      <c r="P758" s="18">
        <v>0</v>
      </c>
      <c r="Q758" s="18">
        <v>0.16096680000000599</v>
      </c>
      <c r="S758"/>
      <c r="T758" s="61">
        <v>8.4210526315789505</v>
      </c>
      <c r="U758" s="65">
        <v>4.9768518518518521E-4</v>
      </c>
      <c r="V758" s="65">
        <v>0</v>
      </c>
      <c r="W758" s="65">
        <v>0</v>
      </c>
      <c r="X758" s="65">
        <v>0</v>
      </c>
      <c r="Y758" s="65">
        <v>0</v>
      </c>
      <c r="Z758" s="65">
        <v>0</v>
      </c>
      <c r="AA758" s="18">
        <f>WEEKNUM(Tableau22[[#This Row],[Date de début]],2)</f>
        <v>25</v>
      </c>
      <c r="AB758" s="18">
        <f>YEAR(Tableau22[[#This Row],[Date de début]])</f>
        <v>2018</v>
      </c>
      <c r="AC758" s="18">
        <f>WEEKDAY(Tableau22[[#This Row],[Date de début]])</f>
        <v>6</v>
      </c>
      <c r="AD758" s="18" t="str">
        <f>LEFT(Tableau22[[#This Row],[PN Pièce]],9)</f>
        <v/>
      </c>
      <c r="AE758" s="18"/>
    </row>
    <row r="759" spans="2:31" x14ac:dyDescent="0.25">
      <c r="B759" s="18">
        <v>450084</v>
      </c>
      <c r="C759" s="18" t="str">
        <f>IFERROR(VLOOKUP(B759,#REF!,2,FALSE),"")</f>
        <v/>
      </c>
      <c r="D759" s="62">
        <v>43273</v>
      </c>
      <c r="E759" s="63">
        <v>0.49336805555555557</v>
      </c>
      <c r="F759" s="62">
        <v>43273</v>
      </c>
      <c r="G759" s="63">
        <v>0.49778935185185186</v>
      </c>
      <c r="H759"/>
      <c r="I759" s="65">
        <v>3.0324074074074073E-3</v>
      </c>
      <c r="J759" s="65">
        <v>1.0416666666666667E-4</v>
      </c>
      <c r="K759" s="65">
        <v>4.9768518518518521E-4</v>
      </c>
      <c r="L759" s="65">
        <v>7.8703703703703705E-4</v>
      </c>
      <c r="M759" s="65">
        <v>4.4212962962962956E-3</v>
      </c>
      <c r="N759"/>
      <c r="O759" s="18">
        <v>39.911549999999998</v>
      </c>
      <c r="P759" s="18">
        <v>0</v>
      </c>
      <c r="Q759" s="18">
        <v>0.16495725</v>
      </c>
      <c r="S759"/>
      <c r="T759" s="61">
        <v>7.7748691099476401</v>
      </c>
      <c r="U759" s="65">
        <v>4.7453703703703704E-4</v>
      </c>
      <c r="V759" s="65">
        <v>0</v>
      </c>
      <c r="W759" s="65">
        <v>0</v>
      </c>
      <c r="X759" s="65">
        <v>0</v>
      </c>
      <c r="Y759" s="65">
        <v>0</v>
      </c>
      <c r="Z759" s="65">
        <v>2.3148148148148147E-5</v>
      </c>
      <c r="AA759" s="18">
        <f>WEEKNUM(Tableau22[[#This Row],[Date de début]],2)</f>
        <v>25</v>
      </c>
      <c r="AB759" s="18">
        <f>YEAR(Tableau22[[#This Row],[Date de début]])</f>
        <v>2018</v>
      </c>
      <c r="AC759" s="18">
        <f>WEEKDAY(Tableau22[[#This Row],[Date de début]])</f>
        <v>6</v>
      </c>
      <c r="AD759" s="18" t="str">
        <f>LEFT(Tableau22[[#This Row],[PN Pièce]],9)</f>
        <v/>
      </c>
      <c r="AE759" s="18"/>
    </row>
    <row r="760" spans="2:31" x14ac:dyDescent="0.25">
      <c r="B760" s="18">
        <v>450084</v>
      </c>
      <c r="C760" s="18" t="str">
        <f>IFERROR(VLOOKUP(B760,#REF!,2,FALSE),"")</f>
        <v/>
      </c>
      <c r="D760" s="62">
        <v>43273</v>
      </c>
      <c r="E760" s="63">
        <v>0.49780092592592595</v>
      </c>
      <c r="F760" s="62">
        <v>43273</v>
      </c>
      <c r="G760" s="63">
        <v>0.50167824074074074</v>
      </c>
      <c r="H760"/>
      <c r="I760" s="65">
        <v>2.7662037037037034E-3</v>
      </c>
      <c r="J760" s="65">
        <v>8.1018518518518516E-5</v>
      </c>
      <c r="K760" s="65">
        <v>6.018518518518519E-4</v>
      </c>
      <c r="L760" s="65">
        <v>4.2824074074074075E-4</v>
      </c>
      <c r="M760" s="65">
        <v>3.8773148148148143E-3</v>
      </c>
      <c r="N760"/>
      <c r="O760" s="18">
        <v>39.911549999999998</v>
      </c>
      <c r="P760" s="18">
        <v>0</v>
      </c>
      <c r="Q760" s="18">
        <v>0.161309550000001</v>
      </c>
      <c r="S760"/>
      <c r="T760" s="61">
        <v>6.6328358208955196</v>
      </c>
      <c r="U760" s="65">
        <v>6.018518518518519E-4</v>
      </c>
      <c r="V760" s="65">
        <v>0</v>
      </c>
      <c r="W760" s="65">
        <v>0</v>
      </c>
      <c r="X760" s="65">
        <v>0</v>
      </c>
      <c r="Y760" s="65">
        <v>0</v>
      </c>
      <c r="Z760" s="65">
        <v>0</v>
      </c>
      <c r="AA760" s="18">
        <f>WEEKNUM(Tableau22[[#This Row],[Date de début]],2)</f>
        <v>25</v>
      </c>
      <c r="AB760" s="18">
        <f>YEAR(Tableau22[[#This Row],[Date de début]])</f>
        <v>2018</v>
      </c>
      <c r="AC760" s="18">
        <f>WEEKDAY(Tableau22[[#This Row],[Date de début]])</f>
        <v>6</v>
      </c>
      <c r="AD760" s="18" t="str">
        <f>LEFT(Tableau22[[#This Row],[PN Pièce]],9)</f>
        <v/>
      </c>
      <c r="AE760" s="18"/>
    </row>
    <row r="761" spans="2:31" x14ac:dyDescent="0.25">
      <c r="B761" s="18">
        <v>450084</v>
      </c>
      <c r="C761" s="18" t="str">
        <f>IFERROR(VLOOKUP(B761,#REF!,2,FALSE),"")</f>
        <v/>
      </c>
      <c r="D761" s="62">
        <v>43273</v>
      </c>
      <c r="E761" s="63">
        <v>0.50167824074074074</v>
      </c>
      <c r="F761" s="62">
        <v>43273</v>
      </c>
      <c r="G761" s="63">
        <v>0.50738425925925923</v>
      </c>
      <c r="H761"/>
      <c r="I761" s="65">
        <v>4.7685185185185183E-3</v>
      </c>
      <c r="J761" s="65">
        <v>1.0416666666666667E-4</v>
      </c>
      <c r="K761" s="65">
        <v>8.3333333333333339E-4</v>
      </c>
      <c r="L761" s="65">
        <v>0</v>
      </c>
      <c r="M761" s="65">
        <v>5.7060185185185191E-3</v>
      </c>
      <c r="N761"/>
      <c r="O761" s="18">
        <v>39.941549999999999</v>
      </c>
      <c r="P761" s="18">
        <v>0</v>
      </c>
      <c r="Q761" s="18">
        <v>0.21464999999999701</v>
      </c>
      <c r="S761"/>
      <c r="T761" s="61">
        <v>23.172413793103399</v>
      </c>
      <c r="U761" s="65">
        <v>6.4814814814814813E-4</v>
      </c>
      <c r="V761" s="65">
        <v>0</v>
      </c>
      <c r="W761" s="65">
        <v>0</v>
      </c>
      <c r="X761" s="65">
        <v>0</v>
      </c>
      <c r="Y761" s="65">
        <v>0</v>
      </c>
      <c r="Z761" s="65">
        <v>1.8518518518518518E-4</v>
      </c>
      <c r="AA761" s="18">
        <f>WEEKNUM(Tableau22[[#This Row],[Date de début]],2)</f>
        <v>25</v>
      </c>
      <c r="AB761" s="18">
        <f>YEAR(Tableau22[[#This Row],[Date de début]])</f>
        <v>2018</v>
      </c>
      <c r="AC761" s="18">
        <f>WEEKDAY(Tableau22[[#This Row],[Date de début]])</f>
        <v>6</v>
      </c>
      <c r="AD761" s="18" t="str">
        <f>LEFT(Tableau22[[#This Row],[PN Pièce]],9)</f>
        <v/>
      </c>
      <c r="AE761" s="18"/>
    </row>
    <row r="762" spans="2:31" x14ac:dyDescent="0.25">
      <c r="B762" s="18">
        <v>450084</v>
      </c>
      <c r="C762" s="18" t="str">
        <f>IFERROR(VLOOKUP(B762,#REF!,2,FALSE),"")</f>
        <v/>
      </c>
      <c r="D762" s="62">
        <v>43273</v>
      </c>
      <c r="E762" s="63">
        <v>0.50739583333333338</v>
      </c>
      <c r="F762" s="62">
        <v>43273</v>
      </c>
      <c r="G762" s="63">
        <v>0.51369212962962962</v>
      </c>
      <c r="H762"/>
      <c r="I762" s="65">
        <v>4.2592592592592595E-3</v>
      </c>
      <c r="J762" s="65">
        <v>2.8935185185185189E-4</v>
      </c>
      <c r="K762" s="65">
        <v>1.3310185185185185E-3</v>
      </c>
      <c r="L762" s="65">
        <v>4.1666666666666669E-4</v>
      </c>
      <c r="M762" s="65">
        <v>6.2962962962962964E-3</v>
      </c>
      <c r="N762"/>
      <c r="O762" s="18">
        <v>41.381549999999997</v>
      </c>
      <c r="P762" s="18">
        <v>0</v>
      </c>
      <c r="Q762" s="18">
        <v>0.38277974999999498</v>
      </c>
      <c r="S762"/>
      <c r="T762" s="61">
        <v>18.6525735294118</v>
      </c>
      <c r="U762" s="65">
        <v>1.2731481481481483E-3</v>
      </c>
      <c r="V762" s="65">
        <v>0</v>
      </c>
      <c r="W762" s="65">
        <v>0</v>
      </c>
      <c r="X762" s="65">
        <v>0</v>
      </c>
      <c r="Y762" s="65">
        <v>0</v>
      </c>
      <c r="Z762" s="65">
        <v>5.7870370370370366E-5</v>
      </c>
      <c r="AA762" s="18">
        <f>WEEKNUM(Tableau22[[#This Row],[Date de début]],2)</f>
        <v>25</v>
      </c>
      <c r="AB762" s="18">
        <f>YEAR(Tableau22[[#This Row],[Date de début]])</f>
        <v>2018</v>
      </c>
      <c r="AC762" s="18">
        <f>WEEKDAY(Tableau22[[#This Row],[Date de début]])</f>
        <v>6</v>
      </c>
      <c r="AD762" s="18" t="str">
        <f>LEFT(Tableau22[[#This Row],[PN Pièce]],9)</f>
        <v/>
      </c>
      <c r="AE762" s="18"/>
    </row>
    <row r="763" spans="2:31" x14ac:dyDescent="0.25">
      <c r="B763" s="18">
        <v>450084</v>
      </c>
      <c r="C763" s="18" t="str">
        <f>IFERROR(VLOOKUP(B763,#REF!,2,FALSE),"")</f>
        <v/>
      </c>
      <c r="D763" s="62">
        <v>43273</v>
      </c>
      <c r="E763" s="63">
        <v>0.51370370370370366</v>
      </c>
      <c r="F763" s="62">
        <v>43273</v>
      </c>
      <c r="G763" s="63">
        <v>0.51717592592592598</v>
      </c>
      <c r="H763"/>
      <c r="I763" s="65">
        <v>1.5740740740740741E-3</v>
      </c>
      <c r="J763" s="65">
        <v>3.4722222222222222E-5</v>
      </c>
      <c r="K763" s="65">
        <v>5.3240740740740744E-4</v>
      </c>
      <c r="L763" s="65">
        <v>1.3310185185185185E-3</v>
      </c>
      <c r="M763" s="65">
        <v>3.472222222222222E-3</v>
      </c>
      <c r="N763"/>
      <c r="O763" s="18">
        <v>41.017650000000003</v>
      </c>
      <c r="P763" s="18">
        <v>0</v>
      </c>
      <c r="Q763" s="18">
        <v>0.173291850000001</v>
      </c>
      <c r="S763"/>
      <c r="T763" s="61">
        <v>13.5</v>
      </c>
      <c r="U763" s="65">
        <v>4.8611111111111104E-4</v>
      </c>
      <c r="V763" s="65">
        <v>0</v>
      </c>
      <c r="W763" s="65">
        <v>0</v>
      </c>
      <c r="X763" s="65">
        <v>0</v>
      </c>
      <c r="Y763" s="65">
        <v>0</v>
      </c>
      <c r="Z763" s="65">
        <v>4.6296296296296294E-5</v>
      </c>
      <c r="AA763" s="18">
        <f>WEEKNUM(Tableau22[[#This Row],[Date de début]],2)</f>
        <v>25</v>
      </c>
      <c r="AB763" s="18">
        <f>YEAR(Tableau22[[#This Row],[Date de début]])</f>
        <v>2018</v>
      </c>
      <c r="AC763" s="18">
        <f>WEEKDAY(Tableau22[[#This Row],[Date de début]])</f>
        <v>6</v>
      </c>
      <c r="AD763" s="18" t="str">
        <f>LEFT(Tableau22[[#This Row],[PN Pièce]],9)</f>
        <v/>
      </c>
      <c r="AE763" s="18"/>
    </row>
    <row r="764" spans="2:31" x14ac:dyDescent="0.25">
      <c r="B764" s="18">
        <v>450084</v>
      </c>
      <c r="C764" s="18" t="str">
        <f>IFERROR(VLOOKUP(B764,#REF!,2,FALSE),"")</f>
        <v/>
      </c>
      <c r="D764" s="62">
        <v>43273</v>
      </c>
      <c r="E764" s="63">
        <v>0.51718750000000002</v>
      </c>
      <c r="F764" s="62">
        <v>43276</v>
      </c>
      <c r="G764" s="63">
        <v>0.40142361111111113</v>
      </c>
      <c r="H764"/>
      <c r="I764" s="65">
        <v>0.15432870370370369</v>
      </c>
      <c r="J764" s="65">
        <v>9.1203703703703707E-3</v>
      </c>
      <c r="K764" s="65">
        <v>2.2777777777777775E-2</v>
      </c>
      <c r="L764" s="65" t="s">
        <v>329</v>
      </c>
      <c r="M764" s="65" t="s">
        <v>330</v>
      </c>
      <c r="N764"/>
      <c r="O764" s="18">
        <v>41.017650000000003</v>
      </c>
      <c r="P764" s="18">
        <v>0</v>
      </c>
      <c r="Q764" s="18">
        <v>7.9195238999999997</v>
      </c>
      <c r="S764"/>
      <c r="T764" s="61">
        <v>56.600642862302202</v>
      </c>
      <c r="U764" s="65">
        <v>2.1388888888888888E-2</v>
      </c>
      <c r="V764" s="65">
        <v>1.2847222222222223E-3</v>
      </c>
      <c r="W764" s="65">
        <v>0</v>
      </c>
      <c r="X764" s="65">
        <v>0</v>
      </c>
      <c r="Y764" s="65">
        <v>0</v>
      </c>
      <c r="Z764" s="65">
        <v>1.0416666666666667E-4</v>
      </c>
      <c r="AA764" s="18">
        <f>WEEKNUM(Tableau22[[#This Row],[Date de début]],2)</f>
        <v>25</v>
      </c>
      <c r="AB764" s="18">
        <f>YEAR(Tableau22[[#This Row],[Date de début]])</f>
        <v>2018</v>
      </c>
      <c r="AC764" s="18">
        <f>WEEKDAY(Tableau22[[#This Row],[Date de début]])</f>
        <v>6</v>
      </c>
      <c r="AD764" s="18" t="str">
        <f>LEFT(Tableau22[[#This Row],[PN Pièce]],9)</f>
        <v/>
      </c>
      <c r="AE764" s="18"/>
    </row>
    <row r="765" spans="2:31" x14ac:dyDescent="0.25">
      <c r="B765" s="18">
        <v>450084</v>
      </c>
      <c r="C765" s="18" t="str">
        <f>IFERROR(VLOOKUP(B765,#REF!,2,FALSE),"")</f>
        <v/>
      </c>
      <c r="D765" s="62">
        <v>43279</v>
      </c>
      <c r="E765" s="63">
        <v>0.31938657407407406</v>
      </c>
      <c r="F765" s="62">
        <v>43283</v>
      </c>
      <c r="G765" s="63">
        <v>0.44430555555555556</v>
      </c>
      <c r="H765"/>
      <c r="I765" s="65">
        <v>0.31693287037037038</v>
      </c>
      <c r="J765" s="65">
        <v>4.8518518518518516E-2</v>
      </c>
      <c r="K765" s="65">
        <v>0.11954861111111111</v>
      </c>
      <c r="L765" s="65" t="s">
        <v>331</v>
      </c>
      <c r="M765" s="65" t="s">
        <v>332</v>
      </c>
      <c r="N765"/>
      <c r="O765" s="18">
        <v>40.642499999999998</v>
      </c>
      <c r="P765" s="18">
        <v>0</v>
      </c>
      <c r="Q765" s="18">
        <v>49.775392199999999</v>
      </c>
      <c r="S765"/>
      <c r="T765" s="61">
        <v>20.068707859020801</v>
      </c>
      <c r="U765" s="65">
        <v>9.644675925925926E-2</v>
      </c>
      <c r="V765" s="65">
        <v>1.5300925925925926E-2</v>
      </c>
      <c r="W765" s="65">
        <v>0</v>
      </c>
      <c r="X765" s="65">
        <v>7.8009259259259256E-3</v>
      </c>
      <c r="Y765" s="65">
        <v>0</v>
      </c>
      <c r="Z765" s="65">
        <v>0</v>
      </c>
      <c r="AA765" s="18">
        <f>WEEKNUM(Tableau22[[#This Row],[Date de début]],2)</f>
        <v>26</v>
      </c>
      <c r="AB765" s="18">
        <f>YEAR(Tableau22[[#This Row],[Date de début]])</f>
        <v>2018</v>
      </c>
      <c r="AC765" s="18">
        <f>WEEKDAY(Tableau22[[#This Row],[Date de début]])</f>
        <v>5</v>
      </c>
      <c r="AD765" s="18" t="str">
        <f>LEFT(Tableau22[[#This Row],[PN Pièce]],9)</f>
        <v/>
      </c>
      <c r="AE765" s="18"/>
    </row>
    <row r="766" spans="2:31" x14ac:dyDescent="0.25">
      <c r="B766" s="18">
        <v>450084</v>
      </c>
      <c r="C766" s="18" t="str">
        <f>IFERROR(VLOOKUP(B766,#REF!,2,FALSE),"")</f>
        <v/>
      </c>
      <c r="D766" s="62">
        <v>43306</v>
      </c>
      <c r="E766" s="63">
        <v>0.41508101851851853</v>
      </c>
      <c r="F766" s="62">
        <v>43307</v>
      </c>
      <c r="G766" s="63">
        <v>0.54609953703703706</v>
      </c>
      <c r="H766"/>
      <c r="I766" s="65">
        <v>0.11548611111111111</v>
      </c>
      <c r="J766" s="65">
        <v>0.10255787037037038</v>
      </c>
      <c r="K766" s="65">
        <v>0.14115740740740743</v>
      </c>
      <c r="L766" s="65">
        <v>0.77181712962962967</v>
      </c>
      <c r="M766" s="65" t="s">
        <v>333</v>
      </c>
      <c r="N766"/>
      <c r="O766" s="18">
        <v>40.556399999999996</v>
      </c>
      <c r="P766" s="18">
        <v>0</v>
      </c>
      <c r="Q766" s="18">
        <v>44.5087203</v>
      </c>
      <c r="S766"/>
      <c r="T766" s="61">
        <v>8.7186144085141297</v>
      </c>
      <c r="U766" s="65">
        <v>0.13341435185185185</v>
      </c>
      <c r="V766" s="65">
        <v>7.6504629629629631E-3</v>
      </c>
      <c r="W766" s="65">
        <v>0</v>
      </c>
      <c r="X766" s="65">
        <v>0</v>
      </c>
      <c r="Y766" s="65">
        <v>0</v>
      </c>
      <c r="Z766" s="65">
        <v>9.2592592592592588E-5</v>
      </c>
      <c r="AA766" s="18">
        <f>WEEKNUM(Tableau22[[#This Row],[Date de début]],2)</f>
        <v>30</v>
      </c>
      <c r="AB766" s="18">
        <f>YEAR(Tableau22[[#This Row],[Date de début]])</f>
        <v>2018</v>
      </c>
      <c r="AC766" s="18">
        <f>WEEKDAY(Tableau22[[#This Row],[Date de début]])</f>
        <v>4</v>
      </c>
      <c r="AD766" s="18" t="str">
        <f>LEFT(Tableau22[[#This Row],[PN Pièce]],9)</f>
        <v/>
      </c>
      <c r="AE766" s="18"/>
    </row>
    <row r="767" spans="2:31" x14ac:dyDescent="0.25">
      <c r="B767" s="18">
        <v>450084</v>
      </c>
      <c r="C767" s="18" t="str">
        <f>IFERROR(VLOOKUP(B767,#REF!,2,FALSE),"")</f>
        <v/>
      </c>
      <c r="D767" s="62">
        <v>43307</v>
      </c>
      <c r="E767" s="63">
        <v>0.54627314814814809</v>
      </c>
      <c r="F767" s="62">
        <v>43311</v>
      </c>
      <c r="G767" s="63">
        <v>0.30101851851851852</v>
      </c>
      <c r="H767"/>
      <c r="I767" s="65">
        <v>0.10822916666666667</v>
      </c>
      <c r="J767" s="65">
        <v>8.564814814814815E-3</v>
      </c>
      <c r="K767" s="65">
        <v>5.6828703703703702E-3</v>
      </c>
      <c r="L767" s="65" t="s">
        <v>334</v>
      </c>
      <c r="M767" s="65" t="s">
        <v>335</v>
      </c>
      <c r="N767"/>
      <c r="O767" s="18">
        <v>40.556399999999996</v>
      </c>
      <c r="P767" s="18">
        <v>0</v>
      </c>
      <c r="Q767" s="69">
        <v>0.23226479999999899</v>
      </c>
      <c r="S767"/>
      <c r="T767" s="61">
        <v>23.4021824234765</v>
      </c>
      <c r="U767" s="65">
        <v>0</v>
      </c>
      <c r="V767" s="65">
        <v>0</v>
      </c>
      <c r="W767" s="65">
        <v>0</v>
      </c>
      <c r="X767" s="65">
        <v>5.4050925925925924E-3</v>
      </c>
      <c r="Y767" s="65">
        <v>0</v>
      </c>
      <c r="Z767" s="65">
        <v>2.7777777777777778E-4</v>
      </c>
      <c r="AA767" s="18">
        <f>WEEKNUM(Tableau22[[#This Row],[Date de début]],2)</f>
        <v>30</v>
      </c>
      <c r="AB767" s="18">
        <f>YEAR(Tableau22[[#This Row],[Date de début]])</f>
        <v>2018</v>
      </c>
      <c r="AC767" s="18">
        <f>WEEKDAY(Tableau22[[#This Row],[Date de début]])</f>
        <v>5</v>
      </c>
      <c r="AD767" s="18" t="str">
        <f>LEFT(Tableau22[[#This Row],[PN Pièce]],9)</f>
        <v/>
      </c>
      <c r="AE767" s="18"/>
    </row>
    <row r="768" spans="2:31" x14ac:dyDescent="0.25">
      <c r="B768" s="18">
        <v>450085</v>
      </c>
      <c r="C768" s="18" t="str">
        <f>IFERROR(VLOOKUP(B768,#REF!,2,FALSE),"")</f>
        <v/>
      </c>
      <c r="D768" s="62">
        <v>43276</v>
      </c>
      <c r="E768" s="63">
        <v>0.40143518518518517</v>
      </c>
      <c r="F768" s="62">
        <v>43276</v>
      </c>
      <c r="G768" s="63">
        <v>0.45355324074074077</v>
      </c>
      <c r="H768"/>
      <c r="I768" s="65">
        <v>3.1331018518518515E-2</v>
      </c>
      <c r="J768" s="65">
        <v>1.7824074074074072E-3</v>
      </c>
      <c r="K768" s="65">
        <v>1.9004629629629632E-2</v>
      </c>
      <c r="L768" s="65">
        <v>0</v>
      </c>
      <c r="M768" s="65">
        <v>5.2118055555555563E-2</v>
      </c>
      <c r="N768"/>
      <c r="O768" s="18">
        <v>7.8033000000000001</v>
      </c>
      <c r="P768" s="18">
        <v>0</v>
      </c>
      <c r="Q768" s="18">
        <v>8.5316164499999996</v>
      </c>
      <c r="S768"/>
      <c r="T768" s="61">
        <v>54.924716855429701</v>
      </c>
      <c r="U768" s="65">
        <v>1.8993055555555558E-2</v>
      </c>
      <c r="V768" s="65">
        <v>0</v>
      </c>
      <c r="W768" s="65">
        <v>0</v>
      </c>
      <c r="X768" s="65">
        <v>0</v>
      </c>
      <c r="Y768" s="65">
        <v>0</v>
      </c>
      <c r="Z768" s="65">
        <v>1.1574074074074073E-5</v>
      </c>
      <c r="AA768" s="18">
        <f>WEEKNUM(Tableau22[[#This Row],[Date de début]],2)</f>
        <v>26</v>
      </c>
      <c r="AB768" s="18">
        <f>YEAR(Tableau22[[#This Row],[Date de début]])</f>
        <v>2018</v>
      </c>
      <c r="AC768" s="18">
        <f>WEEKDAY(Tableau22[[#This Row],[Date de début]])</f>
        <v>2</v>
      </c>
      <c r="AD768" s="18" t="str">
        <f>LEFT(Tableau22[[#This Row],[PN Pièce]],9)</f>
        <v/>
      </c>
      <c r="AE768" s="18"/>
    </row>
    <row r="769" spans="2:31" x14ac:dyDescent="0.25">
      <c r="B769" s="18">
        <v>450085</v>
      </c>
      <c r="C769" s="18" t="str">
        <f>IFERROR(VLOOKUP(B769,#REF!,2,FALSE),"")</f>
        <v/>
      </c>
      <c r="D769" s="62">
        <v>43276</v>
      </c>
      <c r="E769" s="63">
        <v>0.54289351851851853</v>
      </c>
      <c r="F769" s="62">
        <v>43277</v>
      </c>
      <c r="G769" s="63">
        <v>0.27212962962962961</v>
      </c>
      <c r="H769"/>
      <c r="I769" s="65">
        <v>1.5821759259259261E-2</v>
      </c>
      <c r="J769" s="65">
        <v>5.7870370370370366E-5</v>
      </c>
      <c r="K769" s="65">
        <v>8.4375000000000006E-3</v>
      </c>
      <c r="L769" s="65">
        <v>0.70491898148148147</v>
      </c>
      <c r="M769" s="65">
        <v>0.72923611111111108</v>
      </c>
      <c r="N769"/>
      <c r="O769" s="18">
        <v>7.8033000000000001</v>
      </c>
      <c r="P769" s="18">
        <v>0</v>
      </c>
      <c r="Q769" s="18">
        <v>0.129021</v>
      </c>
      <c r="S769"/>
      <c r="T769" s="61">
        <v>1.3728851220518701</v>
      </c>
      <c r="U769" s="65">
        <v>0</v>
      </c>
      <c r="V769" s="65">
        <v>0</v>
      </c>
      <c r="W769" s="65">
        <v>0</v>
      </c>
      <c r="X769" s="65">
        <v>8.1249999999999985E-3</v>
      </c>
      <c r="Y769" s="65">
        <v>0</v>
      </c>
      <c r="Z769" s="65">
        <v>3.1250000000000001E-4</v>
      </c>
      <c r="AA769" s="18">
        <f>WEEKNUM(Tableau22[[#This Row],[Date de début]],2)</f>
        <v>26</v>
      </c>
      <c r="AB769" s="18">
        <f>YEAR(Tableau22[[#This Row],[Date de début]])</f>
        <v>2018</v>
      </c>
      <c r="AC769" s="18">
        <f>WEEKDAY(Tableau22[[#This Row],[Date de début]])</f>
        <v>2</v>
      </c>
      <c r="AD769" s="18" t="str">
        <f>LEFT(Tableau22[[#This Row],[PN Pièce]],9)</f>
        <v/>
      </c>
      <c r="AE769" s="18"/>
    </row>
    <row r="770" spans="2:31" x14ac:dyDescent="0.25">
      <c r="B770" s="18">
        <v>450086</v>
      </c>
      <c r="C770" s="18" t="str">
        <f>IFERROR(VLOOKUP(B770,#REF!,2,FALSE),"")</f>
        <v/>
      </c>
      <c r="D770" s="62">
        <v>43277</v>
      </c>
      <c r="E770" s="63">
        <v>0.2721412037037037</v>
      </c>
      <c r="F770" s="62">
        <v>43277</v>
      </c>
      <c r="G770" s="63">
        <v>0.30366898148148147</v>
      </c>
      <c r="H770"/>
      <c r="I770" s="65">
        <v>4.6643518518518518E-3</v>
      </c>
      <c r="J770" s="65">
        <v>6.2499999999999995E-3</v>
      </c>
      <c r="K770" s="65">
        <v>2.0613425925925927E-2</v>
      </c>
      <c r="L770" s="65">
        <v>0</v>
      </c>
      <c r="M770" s="65">
        <v>3.1527777777777773E-2</v>
      </c>
      <c r="N770"/>
      <c r="O770" s="18">
        <v>6.46035</v>
      </c>
      <c r="P770" s="18">
        <v>0</v>
      </c>
      <c r="Q770" s="18">
        <v>6.48542475</v>
      </c>
      <c r="S770"/>
      <c r="T770" s="61">
        <v>32.700440528634303</v>
      </c>
      <c r="U770" s="65">
        <v>2.0405092592592593E-2</v>
      </c>
      <c r="V770" s="65">
        <v>0</v>
      </c>
      <c r="W770" s="65">
        <v>0</v>
      </c>
      <c r="X770" s="65">
        <v>4.6296296296296294E-5</v>
      </c>
      <c r="Y770" s="65">
        <v>0</v>
      </c>
      <c r="Z770" s="65">
        <v>1.6203703703703703E-4</v>
      </c>
      <c r="AA770" s="18">
        <f>WEEKNUM(Tableau22[[#This Row],[Date de début]],2)</f>
        <v>26</v>
      </c>
      <c r="AB770" s="18">
        <f>YEAR(Tableau22[[#This Row],[Date de début]])</f>
        <v>2018</v>
      </c>
      <c r="AC770" s="18">
        <f>WEEKDAY(Tableau22[[#This Row],[Date de début]])</f>
        <v>3</v>
      </c>
      <c r="AD770" s="18" t="str">
        <f>LEFT(Tableau22[[#This Row],[PN Pièce]],9)</f>
        <v/>
      </c>
      <c r="AE770" s="18"/>
    </row>
    <row r="771" spans="2:31" x14ac:dyDescent="0.25">
      <c r="B771" s="18">
        <v>450086</v>
      </c>
      <c r="C771" s="18" t="str">
        <f>IFERROR(VLOOKUP(B771,#REF!,2,FALSE),"")</f>
        <v/>
      </c>
      <c r="D771" s="62">
        <v>43277</v>
      </c>
      <c r="E771" s="63">
        <v>0.3706712962962963</v>
      </c>
      <c r="F771" s="62">
        <v>43279</v>
      </c>
      <c r="G771" s="63">
        <v>0.31937500000000002</v>
      </c>
      <c r="H771"/>
      <c r="I771" s="65">
        <v>0.20387731481481483</v>
      </c>
      <c r="J771" s="65">
        <v>2.6620370370370372E-4</v>
      </c>
      <c r="K771" s="65">
        <v>8.7499999999999991E-3</v>
      </c>
      <c r="L771" s="65" t="s">
        <v>336</v>
      </c>
      <c r="M771" s="65" t="s">
        <v>337</v>
      </c>
      <c r="N771"/>
      <c r="O771" s="18">
        <v>6.46035</v>
      </c>
      <c r="P771" s="18">
        <v>0</v>
      </c>
      <c r="Q771" s="69">
        <v>1.0950000002196701E-5</v>
      </c>
      <c r="S771"/>
      <c r="T771" s="61">
        <v>0.49641261997529201</v>
      </c>
      <c r="U771" s="65">
        <v>0</v>
      </c>
      <c r="V771" s="65">
        <v>0</v>
      </c>
      <c r="W771" s="65">
        <v>0</v>
      </c>
      <c r="X771" s="65">
        <v>8.4953703703703701E-3</v>
      </c>
      <c r="Y771" s="65">
        <v>0</v>
      </c>
      <c r="Z771" s="65">
        <v>2.5462962962962961E-4</v>
      </c>
      <c r="AA771" s="18">
        <f>WEEKNUM(Tableau22[[#This Row],[Date de début]],2)</f>
        <v>26</v>
      </c>
      <c r="AB771" s="18">
        <f>YEAR(Tableau22[[#This Row],[Date de début]])</f>
        <v>2018</v>
      </c>
      <c r="AC771" s="18">
        <f>WEEKDAY(Tableau22[[#This Row],[Date de début]])</f>
        <v>3</v>
      </c>
      <c r="AD771" s="18" t="str">
        <f>LEFT(Tableau22[[#This Row],[PN Pièce]],9)</f>
        <v/>
      </c>
      <c r="AE771" s="18"/>
    </row>
    <row r="772" spans="2:31" x14ac:dyDescent="0.25">
      <c r="B772" s="18">
        <v>450086</v>
      </c>
      <c r="C772" s="18" t="str">
        <f>IFERROR(VLOOKUP(B772,#REF!,2,FALSE),"")</f>
        <v/>
      </c>
      <c r="D772" s="62">
        <v>43301</v>
      </c>
      <c r="E772" s="63">
        <v>0.27350694444444446</v>
      </c>
      <c r="F772" s="62">
        <v>43301</v>
      </c>
      <c r="G772" s="63">
        <v>0.29107638888888893</v>
      </c>
      <c r="H772"/>
      <c r="I772" s="65">
        <v>5.6712962962962956E-4</v>
      </c>
      <c r="J772" s="65">
        <v>5.5555555555555556E-4</v>
      </c>
      <c r="K772" s="65">
        <v>1.6446759259259262E-2</v>
      </c>
      <c r="L772" s="65">
        <v>0</v>
      </c>
      <c r="M772" s="65">
        <v>1.7569444444444447E-2</v>
      </c>
      <c r="N772"/>
      <c r="O772" s="18">
        <v>6.5217000000000001</v>
      </c>
      <c r="P772" s="18">
        <v>0</v>
      </c>
      <c r="Q772" s="18">
        <v>6.5412412499999997</v>
      </c>
      <c r="S772"/>
      <c r="T772" s="61">
        <v>78.702898550724697</v>
      </c>
      <c r="U772" s="65">
        <v>1.6377314814814813E-2</v>
      </c>
      <c r="V772" s="65">
        <v>0</v>
      </c>
      <c r="W772" s="65">
        <v>0</v>
      </c>
      <c r="X772" s="65">
        <v>0</v>
      </c>
      <c r="Y772" s="65">
        <v>0</v>
      </c>
      <c r="Z772" s="65">
        <v>6.9444444444444444E-5</v>
      </c>
      <c r="AA772" s="18">
        <f>WEEKNUM(Tableau22[[#This Row],[Date de début]],2)</f>
        <v>29</v>
      </c>
      <c r="AB772" s="18">
        <f>YEAR(Tableau22[[#This Row],[Date de début]])</f>
        <v>2018</v>
      </c>
      <c r="AC772" s="18">
        <f>WEEKDAY(Tableau22[[#This Row],[Date de début]])</f>
        <v>6</v>
      </c>
      <c r="AD772" s="18" t="str">
        <f>LEFT(Tableau22[[#This Row],[PN Pièce]],9)</f>
        <v/>
      </c>
      <c r="AE772" s="18"/>
    </row>
    <row r="773" spans="2:31" x14ac:dyDescent="0.25">
      <c r="B773" s="18">
        <v>450086</v>
      </c>
      <c r="C773" s="18" t="str">
        <f>IFERROR(VLOOKUP(B773,#REF!,2,FALSE),"")</f>
        <v/>
      </c>
      <c r="D773" s="62">
        <v>43301</v>
      </c>
      <c r="E773" s="63">
        <v>0.35142361111111109</v>
      </c>
      <c r="F773" s="62">
        <v>43301</v>
      </c>
      <c r="G773" s="63">
        <v>0.36820601851851853</v>
      </c>
      <c r="H773"/>
      <c r="I773" s="65">
        <v>7.7083333333333335E-3</v>
      </c>
      <c r="J773" s="65">
        <v>3.7500000000000003E-3</v>
      </c>
      <c r="K773" s="65">
        <v>5.3240740740740748E-3</v>
      </c>
      <c r="L773" s="65">
        <v>0</v>
      </c>
      <c r="M773" s="65">
        <v>1.6782407407407409E-2</v>
      </c>
      <c r="N773"/>
      <c r="O773" s="18">
        <v>6.5217000000000001</v>
      </c>
      <c r="P773" s="18">
        <v>0</v>
      </c>
      <c r="Q773" s="18">
        <v>0</v>
      </c>
      <c r="S773"/>
      <c r="T773" s="61">
        <v>99.965517241379303</v>
      </c>
      <c r="U773" s="65">
        <v>0</v>
      </c>
      <c r="V773" s="65">
        <v>0</v>
      </c>
      <c r="W773" s="65">
        <v>0</v>
      </c>
      <c r="X773" s="65">
        <v>5.115740740740741E-3</v>
      </c>
      <c r="Y773" s="65">
        <v>0</v>
      </c>
      <c r="Z773" s="65">
        <v>2.0833333333333335E-4</v>
      </c>
      <c r="AA773" s="18">
        <f>WEEKNUM(Tableau22[[#This Row],[Date de début]],2)</f>
        <v>29</v>
      </c>
      <c r="AB773" s="18">
        <f>YEAR(Tableau22[[#This Row],[Date de début]])</f>
        <v>2018</v>
      </c>
      <c r="AC773" s="18">
        <f>WEEKDAY(Tableau22[[#This Row],[Date de début]])</f>
        <v>6</v>
      </c>
      <c r="AD773" s="18" t="str">
        <f>LEFT(Tableau22[[#This Row],[PN Pièce]],9)</f>
        <v/>
      </c>
      <c r="AE773" s="18"/>
    </row>
    <row r="774" spans="2:31" x14ac:dyDescent="0.25">
      <c r="B774" s="18">
        <v>450086</v>
      </c>
      <c r="C774" s="18" t="str">
        <f>IFERROR(VLOOKUP(B774,#REF!,2,FALSE),"")</f>
        <v/>
      </c>
      <c r="D774" s="62">
        <v>43301</v>
      </c>
      <c r="E774" s="63">
        <v>0.36820601851851853</v>
      </c>
      <c r="F774" s="62">
        <v>43306</v>
      </c>
      <c r="G774" s="63">
        <v>0.41506944444444444</v>
      </c>
      <c r="H774"/>
      <c r="I774" s="65">
        <v>0.14328703703703705</v>
      </c>
      <c r="J774" s="65">
        <v>4.2824074074074075E-4</v>
      </c>
      <c r="K774" s="65">
        <v>4.3749999999999995E-3</v>
      </c>
      <c r="L774" s="65" t="s">
        <v>338</v>
      </c>
      <c r="M774" s="65" t="s">
        <v>339</v>
      </c>
      <c r="N774"/>
      <c r="O774" s="18">
        <v>6.5217000000000001</v>
      </c>
      <c r="P774" s="18">
        <v>0</v>
      </c>
      <c r="Q774" s="18">
        <v>1.1181124499999999</v>
      </c>
      <c r="S774"/>
      <c r="T774" s="61">
        <v>1.56275097523444</v>
      </c>
      <c r="U774" s="65">
        <v>0</v>
      </c>
      <c r="V774" s="65">
        <v>0</v>
      </c>
      <c r="W774" s="65">
        <v>0</v>
      </c>
      <c r="X774" s="65">
        <v>4.3055555555555555E-3</v>
      </c>
      <c r="Y774" s="65">
        <v>0</v>
      </c>
      <c r="Z774" s="65">
        <v>6.9444444444444444E-5</v>
      </c>
      <c r="AA774" s="18">
        <f>WEEKNUM(Tableau22[[#This Row],[Date de début]],2)</f>
        <v>29</v>
      </c>
      <c r="AB774" s="18">
        <f>YEAR(Tableau22[[#This Row],[Date de début]])</f>
        <v>2018</v>
      </c>
      <c r="AC774" s="18">
        <f>WEEKDAY(Tableau22[[#This Row],[Date de début]])</f>
        <v>6</v>
      </c>
      <c r="AD774" s="18" t="str">
        <f>LEFT(Tableau22[[#This Row],[PN Pièce]],9)</f>
        <v/>
      </c>
      <c r="AE774" s="18"/>
    </row>
    <row r="775" spans="2:31" x14ac:dyDescent="0.25">
      <c r="B775" s="18">
        <v>450087</v>
      </c>
      <c r="C775" s="18" t="str">
        <f>IFERROR(VLOOKUP(B775,#REF!,2,FALSE),"")</f>
        <v/>
      </c>
      <c r="D775" s="62">
        <v>43301</v>
      </c>
      <c r="E775" s="63">
        <v>0.29108796296296297</v>
      </c>
      <c r="F775" s="62">
        <v>43301</v>
      </c>
      <c r="G775" s="63">
        <v>0.35142361111111109</v>
      </c>
      <c r="H775"/>
      <c r="I775" s="65">
        <v>3.0289351851851855E-2</v>
      </c>
      <c r="J775" s="65">
        <v>2.5810185185185185E-3</v>
      </c>
      <c r="K775" s="65">
        <v>2.7465277777777772E-2</v>
      </c>
      <c r="L775" s="65">
        <v>0</v>
      </c>
      <c r="M775" s="65">
        <v>6.0335648148148145E-2</v>
      </c>
      <c r="N775"/>
      <c r="O775" s="18">
        <v>5.8215000000000003</v>
      </c>
      <c r="P775" s="18">
        <v>0</v>
      </c>
      <c r="Q775" s="18">
        <v>5.7814781999999996</v>
      </c>
      <c r="S775"/>
      <c r="T775" s="61">
        <v>50.464224055246497</v>
      </c>
      <c r="U775" s="65">
        <v>1.741898148148148E-2</v>
      </c>
      <c r="V775" s="65">
        <v>0</v>
      </c>
      <c r="W775" s="65">
        <v>0</v>
      </c>
      <c r="X775" s="65">
        <v>9.9884259259259266E-3</v>
      </c>
      <c r="Y775" s="65">
        <v>0</v>
      </c>
      <c r="Z775" s="65">
        <v>5.7870370370370366E-5</v>
      </c>
      <c r="AA775" s="18">
        <f>WEEKNUM(Tableau22[[#This Row],[Date de début]],2)</f>
        <v>29</v>
      </c>
      <c r="AB775" s="18">
        <f>YEAR(Tableau22[[#This Row],[Date de début]])</f>
        <v>2018</v>
      </c>
      <c r="AC775" s="18">
        <f>WEEKDAY(Tableau22[[#This Row],[Date de début]])</f>
        <v>6</v>
      </c>
      <c r="AD775" s="18" t="str">
        <f>LEFT(Tableau22[[#This Row],[PN Pièce]],9)</f>
        <v/>
      </c>
      <c r="AE775" s="18"/>
    </row>
    <row r="776" spans="2:31" x14ac:dyDescent="0.25">
      <c r="B776" s="18">
        <v>450088</v>
      </c>
      <c r="C776" s="18" t="str">
        <f>IFERROR(VLOOKUP(B776,#REF!,2,FALSE),"")</f>
        <v/>
      </c>
      <c r="D776" s="62">
        <v>43277</v>
      </c>
      <c r="E776" s="63">
        <v>0.30368055555555556</v>
      </c>
      <c r="F776" s="62">
        <v>43277</v>
      </c>
      <c r="G776" s="63">
        <v>0.3706712962962963</v>
      </c>
      <c r="H776"/>
      <c r="I776" s="65">
        <v>1.4016203703703704E-2</v>
      </c>
      <c r="J776" s="65">
        <v>2.4745370370370372E-2</v>
      </c>
      <c r="K776" s="65">
        <v>2.8229166666666666E-2</v>
      </c>
      <c r="L776" s="65">
        <v>0</v>
      </c>
      <c r="M776" s="65">
        <v>6.699074074074074E-2</v>
      </c>
      <c r="N776"/>
      <c r="O776" s="18">
        <v>6.4954499999999999</v>
      </c>
      <c r="P776" s="18">
        <v>0</v>
      </c>
      <c r="Q776" s="18">
        <v>7.2271907999999998</v>
      </c>
      <c r="S776"/>
      <c r="T776" s="61">
        <v>41.720974429854898</v>
      </c>
      <c r="U776" s="65">
        <v>2.0023148148148148E-2</v>
      </c>
      <c r="V776" s="65">
        <v>0</v>
      </c>
      <c r="W776" s="65">
        <v>0</v>
      </c>
      <c r="X776" s="65">
        <v>8.1365740740740738E-3</v>
      </c>
      <c r="Y776" s="65">
        <v>0</v>
      </c>
      <c r="Z776" s="65">
        <v>6.9444444444444444E-5</v>
      </c>
      <c r="AA776" s="18">
        <f>WEEKNUM(Tableau22[[#This Row],[Date de début]],2)</f>
        <v>26</v>
      </c>
      <c r="AB776" s="18">
        <f>YEAR(Tableau22[[#This Row],[Date de début]])</f>
        <v>2018</v>
      </c>
      <c r="AC776" s="18">
        <f>WEEKDAY(Tableau22[[#This Row],[Date de début]])</f>
        <v>3</v>
      </c>
      <c r="AD776" s="18" t="str">
        <f>LEFT(Tableau22[[#This Row],[PN Pièce]],9)</f>
        <v/>
      </c>
      <c r="AE776" s="18"/>
    </row>
    <row r="777" spans="2:31" x14ac:dyDescent="0.25">
      <c r="B777" s="18">
        <v>450089</v>
      </c>
      <c r="C777" s="18" t="str">
        <f>IFERROR(VLOOKUP(B777,#REF!,2,FALSE),"")</f>
        <v/>
      </c>
      <c r="D777" s="62">
        <v>43272</v>
      </c>
      <c r="E777" s="63">
        <v>0.56814814814814818</v>
      </c>
      <c r="F777" s="62">
        <v>43273</v>
      </c>
      <c r="G777" s="63">
        <v>0.38927083333333329</v>
      </c>
      <c r="H777"/>
      <c r="I777" s="65">
        <v>6.8888888888888888E-2</v>
      </c>
      <c r="J777" s="65">
        <v>3.1111111111111107E-2</v>
      </c>
      <c r="K777" s="65">
        <v>3.4467592592592591E-2</v>
      </c>
      <c r="L777" s="65">
        <v>0.68665509259259261</v>
      </c>
      <c r="M777" s="65">
        <v>0.82112268518518527</v>
      </c>
      <c r="N777"/>
      <c r="O777" s="18">
        <v>17.99775</v>
      </c>
      <c r="P777" s="18">
        <v>0</v>
      </c>
      <c r="Q777" s="18">
        <v>18.35250405</v>
      </c>
      <c r="S777"/>
      <c r="T777" s="61">
        <v>5.8984283599971796</v>
      </c>
      <c r="U777" s="65">
        <v>2.9618055555555554E-2</v>
      </c>
      <c r="V777" s="65">
        <v>0</v>
      </c>
      <c r="W777" s="65">
        <v>0</v>
      </c>
      <c r="X777" s="65">
        <v>4.8495370370370368E-3</v>
      </c>
      <c r="Y777" s="65">
        <v>0</v>
      </c>
      <c r="Z777" s="65">
        <v>0</v>
      </c>
      <c r="AA777" s="18">
        <f>WEEKNUM(Tableau22[[#This Row],[Date de début]],2)</f>
        <v>25</v>
      </c>
      <c r="AB777" s="18">
        <f>YEAR(Tableau22[[#This Row],[Date de début]])</f>
        <v>2018</v>
      </c>
      <c r="AC777" s="18">
        <f>WEEKDAY(Tableau22[[#This Row],[Date de début]])</f>
        <v>5</v>
      </c>
      <c r="AD777" s="18" t="str">
        <f>LEFT(Tableau22[[#This Row],[PN Pièce]],9)</f>
        <v/>
      </c>
      <c r="AE777" s="18"/>
    </row>
    <row r="778" spans="2:31" x14ac:dyDescent="0.25">
      <c r="B778" s="18">
        <v>450089</v>
      </c>
      <c r="C778" s="18" t="str">
        <f>IFERROR(VLOOKUP(B778,#REF!,2,FALSE),"")</f>
        <v/>
      </c>
      <c r="D778" s="62">
        <v>43298</v>
      </c>
      <c r="E778" s="63">
        <v>0.53857638888888892</v>
      </c>
      <c r="F778" s="62">
        <v>43299</v>
      </c>
      <c r="G778" s="63">
        <v>0.45804398148148145</v>
      </c>
      <c r="H778"/>
      <c r="I778" s="65">
        <v>0.10826388888888888</v>
      </c>
      <c r="J778" s="65">
        <v>1.0601851851851854E-2</v>
      </c>
      <c r="K778" s="65">
        <v>3.4224537037037032E-2</v>
      </c>
      <c r="L778" s="65">
        <v>0.76637731481481486</v>
      </c>
      <c r="M778" s="65">
        <v>0.9194675925925927</v>
      </c>
      <c r="N778"/>
      <c r="O778" s="18">
        <v>17.99775</v>
      </c>
      <c r="P778" s="18">
        <v>0</v>
      </c>
      <c r="Q778" s="18">
        <v>18.618066899999999</v>
      </c>
      <c r="S778"/>
      <c r="T778" s="61">
        <v>95.343747639787495</v>
      </c>
      <c r="U778" s="65">
        <v>2.9328703703703704E-2</v>
      </c>
      <c r="V778" s="65">
        <v>0</v>
      </c>
      <c r="W778" s="65">
        <v>0</v>
      </c>
      <c r="X778" s="65">
        <v>4.8263888888888887E-3</v>
      </c>
      <c r="Y778" s="65">
        <v>0</v>
      </c>
      <c r="Z778" s="65">
        <v>6.9444444444444444E-5</v>
      </c>
      <c r="AA778" s="18">
        <f>WEEKNUM(Tableau22[[#This Row],[Date de début]],2)</f>
        <v>29</v>
      </c>
      <c r="AB778" s="18">
        <f>YEAR(Tableau22[[#This Row],[Date de début]])</f>
        <v>2018</v>
      </c>
      <c r="AC778" s="18">
        <f>WEEKDAY(Tableau22[[#This Row],[Date de début]])</f>
        <v>3</v>
      </c>
      <c r="AD778" s="18" t="str">
        <f>LEFT(Tableau22[[#This Row],[PN Pièce]],9)</f>
        <v/>
      </c>
      <c r="AE778" s="18"/>
    </row>
    <row r="779" spans="2:31" x14ac:dyDescent="0.25">
      <c r="B779" s="18">
        <v>450090</v>
      </c>
      <c r="C779" s="18" t="str">
        <f>IFERROR(VLOOKUP(B779,#REF!,2,FALSE),"")</f>
        <v/>
      </c>
      <c r="D779" s="62">
        <v>43276</v>
      </c>
      <c r="E779" s="63">
        <v>0.45355324074074077</v>
      </c>
      <c r="F779" s="62">
        <v>43276</v>
      </c>
      <c r="G779" s="63">
        <v>0.54289351851851853</v>
      </c>
      <c r="H779"/>
      <c r="I779" s="65">
        <v>6.5011574074074083E-2</v>
      </c>
      <c r="J779" s="65">
        <v>4.8611111111111104E-4</v>
      </c>
      <c r="K779" s="65">
        <v>2.3842592592592596E-2</v>
      </c>
      <c r="L779" s="65">
        <v>0</v>
      </c>
      <c r="M779" s="65">
        <v>8.9340277777777768E-2</v>
      </c>
      <c r="N779"/>
      <c r="O779" s="18">
        <v>7.7734500000000004</v>
      </c>
      <c r="P779" s="18">
        <v>0</v>
      </c>
      <c r="Q779" s="18">
        <v>7.8988198499999998</v>
      </c>
      <c r="S779"/>
      <c r="T779" s="61">
        <v>25.709288767975099</v>
      </c>
      <c r="U779" s="65">
        <v>1.8217592592592594E-2</v>
      </c>
      <c r="V779" s="65">
        <v>0</v>
      </c>
      <c r="W779" s="65">
        <v>0</v>
      </c>
      <c r="X779" s="65">
        <v>5.6134259259259271E-3</v>
      </c>
      <c r="Y779" s="65">
        <v>0</v>
      </c>
      <c r="Z779" s="65">
        <v>1.1574074074074073E-5</v>
      </c>
      <c r="AA779" s="18">
        <f>WEEKNUM(Tableau22[[#This Row],[Date de début]],2)</f>
        <v>26</v>
      </c>
      <c r="AB779" s="18">
        <f>YEAR(Tableau22[[#This Row],[Date de début]])</f>
        <v>2018</v>
      </c>
      <c r="AC779" s="18">
        <f>WEEKDAY(Tableau22[[#This Row],[Date de début]])</f>
        <v>2</v>
      </c>
      <c r="AD779" s="18" t="str">
        <f>LEFT(Tableau22[[#This Row],[PN Pièce]],9)</f>
        <v/>
      </c>
      <c r="AE779" s="18"/>
    </row>
    <row r="780" spans="2:31" x14ac:dyDescent="0.25">
      <c r="B780" s="18">
        <v>450091</v>
      </c>
      <c r="C780" s="18" t="str">
        <f>IFERROR(VLOOKUP(B780,#REF!,2,FALSE),"")</f>
        <v/>
      </c>
      <c r="D780" s="62">
        <v>43299</v>
      </c>
      <c r="E780" s="63">
        <v>0.4580555555555556</v>
      </c>
      <c r="F780" s="62">
        <v>43301</v>
      </c>
      <c r="G780" s="63">
        <v>0.27350694444444446</v>
      </c>
      <c r="H780"/>
      <c r="I780" s="65">
        <v>1.5752314814814813E-2</v>
      </c>
      <c r="J780" s="65">
        <v>3.9976851851851854E-2</v>
      </c>
      <c r="K780" s="65">
        <v>3.8518518518518521E-2</v>
      </c>
      <c r="L780" s="65" t="s">
        <v>340</v>
      </c>
      <c r="M780" s="65" t="s">
        <v>341</v>
      </c>
      <c r="N780"/>
      <c r="O780" s="18">
        <v>12.222899999999999</v>
      </c>
      <c r="P780" s="18">
        <v>0</v>
      </c>
      <c r="Q780" s="18">
        <v>14.843412300000001</v>
      </c>
      <c r="S780"/>
      <c r="T780" s="61">
        <v>2.1039495075069299</v>
      </c>
      <c r="U780" s="65">
        <v>2.988425925925926E-2</v>
      </c>
      <c r="V780" s="65">
        <v>5.5324074074074069E-3</v>
      </c>
      <c r="W780" s="65">
        <v>0</v>
      </c>
      <c r="X780" s="65">
        <v>3.0555555555555557E-3</v>
      </c>
      <c r="Y780" s="65">
        <v>0</v>
      </c>
      <c r="Z780" s="65">
        <v>4.6296296296296294E-5</v>
      </c>
      <c r="AA780" s="18">
        <f>WEEKNUM(Tableau22[[#This Row],[Date de début]],2)</f>
        <v>29</v>
      </c>
      <c r="AB780" s="18">
        <f>YEAR(Tableau22[[#This Row],[Date de début]])</f>
        <v>2018</v>
      </c>
      <c r="AC780" s="18">
        <f>WEEKDAY(Tableau22[[#This Row],[Date de début]])</f>
        <v>4</v>
      </c>
      <c r="AD780" s="18" t="str">
        <f>LEFT(Tableau22[[#This Row],[PN Pièce]],9)</f>
        <v/>
      </c>
      <c r="AE780" s="18"/>
    </row>
    <row r="781" spans="2:31" x14ac:dyDescent="0.25">
      <c r="B781" s="18">
        <v>450092</v>
      </c>
      <c r="C781" s="18" t="str">
        <f>IFERROR(VLOOKUP(B781,#REF!,2,FALSE),"")</f>
        <v/>
      </c>
      <c r="D781" s="62">
        <v>43313</v>
      </c>
      <c r="E781" s="63">
        <v>0.35138888888888892</v>
      </c>
      <c r="F781" s="62">
        <v>43321</v>
      </c>
      <c r="G781" s="63">
        <v>0.38226851851851856</v>
      </c>
      <c r="H781"/>
      <c r="I781" s="65" t="s">
        <v>342</v>
      </c>
      <c r="J781" s="65">
        <v>7.1643518518518523E-2</v>
      </c>
      <c r="K781" s="65">
        <v>6.4675925925925928E-2</v>
      </c>
      <c r="L781" s="65" t="s">
        <v>343</v>
      </c>
      <c r="M781" s="65" t="s">
        <v>344</v>
      </c>
      <c r="N781"/>
      <c r="O781" s="18">
        <v>7.3074000000000003</v>
      </c>
      <c r="P781" s="18">
        <v>0</v>
      </c>
      <c r="Q781" s="18">
        <v>18.163123049999999</v>
      </c>
      <c r="S781"/>
      <c r="T781" s="61">
        <v>0.83346111940599699</v>
      </c>
      <c r="U781" s="65">
        <v>5.393518518518519E-2</v>
      </c>
      <c r="V781" s="65">
        <v>8.3449074074074085E-3</v>
      </c>
      <c r="W781" s="65">
        <v>0</v>
      </c>
      <c r="X781" s="65">
        <v>2.3032407407407407E-3</v>
      </c>
      <c r="Y781" s="65">
        <v>0</v>
      </c>
      <c r="Z781" s="65">
        <v>9.2592592592592588E-5</v>
      </c>
      <c r="AA781" s="18">
        <f>WEEKNUM(Tableau22[[#This Row],[Date de début]],2)</f>
        <v>31</v>
      </c>
      <c r="AB781" s="18">
        <f>YEAR(Tableau22[[#This Row],[Date de début]])</f>
        <v>2018</v>
      </c>
      <c r="AC781" s="18">
        <f>WEEKDAY(Tableau22[[#This Row],[Date de début]])</f>
        <v>4</v>
      </c>
      <c r="AD781" s="18" t="str">
        <f>LEFT(Tableau22[[#This Row],[PN Pièce]],9)</f>
        <v/>
      </c>
      <c r="AE781" s="18"/>
    </row>
    <row r="782" spans="2:31" x14ac:dyDescent="0.25">
      <c r="B782" s="18">
        <v>450093</v>
      </c>
      <c r="C782" s="18" t="str">
        <f>IFERROR(VLOOKUP(B782,#REF!,2,FALSE),"")</f>
        <v/>
      </c>
      <c r="D782" s="62">
        <v>43350</v>
      </c>
      <c r="E782" s="63">
        <v>0.32388888888888889</v>
      </c>
      <c r="F782" s="62">
        <v>43350</v>
      </c>
      <c r="G782" s="63">
        <v>0.45466435185185183</v>
      </c>
      <c r="H782"/>
      <c r="I782" s="65">
        <v>8.637731481481481E-2</v>
      </c>
      <c r="J782" s="65">
        <v>8.6689814814814806E-3</v>
      </c>
      <c r="K782" s="65">
        <v>3.5729166666666666E-2</v>
      </c>
      <c r="L782" s="65">
        <v>0</v>
      </c>
      <c r="M782" s="65">
        <v>0.13077546296296297</v>
      </c>
      <c r="N782"/>
      <c r="O782" s="18">
        <v>4.0042499999999999</v>
      </c>
      <c r="P782" s="18">
        <v>0</v>
      </c>
      <c r="Q782" s="18">
        <v>12.194451600000001</v>
      </c>
      <c r="S782"/>
      <c r="T782" s="61">
        <v>20.448800778830002</v>
      </c>
      <c r="U782" s="65">
        <v>3.0902777777777779E-2</v>
      </c>
      <c r="V782" s="65">
        <v>0</v>
      </c>
      <c r="W782" s="65">
        <v>0</v>
      </c>
      <c r="X782" s="65">
        <v>4.8263888888888887E-3</v>
      </c>
      <c r="Y782" s="65">
        <v>0</v>
      </c>
      <c r="Z782" s="65">
        <v>0</v>
      </c>
      <c r="AA782" s="18">
        <f>WEEKNUM(Tableau22[[#This Row],[Date de début]],2)</f>
        <v>36</v>
      </c>
      <c r="AB782" s="18">
        <f>YEAR(Tableau22[[#This Row],[Date de début]])</f>
        <v>2018</v>
      </c>
      <c r="AC782" s="18">
        <f>WEEKDAY(Tableau22[[#This Row],[Date de début]])</f>
        <v>6</v>
      </c>
      <c r="AD782" s="18" t="str">
        <f>LEFT(Tableau22[[#This Row],[PN Pièce]],9)</f>
        <v/>
      </c>
      <c r="AE782" s="18"/>
    </row>
    <row r="783" spans="2:31" x14ac:dyDescent="0.25">
      <c r="B783" s="18">
        <v>450093</v>
      </c>
      <c r="C783" s="18" t="str">
        <f>IFERROR(VLOOKUP(B783,#REF!,2,FALSE),"")</f>
        <v/>
      </c>
      <c r="D783" s="62">
        <v>43495</v>
      </c>
      <c r="E783" s="63">
        <v>0.70196759259259256</v>
      </c>
      <c r="F783" s="62">
        <v>43495</v>
      </c>
      <c r="G783" s="63">
        <v>0.70303240740740736</v>
      </c>
      <c r="H783"/>
      <c r="I783" s="65">
        <v>4.7453703703703704E-4</v>
      </c>
      <c r="J783" s="65">
        <v>1.0416666666666667E-4</v>
      </c>
      <c r="K783" s="65">
        <v>4.8611111111111104E-4</v>
      </c>
      <c r="L783" s="65">
        <v>0</v>
      </c>
      <c r="M783" s="65">
        <v>1.0648148148148147E-3</v>
      </c>
      <c r="N783"/>
      <c r="O783" s="18">
        <v>4.0042499999999999</v>
      </c>
      <c r="P783" s="18">
        <v>0</v>
      </c>
      <c r="Q783" s="18">
        <v>6.0674250000003802E-2</v>
      </c>
      <c r="S783"/>
      <c r="T783" s="61">
        <v>39.8913043478261</v>
      </c>
      <c r="U783" s="65">
        <v>4.8611111111111104E-4</v>
      </c>
      <c r="V783" s="65">
        <v>0</v>
      </c>
      <c r="W783" s="65">
        <v>0</v>
      </c>
      <c r="X783" s="65">
        <v>0</v>
      </c>
      <c r="Y783" s="65">
        <v>0</v>
      </c>
      <c r="Z783" s="65">
        <v>0</v>
      </c>
      <c r="AA783" s="18">
        <f>WEEKNUM(Tableau22[[#This Row],[Date de début]],2)</f>
        <v>5</v>
      </c>
      <c r="AB783" s="18">
        <f>YEAR(Tableau22[[#This Row],[Date de début]])</f>
        <v>2019</v>
      </c>
      <c r="AC783" s="18">
        <f>WEEKDAY(Tableau22[[#This Row],[Date de début]])</f>
        <v>4</v>
      </c>
      <c r="AD783" s="18" t="str">
        <f>LEFT(Tableau22[[#This Row],[PN Pièce]],9)</f>
        <v/>
      </c>
      <c r="AE783" s="18"/>
    </row>
    <row r="784" spans="2:31" x14ac:dyDescent="0.25">
      <c r="B784" s="18">
        <v>450094</v>
      </c>
      <c r="C784" s="18" t="str">
        <f>IFERROR(VLOOKUP(B784,#REF!,2,FALSE),"")</f>
        <v/>
      </c>
      <c r="D784" s="62">
        <v>43334</v>
      </c>
      <c r="E784" s="63">
        <v>0.3298726851851852</v>
      </c>
      <c r="F784" s="62">
        <v>43335</v>
      </c>
      <c r="G784" s="63">
        <v>0.59335648148148146</v>
      </c>
      <c r="H784"/>
      <c r="I784" s="65">
        <v>0.13368055555555555</v>
      </c>
      <c r="J784" s="65">
        <v>1.1574074074074075E-2</v>
      </c>
      <c r="K784" s="65">
        <v>8.3946759259259263E-2</v>
      </c>
      <c r="L784" s="65" t="s">
        <v>345</v>
      </c>
      <c r="M784" s="65" t="s">
        <v>346</v>
      </c>
      <c r="N784"/>
      <c r="O784" s="18">
        <v>53.8185</v>
      </c>
      <c r="P784" s="18">
        <v>0</v>
      </c>
      <c r="Q784" s="18">
        <v>58.357214999999997</v>
      </c>
      <c r="S784"/>
      <c r="T784" s="61">
        <v>92.636302844318195</v>
      </c>
      <c r="U784" s="65">
        <v>7.6053240740740741E-2</v>
      </c>
      <c r="V784" s="65">
        <v>0</v>
      </c>
      <c r="W784" s="65">
        <v>0</v>
      </c>
      <c r="X784" s="65">
        <v>7.6041666666666662E-3</v>
      </c>
      <c r="Y784" s="65">
        <v>0</v>
      </c>
      <c r="Z784" s="65">
        <v>2.8935185185185189E-4</v>
      </c>
      <c r="AA784" s="18">
        <f>WEEKNUM(Tableau22[[#This Row],[Date de début]],2)</f>
        <v>34</v>
      </c>
      <c r="AB784" s="18">
        <f>YEAR(Tableau22[[#This Row],[Date de début]])</f>
        <v>2018</v>
      </c>
      <c r="AC784" s="18">
        <f>WEEKDAY(Tableau22[[#This Row],[Date de début]])</f>
        <v>4</v>
      </c>
      <c r="AD784" s="18" t="str">
        <f>LEFT(Tableau22[[#This Row],[PN Pièce]],9)</f>
        <v/>
      </c>
      <c r="AE784" s="18"/>
    </row>
    <row r="785" spans="2:31" x14ac:dyDescent="0.25">
      <c r="B785" s="18">
        <v>450095</v>
      </c>
      <c r="C785" s="18" t="str">
        <f>IFERROR(VLOOKUP(B785,#REF!,2,FALSE),"")</f>
        <v/>
      </c>
      <c r="D785" s="62">
        <v>43514</v>
      </c>
      <c r="E785" s="63">
        <v>0.34273148148148147</v>
      </c>
      <c r="F785" s="62">
        <v>43514</v>
      </c>
      <c r="G785" s="63">
        <v>0.46086805555555554</v>
      </c>
      <c r="H785"/>
      <c r="I785" s="65">
        <v>4.2118055555555554E-2</v>
      </c>
      <c r="J785" s="65">
        <v>3.6435185185185189E-2</v>
      </c>
      <c r="K785" s="65">
        <v>3.9583333333333331E-2</v>
      </c>
      <c r="L785" s="65">
        <v>0</v>
      </c>
      <c r="M785" s="65">
        <v>0.11813657407407407</v>
      </c>
      <c r="N785"/>
      <c r="O785" s="18">
        <v>22.327649999999998</v>
      </c>
      <c r="P785" s="18">
        <v>22.327649999999998</v>
      </c>
      <c r="Q785" s="18">
        <v>5.2923228</v>
      </c>
      <c r="S785"/>
      <c r="T785" s="61">
        <v>46.547075536396598</v>
      </c>
      <c r="U785" s="65">
        <v>3.3009259259259259E-2</v>
      </c>
      <c r="V785" s="65">
        <v>0</v>
      </c>
      <c r="W785" s="65">
        <v>0</v>
      </c>
      <c r="X785" s="65">
        <v>6.5624999999999998E-3</v>
      </c>
      <c r="Y785" s="65">
        <v>0</v>
      </c>
      <c r="Z785" s="65">
        <v>1.1574074074074073E-5</v>
      </c>
      <c r="AA785" s="18">
        <f>WEEKNUM(Tableau22[[#This Row],[Date de début]],2)</f>
        <v>8</v>
      </c>
      <c r="AB785" s="18">
        <f>YEAR(Tableau22[[#This Row],[Date de début]])</f>
        <v>2019</v>
      </c>
      <c r="AC785" s="18">
        <f>WEEKDAY(Tableau22[[#This Row],[Date de début]])</f>
        <v>2</v>
      </c>
      <c r="AD785" s="18" t="str">
        <f>LEFT(Tableau22[[#This Row],[PN Pièce]],9)</f>
        <v/>
      </c>
      <c r="AE785" s="18"/>
    </row>
    <row r="786" spans="2:31" x14ac:dyDescent="0.25">
      <c r="B786" s="18">
        <v>450095</v>
      </c>
      <c r="C786" s="18" t="str">
        <f>IFERROR(VLOOKUP(B786,#REF!,2,FALSE),"")</f>
        <v/>
      </c>
      <c r="D786" s="62">
        <v>43524</v>
      </c>
      <c r="E786" s="63">
        <v>0.29064814814814816</v>
      </c>
      <c r="F786" s="62">
        <v>43524</v>
      </c>
      <c r="G786" s="63">
        <v>0.36348379629629629</v>
      </c>
      <c r="H786"/>
      <c r="I786" s="65">
        <v>4.7939814814814817E-2</v>
      </c>
      <c r="J786" s="65">
        <v>9.2361111111111116E-3</v>
      </c>
      <c r="K786" s="65">
        <v>1.4317129629629631E-2</v>
      </c>
      <c r="L786" s="65">
        <v>1.3425925925925925E-3</v>
      </c>
      <c r="M786" s="65">
        <v>7.2835648148148149E-2</v>
      </c>
      <c r="N786"/>
      <c r="O786" s="18">
        <v>23.280149999999999</v>
      </c>
      <c r="P786" s="18">
        <v>23.280149999999999</v>
      </c>
      <c r="Q786" s="18">
        <v>3.5324358</v>
      </c>
      <c r="S786"/>
      <c r="T786" s="61">
        <v>38.448752582234199</v>
      </c>
      <c r="U786" s="65">
        <v>1.4201388888888888E-2</v>
      </c>
      <c r="V786" s="65">
        <v>0</v>
      </c>
      <c r="W786" s="65">
        <v>0</v>
      </c>
      <c r="X786" s="65">
        <v>0</v>
      </c>
      <c r="Y786" s="65">
        <v>0</v>
      </c>
      <c r="Z786" s="65">
        <v>1.1574074074074073E-4</v>
      </c>
      <c r="AA786" s="18">
        <f>WEEKNUM(Tableau22[[#This Row],[Date de début]],2)</f>
        <v>9</v>
      </c>
      <c r="AB786" s="18">
        <f>YEAR(Tableau22[[#This Row],[Date de début]])</f>
        <v>2019</v>
      </c>
      <c r="AC786" s="18">
        <f>WEEKDAY(Tableau22[[#This Row],[Date de début]])</f>
        <v>5</v>
      </c>
      <c r="AD786" s="18" t="str">
        <f>LEFT(Tableau22[[#This Row],[PN Pièce]],9)</f>
        <v/>
      </c>
      <c r="AE786" s="18"/>
    </row>
    <row r="787" spans="2:31" x14ac:dyDescent="0.25">
      <c r="B787" s="18">
        <v>450095</v>
      </c>
      <c r="C787" s="18" t="str">
        <f>IFERROR(VLOOKUP(B787,#REF!,2,FALSE),"")</f>
        <v/>
      </c>
      <c r="D787" s="62">
        <v>43524</v>
      </c>
      <c r="E787" s="63">
        <v>0.36365740740740743</v>
      </c>
      <c r="F787" s="62">
        <v>43524</v>
      </c>
      <c r="G787" s="63">
        <v>0.5957175925925926</v>
      </c>
      <c r="H787"/>
      <c r="I787" s="65">
        <v>1.7534722222222222E-2</v>
      </c>
      <c r="J787" s="65">
        <v>0.12560185185185185</v>
      </c>
      <c r="K787" s="65">
        <v>8.892361111111112E-2</v>
      </c>
      <c r="L787" s="65">
        <v>0</v>
      </c>
      <c r="M787" s="65">
        <v>0.2320601851851852</v>
      </c>
      <c r="N787"/>
      <c r="O787" s="18">
        <v>25.113900000000001</v>
      </c>
      <c r="P787" s="18">
        <v>25.113900000000001</v>
      </c>
      <c r="Q787" s="18">
        <v>25.12169385</v>
      </c>
      <c r="S787"/>
      <c r="T787" s="61">
        <v>19.8522194513715</v>
      </c>
      <c r="U787" s="65">
        <v>8.8749999999999996E-2</v>
      </c>
      <c r="V787" s="65">
        <v>0</v>
      </c>
      <c r="W787" s="65">
        <v>0</v>
      </c>
      <c r="X787" s="65">
        <v>1.7361111111111112E-4</v>
      </c>
      <c r="Y787" s="65">
        <v>0</v>
      </c>
      <c r="Z787" s="65">
        <v>0</v>
      </c>
      <c r="AA787" s="18">
        <f>WEEKNUM(Tableau22[[#This Row],[Date de début]],2)</f>
        <v>9</v>
      </c>
      <c r="AB787" s="18">
        <f>YEAR(Tableau22[[#This Row],[Date de début]])</f>
        <v>2019</v>
      </c>
      <c r="AC787" s="18">
        <f>WEEKDAY(Tableau22[[#This Row],[Date de début]])</f>
        <v>5</v>
      </c>
      <c r="AD787" s="18" t="str">
        <f>LEFT(Tableau22[[#This Row],[PN Pièce]],9)</f>
        <v/>
      </c>
      <c r="AE787" s="18"/>
    </row>
    <row r="788" spans="2:31" x14ac:dyDescent="0.25">
      <c r="B788" s="18">
        <v>450095</v>
      </c>
      <c r="C788" s="18" t="str">
        <f>IFERROR(VLOOKUP(B788,#REF!,2,FALSE),"")</f>
        <v/>
      </c>
      <c r="D788" s="62">
        <v>43524</v>
      </c>
      <c r="E788" s="63">
        <v>0.59572916666666664</v>
      </c>
      <c r="F788" s="62">
        <v>43524</v>
      </c>
      <c r="G788" s="63">
        <v>0.75282407407407403</v>
      </c>
      <c r="H788"/>
      <c r="I788" s="65">
        <v>0.14855324074074075</v>
      </c>
      <c r="J788" s="65">
        <v>1.3888888888888889E-3</v>
      </c>
      <c r="K788" s="65">
        <v>7.1296296296296307E-3</v>
      </c>
      <c r="L788" s="65">
        <v>0</v>
      </c>
      <c r="M788" s="65">
        <v>0.15707175925925926</v>
      </c>
      <c r="N788"/>
      <c r="O788" s="18">
        <v>25.113900000000001</v>
      </c>
      <c r="P788" s="18">
        <v>25.113900000000001</v>
      </c>
      <c r="Q788" s="18">
        <v>6.7986299999998306E-2</v>
      </c>
      <c r="S788"/>
      <c r="T788" s="61">
        <v>99.020850217343295</v>
      </c>
      <c r="U788" s="65">
        <v>0</v>
      </c>
      <c r="V788" s="65">
        <v>0</v>
      </c>
      <c r="W788" s="65">
        <v>0</v>
      </c>
      <c r="X788" s="65">
        <v>6.9560185185185185E-3</v>
      </c>
      <c r="Y788" s="65">
        <v>0</v>
      </c>
      <c r="Z788" s="65">
        <v>1.7361111111111112E-4</v>
      </c>
      <c r="AA788" s="18">
        <f>WEEKNUM(Tableau22[[#This Row],[Date de début]],2)</f>
        <v>9</v>
      </c>
      <c r="AB788" s="18">
        <f>YEAR(Tableau22[[#This Row],[Date de début]])</f>
        <v>2019</v>
      </c>
      <c r="AC788" s="18">
        <f>WEEKDAY(Tableau22[[#This Row],[Date de début]])</f>
        <v>5</v>
      </c>
      <c r="AD788" s="18" t="str">
        <f>LEFT(Tableau22[[#This Row],[PN Pièce]],9)</f>
        <v/>
      </c>
      <c r="AE788" s="18"/>
    </row>
    <row r="789" spans="2:31" x14ac:dyDescent="0.25">
      <c r="B789" s="18">
        <v>450096</v>
      </c>
      <c r="C789" s="18" t="str">
        <f>IFERROR(VLOOKUP(B789,#REF!,2,FALSE),"")</f>
        <v/>
      </c>
      <c r="D789" s="62">
        <v>43349</v>
      </c>
      <c r="E789" s="63">
        <v>0.27276620370370369</v>
      </c>
      <c r="F789" s="62">
        <v>43349</v>
      </c>
      <c r="G789" s="63">
        <v>0.45298611111111109</v>
      </c>
      <c r="H789"/>
      <c r="I789" s="65">
        <v>0.12427083333333333</v>
      </c>
      <c r="J789" s="65">
        <v>1.2974537037037036E-2</v>
      </c>
      <c r="K789" s="65">
        <v>4.296296296296296E-2</v>
      </c>
      <c r="L789" s="65">
        <v>1.1574074074074073E-5</v>
      </c>
      <c r="M789" s="65">
        <v>0.18021990740740743</v>
      </c>
      <c r="N789"/>
      <c r="O789" s="18">
        <v>13.402799999999999</v>
      </c>
      <c r="P789" s="18">
        <v>0</v>
      </c>
      <c r="Q789" s="18">
        <v>14.510911050000001</v>
      </c>
      <c r="S789"/>
      <c r="T789" s="61">
        <v>19.518592254832701</v>
      </c>
      <c r="U789" s="65">
        <v>3.6249999999999998E-2</v>
      </c>
      <c r="V789" s="65">
        <v>0</v>
      </c>
      <c r="W789" s="65">
        <v>0</v>
      </c>
      <c r="X789" s="65">
        <v>6.7129629629629622E-3</v>
      </c>
      <c r="Y789" s="65">
        <v>0</v>
      </c>
      <c r="Z789" s="65">
        <v>0</v>
      </c>
      <c r="AA789" s="18">
        <f>WEEKNUM(Tableau22[[#This Row],[Date de début]],2)</f>
        <v>36</v>
      </c>
      <c r="AB789" s="18">
        <f>YEAR(Tableau22[[#This Row],[Date de début]])</f>
        <v>2018</v>
      </c>
      <c r="AC789" s="18">
        <f>WEEKDAY(Tableau22[[#This Row],[Date de début]])</f>
        <v>5</v>
      </c>
      <c r="AD789" s="18" t="str">
        <f>LEFT(Tableau22[[#This Row],[PN Pièce]],9)</f>
        <v/>
      </c>
      <c r="AE789" s="18"/>
    </row>
    <row r="790" spans="2:31" x14ac:dyDescent="0.25">
      <c r="B790" s="18">
        <v>450096</v>
      </c>
      <c r="C790" s="18" t="str">
        <f>IFERROR(VLOOKUP(B790,#REF!,2,FALSE),"")</f>
        <v/>
      </c>
      <c r="D790" s="62">
        <v>43369</v>
      </c>
      <c r="E790" s="63">
        <v>0.29553240740740744</v>
      </c>
      <c r="F790" s="62">
        <v>43369</v>
      </c>
      <c r="G790" s="63">
        <v>0.42293981481481485</v>
      </c>
      <c r="H790"/>
      <c r="I790" s="65">
        <v>4.9768518518518521E-3</v>
      </c>
      <c r="J790" s="65">
        <v>7.3703703703703702E-2</v>
      </c>
      <c r="K790" s="65">
        <v>4.8634259259259259E-2</v>
      </c>
      <c r="L790" s="65">
        <v>9.2592592592592588E-5</v>
      </c>
      <c r="M790" s="65">
        <v>0.12740740740740741</v>
      </c>
      <c r="N790"/>
      <c r="O790" s="18">
        <v>13.402799999999999</v>
      </c>
      <c r="P790" s="18">
        <v>0</v>
      </c>
      <c r="Q790" s="18">
        <v>13.95379485</v>
      </c>
      <c r="S790"/>
      <c r="T790" s="61">
        <v>39.713481104651201</v>
      </c>
      <c r="U790" s="65">
        <v>3.8067129629629631E-2</v>
      </c>
      <c r="V790" s="65">
        <v>0</v>
      </c>
      <c r="W790" s="65">
        <v>0</v>
      </c>
      <c r="X790" s="65">
        <v>1.0439814814814813E-2</v>
      </c>
      <c r="Y790" s="65">
        <v>0</v>
      </c>
      <c r="Z790" s="65">
        <v>1.273148148148148E-4</v>
      </c>
      <c r="AA790" s="18">
        <f>WEEKNUM(Tableau22[[#This Row],[Date de début]],2)</f>
        <v>39</v>
      </c>
      <c r="AB790" s="18">
        <f>YEAR(Tableau22[[#This Row],[Date de début]])</f>
        <v>2018</v>
      </c>
      <c r="AC790" s="18">
        <f>WEEKDAY(Tableau22[[#This Row],[Date de début]])</f>
        <v>4</v>
      </c>
      <c r="AD790" s="18" t="str">
        <f>LEFT(Tableau22[[#This Row],[PN Pièce]],9)</f>
        <v/>
      </c>
      <c r="AE790" s="18"/>
    </row>
    <row r="791" spans="2:31" x14ac:dyDescent="0.25">
      <c r="B791" s="18">
        <v>450096</v>
      </c>
      <c r="C791" s="18" t="str">
        <f>IFERROR(VLOOKUP(B791,#REF!,2,FALSE),"")</f>
        <v/>
      </c>
      <c r="D791" s="62">
        <v>43489</v>
      </c>
      <c r="E791" s="63">
        <v>0.34050925925925929</v>
      </c>
      <c r="F791" s="62">
        <v>43489</v>
      </c>
      <c r="G791" s="63">
        <v>0.4538194444444445</v>
      </c>
      <c r="H791"/>
      <c r="I791" s="65">
        <v>4.9166666666666664E-2</v>
      </c>
      <c r="J791" s="65">
        <v>8.5069444444444437E-3</v>
      </c>
      <c r="K791" s="65">
        <v>5.5636574074074074E-2</v>
      </c>
      <c r="L791" s="65">
        <v>0</v>
      </c>
      <c r="M791" s="65">
        <v>0.11331018518518519</v>
      </c>
      <c r="N791"/>
      <c r="O791" s="18">
        <v>13.402799999999999</v>
      </c>
      <c r="P791" s="18">
        <v>0</v>
      </c>
      <c r="Q791" s="18">
        <v>14.061447449999999</v>
      </c>
      <c r="S791"/>
      <c r="T791" s="61">
        <v>27.5730337078652</v>
      </c>
      <c r="U791" s="65">
        <v>4.8576388888888884E-2</v>
      </c>
      <c r="V791" s="65">
        <v>1.3888888888888889E-4</v>
      </c>
      <c r="W791" s="65">
        <v>0</v>
      </c>
      <c r="X791" s="65">
        <v>6.7129629629629622E-3</v>
      </c>
      <c r="Y791" s="65">
        <v>0</v>
      </c>
      <c r="Z791" s="65">
        <v>2.0833333333333335E-4</v>
      </c>
      <c r="AA791" s="18">
        <f>WEEKNUM(Tableau22[[#This Row],[Date de début]],2)</f>
        <v>4</v>
      </c>
      <c r="AB791" s="18">
        <f>YEAR(Tableau22[[#This Row],[Date de début]])</f>
        <v>2019</v>
      </c>
      <c r="AC791" s="18">
        <f>WEEKDAY(Tableau22[[#This Row],[Date de début]])</f>
        <v>5</v>
      </c>
      <c r="AD791" s="18" t="str">
        <f>LEFT(Tableau22[[#This Row],[PN Pièce]],9)</f>
        <v/>
      </c>
      <c r="AE791" s="18"/>
    </row>
    <row r="792" spans="2:31" x14ac:dyDescent="0.25">
      <c r="B792" s="18">
        <v>450097</v>
      </c>
      <c r="C792" s="18" t="str">
        <f>IFERROR(VLOOKUP(B792,#REF!,2,FALSE),"")</f>
        <v/>
      </c>
      <c r="D792" s="62">
        <v>43376</v>
      </c>
      <c r="E792" s="63">
        <v>0.37053240740740739</v>
      </c>
      <c r="F792" s="62">
        <v>43376</v>
      </c>
      <c r="G792" s="63">
        <v>0.46809027777777779</v>
      </c>
      <c r="H792"/>
      <c r="I792" s="65">
        <v>7.255787037037037E-2</v>
      </c>
      <c r="J792" s="65">
        <v>9.1435185185185185E-4</v>
      </c>
      <c r="K792" s="65">
        <v>4.6064814814814814E-3</v>
      </c>
      <c r="L792" s="65">
        <v>1.9479166666666669E-2</v>
      </c>
      <c r="M792" s="65">
        <v>9.7557870370370378E-2</v>
      </c>
      <c r="N792"/>
      <c r="O792" s="18">
        <v>21.707999999999998</v>
      </c>
      <c r="P792" s="18">
        <v>21.707999999999998</v>
      </c>
      <c r="Q792" s="18">
        <v>1.6411464</v>
      </c>
      <c r="S792"/>
      <c r="T792" s="61">
        <v>34.525210582512699</v>
      </c>
      <c r="U792" s="65">
        <v>4.5833333333333334E-3</v>
      </c>
      <c r="V792" s="65">
        <v>0</v>
      </c>
      <c r="W792" s="65">
        <v>0</v>
      </c>
      <c r="X792" s="65">
        <v>0</v>
      </c>
      <c r="Y792" s="65">
        <v>0</v>
      </c>
      <c r="Z792" s="65">
        <v>2.3148148148148147E-5</v>
      </c>
      <c r="AA792" s="18">
        <f>WEEKNUM(Tableau22[[#This Row],[Date de début]],2)</f>
        <v>40</v>
      </c>
      <c r="AB792" s="18">
        <f>YEAR(Tableau22[[#This Row],[Date de début]])</f>
        <v>2018</v>
      </c>
      <c r="AC792" s="18">
        <f>WEEKDAY(Tableau22[[#This Row],[Date de début]])</f>
        <v>4</v>
      </c>
      <c r="AD792" s="18" t="str">
        <f>LEFT(Tableau22[[#This Row],[PN Pièce]],9)</f>
        <v/>
      </c>
      <c r="AE792" s="18"/>
    </row>
    <row r="793" spans="2:31" x14ac:dyDescent="0.25">
      <c r="B793" s="18">
        <v>450097</v>
      </c>
      <c r="C793" s="18" t="str">
        <f>IFERROR(VLOOKUP(B793,#REF!,2,FALSE),"")</f>
        <v/>
      </c>
      <c r="D793" s="62">
        <v>43376</v>
      </c>
      <c r="E793" s="63">
        <v>0.47108796296296296</v>
      </c>
      <c r="F793" s="62">
        <v>43376</v>
      </c>
      <c r="G793" s="63">
        <v>0.47497685185185184</v>
      </c>
      <c r="H793"/>
      <c r="I793" s="65">
        <v>2.8935185185185188E-3</v>
      </c>
      <c r="J793" s="65">
        <v>8.1018518518518516E-5</v>
      </c>
      <c r="K793" s="65">
        <v>9.1435185185185185E-4</v>
      </c>
      <c r="L793" s="65">
        <v>0</v>
      </c>
      <c r="M793" s="65">
        <v>3.8888888888888883E-3</v>
      </c>
      <c r="N793"/>
      <c r="O793" s="18">
        <v>21.707999999999998</v>
      </c>
      <c r="P793" s="18">
        <v>21.707999999999998</v>
      </c>
      <c r="Q793" s="69">
        <v>0.29293934999999999</v>
      </c>
      <c r="S793"/>
      <c r="T793" s="61">
        <v>51.517857142857103</v>
      </c>
      <c r="U793" s="65">
        <v>8.9120370370370362E-4</v>
      </c>
      <c r="V793" s="65">
        <v>0</v>
      </c>
      <c r="W793" s="65">
        <v>0</v>
      </c>
      <c r="X793" s="65">
        <v>0</v>
      </c>
      <c r="Y793" s="65">
        <v>0</v>
      </c>
      <c r="Z793" s="65">
        <v>2.3148148148148147E-5</v>
      </c>
      <c r="AA793" s="18">
        <f>WEEKNUM(Tableau22[[#This Row],[Date de début]],2)</f>
        <v>40</v>
      </c>
      <c r="AB793" s="18">
        <f>YEAR(Tableau22[[#This Row],[Date de début]])</f>
        <v>2018</v>
      </c>
      <c r="AC793" s="18">
        <f>WEEKDAY(Tableau22[[#This Row],[Date de début]])</f>
        <v>4</v>
      </c>
      <c r="AD793" s="18" t="str">
        <f>LEFT(Tableau22[[#This Row],[PN Pièce]],9)</f>
        <v/>
      </c>
      <c r="AE793" s="18"/>
    </row>
    <row r="794" spans="2:31" x14ac:dyDescent="0.25">
      <c r="B794" s="18">
        <v>450097</v>
      </c>
      <c r="C794" s="18" t="str">
        <f>IFERROR(VLOOKUP(B794,#REF!,2,FALSE),"")</f>
        <v/>
      </c>
      <c r="D794" s="62">
        <v>43376</v>
      </c>
      <c r="E794" s="63">
        <v>0.47699074074074077</v>
      </c>
      <c r="F794" s="62">
        <v>43376</v>
      </c>
      <c r="G794" s="63">
        <v>0.49733796296296301</v>
      </c>
      <c r="H794"/>
      <c r="I794" s="65">
        <v>3.2407407407407406E-3</v>
      </c>
      <c r="J794" s="65">
        <v>1.9791666666666668E-3</v>
      </c>
      <c r="K794" s="65">
        <v>1.5127314814814816E-2</v>
      </c>
      <c r="L794" s="65">
        <v>0</v>
      </c>
      <c r="M794" s="65">
        <v>2.0347222222222221E-2</v>
      </c>
      <c r="N794"/>
      <c r="O794" s="18">
        <v>21.707999999999998</v>
      </c>
      <c r="P794" s="18">
        <v>21.707999999999998</v>
      </c>
      <c r="Q794" s="69">
        <v>6.8348383500000001</v>
      </c>
      <c r="S794"/>
      <c r="T794" s="61">
        <v>28.9795221843004</v>
      </c>
      <c r="U794" s="65">
        <v>1.5092592592592593E-2</v>
      </c>
      <c r="V794" s="65">
        <v>0</v>
      </c>
      <c r="W794" s="65">
        <v>0</v>
      </c>
      <c r="X794" s="65">
        <v>0</v>
      </c>
      <c r="Y794" s="65">
        <v>0</v>
      </c>
      <c r="Z794" s="65">
        <v>3.4722222222222222E-5</v>
      </c>
      <c r="AA794" s="18">
        <f>WEEKNUM(Tableau22[[#This Row],[Date de début]],2)</f>
        <v>40</v>
      </c>
      <c r="AB794" s="18">
        <f>YEAR(Tableau22[[#This Row],[Date de début]])</f>
        <v>2018</v>
      </c>
      <c r="AC794" s="18">
        <f>WEEKDAY(Tableau22[[#This Row],[Date de début]])</f>
        <v>4</v>
      </c>
      <c r="AD794" s="18" t="str">
        <f>LEFT(Tableau22[[#This Row],[PN Pièce]],9)</f>
        <v/>
      </c>
      <c r="AE794" s="18"/>
    </row>
    <row r="795" spans="2:31" x14ac:dyDescent="0.25">
      <c r="B795" s="18">
        <v>450097</v>
      </c>
      <c r="C795" s="18" t="str">
        <f>IFERROR(VLOOKUP(B795,#REF!,2,FALSE),"")</f>
        <v/>
      </c>
      <c r="D795" s="62">
        <v>43377</v>
      </c>
      <c r="E795" s="63">
        <v>0.35563657407407406</v>
      </c>
      <c r="F795" s="62">
        <v>43378</v>
      </c>
      <c r="G795" s="63">
        <v>0.52744212962962966</v>
      </c>
      <c r="H795"/>
      <c r="I795" s="65" t="s">
        <v>347</v>
      </c>
      <c r="J795" s="65">
        <v>1.3726851851851851E-2</v>
      </c>
      <c r="K795" s="65">
        <v>6.0636574074074079E-2</v>
      </c>
      <c r="L795" s="65">
        <v>1.1574074074074073E-5</v>
      </c>
      <c r="M795" s="65" t="s">
        <v>348</v>
      </c>
      <c r="N795"/>
      <c r="O795" s="18">
        <v>21.707999999999998</v>
      </c>
      <c r="P795" s="18">
        <v>21.707999999999998</v>
      </c>
      <c r="Q795" s="18">
        <v>15.9885459</v>
      </c>
      <c r="S795"/>
      <c r="T795" s="61">
        <v>90.154823989569806</v>
      </c>
      <c r="U795" s="65">
        <v>4.9745370370370377E-2</v>
      </c>
      <c r="V795" s="65">
        <v>7.1759259259259259E-3</v>
      </c>
      <c r="W795" s="65">
        <v>0</v>
      </c>
      <c r="X795" s="65">
        <v>3.6574074074074074E-3</v>
      </c>
      <c r="Y795" s="65">
        <v>0</v>
      </c>
      <c r="Z795" s="65">
        <v>5.7870370370370366E-5</v>
      </c>
      <c r="AA795" s="18">
        <f>WEEKNUM(Tableau22[[#This Row],[Date de début]],2)</f>
        <v>40</v>
      </c>
      <c r="AB795" s="18">
        <f>YEAR(Tableau22[[#This Row],[Date de début]])</f>
        <v>2018</v>
      </c>
      <c r="AC795" s="18">
        <f>WEEKDAY(Tableau22[[#This Row],[Date de début]])</f>
        <v>5</v>
      </c>
      <c r="AD795" s="18" t="str">
        <f>LEFT(Tableau22[[#This Row],[PN Pièce]],9)</f>
        <v/>
      </c>
      <c r="AE795" s="18"/>
    </row>
    <row r="796" spans="2:31" x14ac:dyDescent="0.25">
      <c r="B796" s="18">
        <v>450098</v>
      </c>
      <c r="C796" s="18" t="str">
        <f>IFERROR(VLOOKUP(B796,#REF!,2,FALSE),"")</f>
        <v/>
      </c>
      <c r="D796" s="62">
        <v>43348</v>
      </c>
      <c r="E796" s="63">
        <v>0.74436342592592597</v>
      </c>
      <c r="F796" s="62">
        <v>43348</v>
      </c>
      <c r="G796" s="63">
        <v>0.85523148148148154</v>
      </c>
      <c r="H796"/>
      <c r="I796" s="65">
        <v>3.8391203703703698E-2</v>
      </c>
      <c r="J796" s="65">
        <v>9.0972222222222218E-3</v>
      </c>
      <c r="K796" s="65">
        <v>6.3379629629629633E-2</v>
      </c>
      <c r="L796" s="65">
        <v>0</v>
      </c>
      <c r="M796" s="65">
        <v>0.11086805555555555</v>
      </c>
      <c r="N796"/>
      <c r="O796" s="18">
        <v>9.5168999999999997</v>
      </c>
      <c r="P796" s="18">
        <v>0</v>
      </c>
      <c r="Q796" s="18">
        <v>9.7617490500000006</v>
      </c>
      <c r="S796"/>
      <c r="T796" s="61">
        <v>51.051362355152101</v>
      </c>
      <c r="U796" s="65">
        <v>3.172453703703703E-2</v>
      </c>
      <c r="V796" s="65">
        <v>0</v>
      </c>
      <c r="W796" s="65">
        <v>0</v>
      </c>
      <c r="X796" s="65">
        <v>3.1585648148148147E-2</v>
      </c>
      <c r="Y796" s="65">
        <v>0</v>
      </c>
      <c r="Z796" s="65">
        <v>6.9444444444444444E-5</v>
      </c>
      <c r="AA796" s="18">
        <f>WEEKNUM(Tableau22[[#This Row],[Date de début]],2)</f>
        <v>36</v>
      </c>
      <c r="AB796" s="18">
        <f>YEAR(Tableau22[[#This Row],[Date de début]])</f>
        <v>2018</v>
      </c>
      <c r="AC796" s="18">
        <f>WEEKDAY(Tableau22[[#This Row],[Date de début]])</f>
        <v>4</v>
      </c>
      <c r="AD796" s="18" t="str">
        <f>LEFT(Tableau22[[#This Row],[PN Pièce]],9)</f>
        <v/>
      </c>
      <c r="AE796" s="18"/>
    </row>
    <row r="797" spans="2:31" x14ac:dyDescent="0.25">
      <c r="B797" s="18">
        <v>450098</v>
      </c>
      <c r="C797" s="18" t="str">
        <f>IFERROR(VLOOKUP(B797,#REF!,2,FALSE),"")</f>
        <v/>
      </c>
      <c r="D797" s="62">
        <v>43369</v>
      </c>
      <c r="E797" s="63">
        <v>0.42296296296296299</v>
      </c>
      <c r="F797" s="62">
        <v>43369</v>
      </c>
      <c r="G797" s="63">
        <v>0.547337962962963</v>
      </c>
      <c r="H797"/>
      <c r="I797" s="65">
        <v>5.6712962962962958E-3</v>
      </c>
      <c r="J797" s="65">
        <v>5.1458333333333328E-2</v>
      </c>
      <c r="K797" s="65">
        <v>6.7245370370370372E-2</v>
      </c>
      <c r="L797" s="65">
        <v>0</v>
      </c>
      <c r="M797" s="65">
        <v>0.124375</v>
      </c>
      <c r="N797"/>
      <c r="O797" s="18">
        <v>9.5168999999999997</v>
      </c>
      <c r="P797" s="18">
        <v>0</v>
      </c>
      <c r="Q797" s="18">
        <v>9.7068664499999997</v>
      </c>
      <c r="S797"/>
      <c r="T797" s="61">
        <v>64.944351386562502</v>
      </c>
      <c r="U797" s="65">
        <v>3.4178240740740738E-2</v>
      </c>
      <c r="V797" s="65">
        <v>0</v>
      </c>
      <c r="W797" s="65">
        <v>0</v>
      </c>
      <c r="X797" s="65">
        <v>3.3032407407407406E-2</v>
      </c>
      <c r="Y797" s="65">
        <v>0</v>
      </c>
      <c r="Z797" s="65">
        <v>3.4722222222222222E-5</v>
      </c>
      <c r="AA797" s="18">
        <f>WEEKNUM(Tableau22[[#This Row],[Date de début]],2)</f>
        <v>39</v>
      </c>
      <c r="AB797" s="18">
        <f>YEAR(Tableau22[[#This Row],[Date de début]])</f>
        <v>2018</v>
      </c>
      <c r="AC797" s="18">
        <f>WEEKDAY(Tableau22[[#This Row],[Date de début]])</f>
        <v>4</v>
      </c>
      <c r="AD797" s="18" t="str">
        <f>LEFT(Tableau22[[#This Row],[PN Pièce]],9)</f>
        <v/>
      </c>
      <c r="AE797" s="18"/>
    </row>
    <row r="798" spans="2:31" x14ac:dyDescent="0.25">
      <c r="B798" s="18">
        <v>450098</v>
      </c>
      <c r="C798" s="18" t="str">
        <f>IFERROR(VLOOKUP(B798,#REF!,2,FALSE),"")</f>
        <v/>
      </c>
      <c r="D798" s="62">
        <v>43376</v>
      </c>
      <c r="E798" s="63">
        <v>0.49734953703703705</v>
      </c>
      <c r="F798" s="62">
        <v>43377</v>
      </c>
      <c r="G798" s="63">
        <v>0.35562500000000002</v>
      </c>
      <c r="H798"/>
      <c r="I798" s="65">
        <v>0.77930555555555558</v>
      </c>
      <c r="J798" s="65">
        <v>3.9131944444444448E-2</v>
      </c>
      <c r="K798" s="65">
        <v>3.9837962962962964E-2</v>
      </c>
      <c r="L798" s="65">
        <v>0</v>
      </c>
      <c r="M798" s="65">
        <v>0.85827546296296298</v>
      </c>
      <c r="N798"/>
      <c r="O798" s="18">
        <v>9.5168999999999997</v>
      </c>
      <c r="P798" s="18">
        <v>0</v>
      </c>
      <c r="Q798" s="18">
        <v>5.0852389499999999</v>
      </c>
      <c r="S798"/>
      <c r="T798" s="61">
        <v>2.5780864405636899</v>
      </c>
      <c r="U798" s="65">
        <v>2.390046296296296E-2</v>
      </c>
      <c r="V798" s="65">
        <v>0</v>
      </c>
      <c r="W798" s="65">
        <v>0</v>
      </c>
      <c r="X798" s="65">
        <v>1.59375E-2</v>
      </c>
      <c r="Y798" s="65">
        <v>0</v>
      </c>
      <c r="Z798" s="65">
        <v>0</v>
      </c>
      <c r="AA798" s="18">
        <f>WEEKNUM(Tableau22[[#This Row],[Date de début]],2)</f>
        <v>40</v>
      </c>
      <c r="AB798" s="18">
        <f>YEAR(Tableau22[[#This Row],[Date de début]])</f>
        <v>2018</v>
      </c>
      <c r="AC798" s="18">
        <f>WEEKDAY(Tableau22[[#This Row],[Date de début]])</f>
        <v>4</v>
      </c>
      <c r="AD798" s="18" t="str">
        <f>LEFT(Tableau22[[#This Row],[PN Pièce]],9)</f>
        <v/>
      </c>
      <c r="AE798" s="18"/>
    </row>
    <row r="799" spans="2:31" x14ac:dyDescent="0.25">
      <c r="B799" s="18">
        <v>450098</v>
      </c>
      <c r="C799" s="18" t="str">
        <f>IFERROR(VLOOKUP(B799,#REF!,2,FALSE),"")</f>
        <v/>
      </c>
      <c r="D799" s="62">
        <v>43495</v>
      </c>
      <c r="E799" s="63">
        <v>0.6763541666666667</v>
      </c>
      <c r="F799" s="62">
        <v>43495</v>
      </c>
      <c r="G799" s="63">
        <v>0.70196759259259256</v>
      </c>
      <c r="H799"/>
      <c r="I799" s="65">
        <v>2.4560185185185185E-2</v>
      </c>
      <c r="J799" s="65">
        <v>2.7777777777777778E-4</v>
      </c>
      <c r="K799" s="65">
        <v>7.7546296296296304E-4</v>
      </c>
      <c r="L799" s="65">
        <v>0</v>
      </c>
      <c r="M799" s="65">
        <v>2.5613425925925925E-2</v>
      </c>
      <c r="N799"/>
      <c r="O799" s="18">
        <v>9.7325999999999997</v>
      </c>
      <c r="P799" s="18">
        <v>9.7325999999999997</v>
      </c>
      <c r="Q799" s="18">
        <v>5.6341349999999603E-2</v>
      </c>
      <c r="S799"/>
      <c r="T799" s="61">
        <v>1.1310438319024001</v>
      </c>
      <c r="U799" s="65">
        <v>7.6388888888888893E-4</v>
      </c>
      <c r="V799" s="65">
        <v>0</v>
      </c>
      <c r="W799" s="65">
        <v>0</v>
      </c>
      <c r="X799" s="65">
        <v>0</v>
      </c>
      <c r="Y799" s="65">
        <v>0</v>
      </c>
      <c r="Z799" s="65">
        <v>1.1574074074074073E-5</v>
      </c>
      <c r="AA799" s="18">
        <f>WEEKNUM(Tableau22[[#This Row],[Date de début]],2)</f>
        <v>5</v>
      </c>
      <c r="AB799" s="18">
        <f>YEAR(Tableau22[[#This Row],[Date de début]])</f>
        <v>2019</v>
      </c>
      <c r="AC799" s="18">
        <f>WEEKDAY(Tableau22[[#This Row],[Date de début]])</f>
        <v>4</v>
      </c>
      <c r="AD799" s="18" t="str">
        <f>LEFT(Tableau22[[#This Row],[PN Pièce]],9)</f>
        <v/>
      </c>
      <c r="AE799" s="18"/>
    </row>
    <row r="800" spans="2:31" x14ac:dyDescent="0.25">
      <c r="B800" s="18">
        <v>450098</v>
      </c>
      <c r="C800" s="18" t="str">
        <f>IFERROR(VLOOKUP(B800,#REF!,2,FALSE),"")</f>
        <v/>
      </c>
      <c r="D800" s="62">
        <v>43495</v>
      </c>
      <c r="E800" s="63">
        <v>0.70315972222222223</v>
      </c>
      <c r="F800" s="62">
        <v>43496</v>
      </c>
      <c r="G800" s="63">
        <v>0.60266203703703702</v>
      </c>
      <c r="H800"/>
      <c r="I800" s="65">
        <v>5.8182870370370371E-2</v>
      </c>
      <c r="J800" s="65">
        <v>1.9675925925925928E-3</v>
      </c>
      <c r="K800" s="65">
        <v>7.1261574074074074E-2</v>
      </c>
      <c r="L800" s="65">
        <v>0.76809027777777772</v>
      </c>
      <c r="M800" s="65">
        <v>0.8995023148148148</v>
      </c>
      <c r="N800"/>
      <c r="O800" s="18">
        <v>9.7325999999999997</v>
      </c>
      <c r="P800" s="18">
        <v>9.7325999999999997</v>
      </c>
      <c r="Q800" s="18">
        <v>9.7350060000000003</v>
      </c>
      <c r="S800"/>
      <c r="T800" s="61">
        <v>5.6003834424900596</v>
      </c>
      <c r="U800" s="65">
        <v>3.5648148148148151E-2</v>
      </c>
      <c r="V800" s="65">
        <v>0</v>
      </c>
      <c r="W800" s="65">
        <v>0</v>
      </c>
      <c r="X800" s="65">
        <v>3.5590277777777776E-2</v>
      </c>
      <c r="Y800" s="65">
        <v>0</v>
      </c>
      <c r="Z800" s="65">
        <v>2.3148148148148147E-5</v>
      </c>
      <c r="AA800" s="18">
        <f>WEEKNUM(Tableau22[[#This Row],[Date de début]],2)</f>
        <v>5</v>
      </c>
      <c r="AB800" s="18">
        <f>YEAR(Tableau22[[#This Row],[Date de début]])</f>
        <v>2019</v>
      </c>
      <c r="AC800" s="18">
        <f>WEEKDAY(Tableau22[[#This Row],[Date de début]])</f>
        <v>4</v>
      </c>
      <c r="AD800" s="18" t="str">
        <f>LEFT(Tableau22[[#This Row],[PN Pièce]],9)</f>
        <v/>
      </c>
      <c r="AE800" s="18"/>
    </row>
    <row r="801" spans="2:31" x14ac:dyDescent="0.25">
      <c r="B801" s="18">
        <v>450099</v>
      </c>
      <c r="C801" s="18" t="str">
        <f>IFERROR(VLOOKUP(B801,#REF!,2,FALSE),"")</f>
        <v/>
      </c>
      <c r="D801" s="62">
        <v>43348</v>
      </c>
      <c r="E801" s="63">
        <v>0.85570601851851846</v>
      </c>
      <c r="F801" s="62">
        <v>43349</v>
      </c>
      <c r="G801" s="63">
        <v>0.27275462962962965</v>
      </c>
      <c r="H801"/>
      <c r="I801" s="65">
        <v>0.40722222222222221</v>
      </c>
      <c r="J801" s="65">
        <v>3.4375E-3</v>
      </c>
      <c r="K801" s="65">
        <v>6.3888888888888884E-3</v>
      </c>
      <c r="L801" s="65">
        <v>0</v>
      </c>
      <c r="M801" s="65">
        <v>0.41704861111111113</v>
      </c>
      <c r="N801"/>
      <c r="O801" s="18">
        <v>2.7570000000000001</v>
      </c>
      <c r="P801" s="18">
        <v>0</v>
      </c>
      <c r="Q801" s="18">
        <v>2.8603938000000002</v>
      </c>
      <c r="S801"/>
      <c r="T801" s="61">
        <v>2.3029445230760701</v>
      </c>
      <c r="U801" s="65">
        <v>4.31712962962963E-3</v>
      </c>
      <c r="V801" s="65">
        <v>0</v>
      </c>
      <c r="W801" s="65">
        <v>0</v>
      </c>
      <c r="X801" s="65">
        <v>1.9791666666666668E-3</v>
      </c>
      <c r="Y801" s="65">
        <v>0</v>
      </c>
      <c r="Z801" s="65">
        <v>9.2592592592592588E-5</v>
      </c>
      <c r="AA801" s="18">
        <f>WEEKNUM(Tableau22[[#This Row],[Date de début]],2)</f>
        <v>36</v>
      </c>
      <c r="AB801" s="18">
        <f>YEAR(Tableau22[[#This Row],[Date de début]])</f>
        <v>2018</v>
      </c>
      <c r="AC801" s="18">
        <f>WEEKDAY(Tableau22[[#This Row],[Date de début]])</f>
        <v>4</v>
      </c>
      <c r="AD801" s="18" t="str">
        <f>LEFT(Tableau22[[#This Row],[PN Pièce]],9)</f>
        <v/>
      </c>
      <c r="AE801" s="18"/>
    </row>
    <row r="802" spans="2:31" x14ac:dyDescent="0.25">
      <c r="B802" s="18">
        <v>450099</v>
      </c>
      <c r="C802" s="18" t="str">
        <f>IFERROR(VLOOKUP(B802,#REF!,2,FALSE),"")</f>
        <v/>
      </c>
      <c r="D802" s="62">
        <v>43370</v>
      </c>
      <c r="E802" s="63">
        <v>0.27848379629629633</v>
      </c>
      <c r="F802" s="62">
        <v>43370</v>
      </c>
      <c r="G802" s="63">
        <v>0.33186342592592594</v>
      </c>
      <c r="H802"/>
      <c r="I802" s="65">
        <v>2.7962962962962964E-2</v>
      </c>
      <c r="J802" s="65">
        <v>6.2731481481481484E-3</v>
      </c>
      <c r="K802" s="65">
        <v>1.90625E-2</v>
      </c>
      <c r="L802" s="65">
        <v>8.1018518518518516E-5</v>
      </c>
      <c r="M802" s="65">
        <v>5.3379629629629631E-2</v>
      </c>
      <c r="N802"/>
      <c r="O802" s="18">
        <v>2.7570000000000001</v>
      </c>
      <c r="P802" s="18">
        <v>0</v>
      </c>
      <c r="Q802" s="18">
        <v>2.8304656499999901</v>
      </c>
      <c r="S802"/>
      <c r="T802" s="61">
        <v>67.363616652211704</v>
      </c>
      <c r="U802" s="65">
        <v>4.386574074074074E-3</v>
      </c>
      <c r="V802" s="65">
        <v>0</v>
      </c>
      <c r="W802" s="65">
        <v>0</v>
      </c>
      <c r="X802" s="65">
        <v>1.4606481481481482E-2</v>
      </c>
      <c r="Y802" s="65">
        <v>0</v>
      </c>
      <c r="Z802" s="65">
        <v>6.9444444444444444E-5</v>
      </c>
      <c r="AA802" s="18">
        <f>WEEKNUM(Tableau22[[#This Row],[Date de début]],2)</f>
        <v>39</v>
      </c>
      <c r="AB802" s="18">
        <f>YEAR(Tableau22[[#This Row],[Date de début]])</f>
        <v>2018</v>
      </c>
      <c r="AC802" s="18">
        <f>WEEKDAY(Tableau22[[#This Row],[Date de début]])</f>
        <v>5</v>
      </c>
      <c r="AD802" s="18" t="str">
        <f>LEFT(Tableau22[[#This Row],[PN Pièce]],9)</f>
        <v/>
      </c>
      <c r="AE802" s="18"/>
    </row>
    <row r="803" spans="2:31" x14ac:dyDescent="0.25">
      <c r="B803" s="18">
        <v>450099</v>
      </c>
      <c r="C803" s="18" t="str">
        <f>IFERROR(VLOOKUP(B803,#REF!,2,FALSE),"")</f>
        <v/>
      </c>
      <c r="D803" s="62">
        <v>43370</v>
      </c>
      <c r="E803" s="63">
        <v>0.3540625</v>
      </c>
      <c r="F803" s="62">
        <v>43370</v>
      </c>
      <c r="G803" s="63">
        <v>0.55662037037037038</v>
      </c>
      <c r="H803"/>
      <c r="I803" s="65">
        <v>0.15766203703703704</v>
      </c>
      <c r="J803" s="65">
        <v>2.6168981481481477E-2</v>
      </c>
      <c r="K803" s="65">
        <v>1.8726851851851852E-2</v>
      </c>
      <c r="L803" s="65">
        <v>0</v>
      </c>
      <c r="M803" s="65">
        <v>0.20255787037037035</v>
      </c>
      <c r="N803"/>
      <c r="O803" s="18">
        <v>2.7570000000000001</v>
      </c>
      <c r="P803" s="18">
        <v>0</v>
      </c>
      <c r="Q803" s="18">
        <v>2.9438841</v>
      </c>
      <c r="S803"/>
      <c r="T803" s="61">
        <v>84.368607508142404</v>
      </c>
      <c r="U803" s="65">
        <v>4.2939814814814811E-3</v>
      </c>
      <c r="V803" s="65">
        <v>0</v>
      </c>
      <c r="W803" s="65">
        <v>0</v>
      </c>
      <c r="X803" s="65">
        <v>1.4363425925925925E-2</v>
      </c>
      <c r="Y803" s="65">
        <v>0</v>
      </c>
      <c r="Z803" s="65">
        <v>6.9444444444444444E-5</v>
      </c>
      <c r="AA803" s="18">
        <f>WEEKNUM(Tableau22[[#This Row],[Date de début]],2)</f>
        <v>39</v>
      </c>
      <c r="AB803" s="18">
        <f>YEAR(Tableau22[[#This Row],[Date de début]])</f>
        <v>2018</v>
      </c>
      <c r="AC803" s="18">
        <f>WEEKDAY(Tableau22[[#This Row],[Date de début]])</f>
        <v>5</v>
      </c>
      <c r="AD803" s="18" t="str">
        <f>LEFT(Tableau22[[#This Row],[PN Pièce]],9)</f>
        <v/>
      </c>
      <c r="AE803" s="18"/>
    </row>
    <row r="804" spans="2:31" x14ac:dyDescent="0.25">
      <c r="B804" s="18">
        <v>450100</v>
      </c>
      <c r="C804" s="18" t="str">
        <f>IFERROR(VLOOKUP(B804,#REF!,2,FALSE),"")</f>
        <v/>
      </c>
      <c r="D804" s="62">
        <v>43354</v>
      </c>
      <c r="E804" s="63">
        <v>0.31627314814814816</v>
      </c>
      <c r="F804" s="62">
        <v>43354</v>
      </c>
      <c r="G804" s="63">
        <v>0.5458912037037037</v>
      </c>
      <c r="H804"/>
      <c r="I804" s="65">
        <v>0.17850694444444445</v>
      </c>
      <c r="J804" s="65">
        <v>1.8518518518518517E-3</v>
      </c>
      <c r="K804" s="65">
        <v>4.925925925925926E-2</v>
      </c>
      <c r="L804" s="65">
        <v>0</v>
      </c>
      <c r="M804" s="65">
        <v>0.22961805555555556</v>
      </c>
      <c r="N804"/>
      <c r="O804" s="18">
        <v>12.4689</v>
      </c>
      <c r="P804" s="18">
        <v>12.4689</v>
      </c>
      <c r="Q804" s="18">
        <v>13.145114100000001</v>
      </c>
      <c r="S804"/>
      <c r="T804" s="61">
        <v>50.274106557790297</v>
      </c>
      <c r="U804" s="65">
        <v>3.5891203703703703E-2</v>
      </c>
      <c r="V804" s="65">
        <v>1.5046296296296297E-4</v>
      </c>
      <c r="W804" s="65">
        <v>0</v>
      </c>
      <c r="X804" s="65">
        <v>1.3217592592592593E-2</v>
      </c>
      <c r="Y804" s="65">
        <v>0</v>
      </c>
      <c r="Z804" s="65">
        <v>0</v>
      </c>
      <c r="AA804" s="18">
        <f>WEEKNUM(Tableau22[[#This Row],[Date de début]],2)</f>
        <v>37</v>
      </c>
      <c r="AB804" s="18">
        <f>YEAR(Tableau22[[#This Row],[Date de début]])</f>
        <v>2018</v>
      </c>
      <c r="AC804" s="18">
        <f>WEEKDAY(Tableau22[[#This Row],[Date de début]])</f>
        <v>3</v>
      </c>
      <c r="AD804" s="18" t="str">
        <f>LEFT(Tableau22[[#This Row],[PN Pièce]],9)</f>
        <v/>
      </c>
      <c r="AE804" s="18"/>
    </row>
    <row r="805" spans="2:31" x14ac:dyDescent="0.25">
      <c r="B805" s="18">
        <v>450100</v>
      </c>
      <c r="C805" s="18" t="str">
        <f>IFERROR(VLOOKUP(B805,#REF!,2,FALSE),"")</f>
        <v/>
      </c>
      <c r="D805" s="62">
        <v>43370</v>
      </c>
      <c r="E805" s="63">
        <v>0.55663194444444442</v>
      </c>
      <c r="F805" s="62">
        <v>43371</v>
      </c>
      <c r="G805" s="63">
        <v>0.33303240740740742</v>
      </c>
      <c r="H805"/>
      <c r="I805" s="65">
        <v>0.71675925925925921</v>
      </c>
      <c r="J805" s="65">
        <v>6.4236111111111117E-3</v>
      </c>
      <c r="K805" s="65">
        <v>5.3217592592592594E-2</v>
      </c>
      <c r="L805" s="65">
        <v>0</v>
      </c>
      <c r="M805" s="65">
        <v>0.77640046296296295</v>
      </c>
      <c r="N805"/>
      <c r="O805" s="18">
        <v>12.4689</v>
      </c>
      <c r="P805" s="18">
        <v>12.4689</v>
      </c>
      <c r="Q805" s="18">
        <v>12.68087265</v>
      </c>
      <c r="S805"/>
      <c r="T805" s="61">
        <v>5.6956366184165397</v>
      </c>
      <c r="U805" s="65">
        <v>3.9351851851851853E-2</v>
      </c>
      <c r="V805" s="65">
        <v>5.6712962962962956E-4</v>
      </c>
      <c r="W805" s="65">
        <v>0</v>
      </c>
      <c r="X805" s="65">
        <v>1.3206018518518518E-2</v>
      </c>
      <c r="Y805" s="65">
        <v>0</v>
      </c>
      <c r="Z805" s="65">
        <v>9.2592592592592588E-5</v>
      </c>
      <c r="AA805" s="18">
        <f>WEEKNUM(Tableau22[[#This Row],[Date de début]],2)</f>
        <v>39</v>
      </c>
      <c r="AB805" s="18">
        <f>YEAR(Tableau22[[#This Row],[Date de début]])</f>
        <v>2018</v>
      </c>
      <c r="AC805" s="18">
        <f>WEEKDAY(Tableau22[[#This Row],[Date de début]])</f>
        <v>5</v>
      </c>
      <c r="AD805" s="18" t="str">
        <f>LEFT(Tableau22[[#This Row],[PN Pièce]],9)</f>
        <v/>
      </c>
      <c r="AE805" s="18"/>
    </row>
    <row r="806" spans="2:31" x14ac:dyDescent="0.25">
      <c r="B806" s="18">
        <v>450101</v>
      </c>
      <c r="C806" s="18" t="str">
        <f>IFERROR(VLOOKUP(B806,#REF!,2,FALSE),"")</f>
        <v/>
      </c>
      <c r="D806" s="62">
        <v>43370</v>
      </c>
      <c r="E806" s="63">
        <v>0.33187499999999998</v>
      </c>
      <c r="F806" s="62">
        <v>43370</v>
      </c>
      <c r="G806" s="63">
        <v>0.35405092592592591</v>
      </c>
      <c r="H806"/>
      <c r="I806" s="65">
        <v>7.789351851851852E-3</v>
      </c>
      <c r="J806" s="65">
        <v>2.0370370370370373E-3</v>
      </c>
      <c r="K806" s="65">
        <v>1.2349537037037039E-2</v>
      </c>
      <c r="L806" s="65">
        <v>0</v>
      </c>
      <c r="M806" s="65">
        <v>2.2175925925925929E-2</v>
      </c>
      <c r="N806"/>
      <c r="O806" s="18">
        <v>1.2037500000000001</v>
      </c>
      <c r="P806" s="18">
        <v>0</v>
      </c>
      <c r="Q806" s="18">
        <v>1.20849450000001</v>
      </c>
      <c r="S806"/>
      <c r="T806" s="61">
        <v>68.836116910229606</v>
      </c>
      <c r="U806" s="65">
        <v>4.6412037037037038E-3</v>
      </c>
      <c r="V806" s="65">
        <v>0</v>
      </c>
      <c r="W806" s="65">
        <v>0</v>
      </c>
      <c r="X806" s="65">
        <v>7.7083333333333335E-3</v>
      </c>
      <c r="Y806" s="65">
        <v>0</v>
      </c>
      <c r="Z806" s="65">
        <v>0</v>
      </c>
      <c r="AA806" s="18">
        <f>WEEKNUM(Tableau22[[#This Row],[Date de début]],2)</f>
        <v>39</v>
      </c>
      <c r="AB806" s="18">
        <f>YEAR(Tableau22[[#This Row],[Date de début]])</f>
        <v>2018</v>
      </c>
      <c r="AC806" s="18">
        <f>WEEKDAY(Tableau22[[#This Row],[Date de début]])</f>
        <v>5</v>
      </c>
      <c r="AD806" s="18" t="str">
        <f>LEFT(Tableau22[[#This Row],[PN Pièce]],9)</f>
        <v/>
      </c>
      <c r="AE806" s="18"/>
    </row>
    <row r="807" spans="2:31" x14ac:dyDescent="0.25">
      <c r="B807" s="18">
        <v>450101</v>
      </c>
      <c r="C807" s="18" t="str">
        <f>IFERROR(VLOOKUP(B807,#REF!,2,FALSE),"")</f>
        <v/>
      </c>
      <c r="D807" s="62">
        <v>43494</v>
      </c>
      <c r="E807" s="63">
        <v>0.71508101851851846</v>
      </c>
      <c r="F807" s="62">
        <v>43495</v>
      </c>
      <c r="G807" s="63">
        <v>0.67634259259259266</v>
      </c>
      <c r="H807"/>
      <c r="I807" s="65">
        <v>3.8819444444444441E-2</v>
      </c>
      <c r="J807" s="65">
        <v>5.3240740740740744E-4</v>
      </c>
      <c r="K807" s="65">
        <v>1.4537037037037038E-2</v>
      </c>
      <c r="L807" s="65">
        <v>0.90737268518518521</v>
      </c>
      <c r="M807" s="65">
        <v>0.96126157407407409</v>
      </c>
      <c r="N807"/>
      <c r="O807" s="18">
        <v>1.2037500000000001</v>
      </c>
      <c r="P807" s="18">
        <v>0</v>
      </c>
      <c r="Q807" s="18">
        <v>1.2207154499999999</v>
      </c>
      <c r="S807"/>
      <c r="T807" s="61">
        <v>96.818019818669995</v>
      </c>
      <c r="U807" s="65">
        <v>6.8634259259259256E-3</v>
      </c>
      <c r="V807" s="65">
        <v>0</v>
      </c>
      <c r="W807" s="65">
        <v>0</v>
      </c>
      <c r="X807" s="65">
        <v>7.6736111111111111E-3</v>
      </c>
      <c r="Y807" s="65">
        <v>0</v>
      </c>
      <c r="Z807" s="65">
        <v>0</v>
      </c>
      <c r="AA807" s="18">
        <f>WEEKNUM(Tableau22[[#This Row],[Date de début]],2)</f>
        <v>5</v>
      </c>
      <c r="AB807" s="18">
        <f>YEAR(Tableau22[[#This Row],[Date de début]])</f>
        <v>2019</v>
      </c>
      <c r="AC807" s="18">
        <f>WEEKDAY(Tableau22[[#This Row],[Date de début]])</f>
        <v>3</v>
      </c>
      <c r="AD807" s="18" t="str">
        <f>LEFT(Tableau22[[#This Row],[PN Pièce]],9)</f>
        <v/>
      </c>
      <c r="AE807" s="18"/>
    </row>
    <row r="808" spans="2:31" x14ac:dyDescent="0.25">
      <c r="B808" s="18">
        <v>450102</v>
      </c>
      <c r="C808" s="18" t="str">
        <f>IFERROR(VLOOKUP(B808,#REF!,2,FALSE),"")</f>
        <v/>
      </c>
      <c r="D808" s="62">
        <v>43378</v>
      </c>
      <c r="E808" s="63">
        <v>0.52774305555555556</v>
      </c>
      <c r="F808" s="62">
        <v>43381</v>
      </c>
      <c r="G808" s="63">
        <v>0.45965277777777774</v>
      </c>
      <c r="H808" s="53"/>
      <c r="I808" s="65" t="s">
        <v>349</v>
      </c>
      <c r="J808" s="65">
        <v>8.8020833333333326E-2</v>
      </c>
      <c r="K808" s="65">
        <v>3.0613425925925929E-2</v>
      </c>
      <c r="L808" s="65">
        <v>1.273148148148148E-4</v>
      </c>
      <c r="M808" s="65" t="s">
        <v>350</v>
      </c>
      <c r="N808"/>
      <c r="O808" s="18">
        <v>2.5579499999999999</v>
      </c>
      <c r="P808" s="18">
        <v>2.5579499999999999</v>
      </c>
      <c r="Q808" s="18">
        <v>2.595996</v>
      </c>
      <c r="S808"/>
      <c r="T808" s="61">
        <v>0.797309300204885</v>
      </c>
      <c r="U808" s="65">
        <v>1.0462962962962964E-2</v>
      </c>
      <c r="V808" s="65">
        <v>0</v>
      </c>
      <c r="W808" s="65">
        <v>0</v>
      </c>
      <c r="X808" s="65">
        <v>2.0127314814814817E-2</v>
      </c>
      <c r="Y808" s="65">
        <v>0</v>
      </c>
      <c r="Z808" s="65">
        <v>2.3148148148148147E-5</v>
      </c>
      <c r="AA808" s="18">
        <f>WEEKNUM(Tableau22[[#This Row],[Date de début]],2)</f>
        <v>40</v>
      </c>
      <c r="AB808" s="18">
        <f>YEAR(Tableau22[[#This Row],[Date de début]])</f>
        <v>2018</v>
      </c>
      <c r="AC808" s="18">
        <f>WEEKDAY(Tableau22[[#This Row],[Date de début]])</f>
        <v>6</v>
      </c>
      <c r="AD808" s="18" t="str">
        <f>LEFT(Tableau22[[#This Row],[PN Pièce]],9)</f>
        <v/>
      </c>
      <c r="AE808" s="18"/>
    </row>
    <row r="809" spans="2:31" x14ac:dyDescent="0.25">
      <c r="B809" s="18">
        <v>450103</v>
      </c>
      <c r="C809" s="18" t="str">
        <f>IFERROR(VLOOKUP(B809,#REF!,2,FALSE),"")</f>
        <v/>
      </c>
      <c r="D809" s="62">
        <v>43392</v>
      </c>
      <c r="E809" s="63">
        <v>0.44581018518518517</v>
      </c>
      <c r="F809" s="62">
        <v>43395</v>
      </c>
      <c r="G809" s="63">
        <v>0.33357638888888891</v>
      </c>
      <c r="H809"/>
      <c r="I809" s="65" t="s">
        <v>351</v>
      </c>
      <c r="J809" s="65">
        <v>5.5787037037037038E-3</v>
      </c>
      <c r="K809" s="65">
        <v>4.4189814814814814E-2</v>
      </c>
      <c r="L809" s="65">
        <v>0</v>
      </c>
      <c r="M809" s="65" t="s">
        <v>352</v>
      </c>
      <c r="N809"/>
      <c r="O809" s="18">
        <v>15.805350000000001</v>
      </c>
      <c r="P809" s="18">
        <v>15.805350000000001</v>
      </c>
      <c r="Q809" s="18">
        <v>16.439010150000001</v>
      </c>
      <c r="S809"/>
      <c r="T809" s="61">
        <v>97.726921119184894</v>
      </c>
      <c r="U809" s="65">
        <v>3.8553240740740742E-2</v>
      </c>
      <c r="V809" s="65">
        <v>3.0324074074074073E-3</v>
      </c>
      <c r="W809" s="65">
        <v>0</v>
      </c>
      <c r="X809" s="65">
        <v>2.5578703703703705E-3</v>
      </c>
      <c r="Y809" s="65">
        <v>0</v>
      </c>
      <c r="Z809" s="65">
        <v>4.6296296296296294E-5</v>
      </c>
      <c r="AA809" s="18">
        <f>WEEKNUM(Tableau22[[#This Row],[Date de début]],2)</f>
        <v>42</v>
      </c>
      <c r="AB809" s="18">
        <f>YEAR(Tableau22[[#This Row],[Date de début]])</f>
        <v>2018</v>
      </c>
      <c r="AC809" s="18">
        <f>WEEKDAY(Tableau22[[#This Row],[Date de début]])</f>
        <v>6</v>
      </c>
      <c r="AD809" s="18" t="str">
        <f>LEFT(Tableau22[[#This Row],[PN Pièce]],9)</f>
        <v/>
      </c>
      <c r="AE809" s="18"/>
    </row>
    <row r="810" spans="2:31" x14ac:dyDescent="0.25">
      <c r="B810" s="18">
        <v>450103</v>
      </c>
      <c r="C810" s="18" t="str">
        <f>IFERROR(VLOOKUP(B810,#REF!,2,FALSE),"")</f>
        <v/>
      </c>
      <c r="D810" s="62">
        <v>43396</v>
      </c>
      <c r="E810" s="63">
        <v>0.31200231481481483</v>
      </c>
      <c r="F810" s="62">
        <v>43396</v>
      </c>
      <c r="G810" s="63">
        <v>0.41673611111111114</v>
      </c>
      <c r="H810"/>
      <c r="I810" s="65">
        <v>1.4525462962962964E-2</v>
      </c>
      <c r="J810" s="65">
        <v>1.2592592592592593E-2</v>
      </c>
      <c r="K810" s="65">
        <v>3.8425925925925926E-2</v>
      </c>
      <c r="L810" s="65">
        <v>3.9189814814814809E-2</v>
      </c>
      <c r="M810" s="65">
        <v>0.1047337962962963</v>
      </c>
      <c r="N810"/>
      <c r="O810" s="18">
        <v>15.805350000000001</v>
      </c>
      <c r="P810" s="18">
        <v>15.805350000000001</v>
      </c>
      <c r="Q810" s="69">
        <v>19.3796982</v>
      </c>
      <c r="S810"/>
      <c r="T810" s="61">
        <v>58.269090507238303</v>
      </c>
      <c r="U810" s="65">
        <v>3.2557870370370369E-2</v>
      </c>
      <c r="V810" s="65">
        <v>3.1365740740740742E-3</v>
      </c>
      <c r="W810" s="65">
        <v>0</v>
      </c>
      <c r="X810" s="65">
        <v>2.7199074074074074E-3</v>
      </c>
      <c r="Y810" s="65">
        <v>0</v>
      </c>
      <c r="Z810" s="65">
        <v>1.1574074074074073E-5</v>
      </c>
      <c r="AA810" s="18">
        <f>WEEKNUM(Tableau22[[#This Row],[Date de début]],2)</f>
        <v>43</v>
      </c>
      <c r="AB810" s="18">
        <f>YEAR(Tableau22[[#This Row],[Date de début]])</f>
        <v>2018</v>
      </c>
      <c r="AC810" s="18">
        <f>WEEKDAY(Tableau22[[#This Row],[Date de début]])</f>
        <v>3</v>
      </c>
      <c r="AD810" s="18" t="str">
        <f>LEFT(Tableau22[[#This Row],[PN Pièce]],9)</f>
        <v/>
      </c>
      <c r="AE810" s="18"/>
    </row>
    <row r="811" spans="2:31" x14ac:dyDescent="0.25">
      <c r="B811" s="18">
        <v>450103</v>
      </c>
      <c r="C811" s="18" t="str">
        <f>IFERROR(VLOOKUP(B811,#REF!,2,FALSE),"")</f>
        <v/>
      </c>
      <c r="D811" s="62">
        <v>43440</v>
      </c>
      <c r="E811" s="63">
        <v>0.61460648148148145</v>
      </c>
      <c r="F811" s="62">
        <v>43444</v>
      </c>
      <c r="G811" s="63">
        <v>0.4826273148148148</v>
      </c>
      <c r="H811"/>
      <c r="I811" s="65" t="s">
        <v>353</v>
      </c>
      <c r="J811" s="65">
        <v>4.9768518518518521E-3</v>
      </c>
      <c r="K811" s="65">
        <v>4.2847222222222224E-2</v>
      </c>
      <c r="L811" s="65" t="s">
        <v>354</v>
      </c>
      <c r="M811" s="65" t="s">
        <v>355</v>
      </c>
      <c r="N811"/>
      <c r="O811" s="18">
        <v>15.805350000000001</v>
      </c>
      <c r="P811" s="18">
        <v>15.805350000000001</v>
      </c>
      <c r="Q811" s="69">
        <v>17.674913249999999</v>
      </c>
      <c r="S811"/>
      <c r="T811" s="61">
        <v>0.75473149070757795</v>
      </c>
      <c r="U811" s="65">
        <v>3.7337962962962962E-2</v>
      </c>
      <c r="V811" s="65">
        <v>2.9976851851851848E-3</v>
      </c>
      <c r="W811" s="65">
        <v>0</v>
      </c>
      <c r="X811" s="65">
        <v>2.5115740740740741E-3</v>
      </c>
      <c r="Y811" s="65">
        <v>0</v>
      </c>
      <c r="Z811" s="65">
        <v>0</v>
      </c>
      <c r="AA811" s="18">
        <f>WEEKNUM(Tableau22[[#This Row],[Date de début]],2)</f>
        <v>49</v>
      </c>
      <c r="AB811" s="18">
        <f>YEAR(Tableau22[[#This Row],[Date de début]])</f>
        <v>2018</v>
      </c>
      <c r="AC811" s="18">
        <f>WEEKDAY(Tableau22[[#This Row],[Date de début]])</f>
        <v>5</v>
      </c>
      <c r="AD811" s="18" t="str">
        <f>LEFT(Tableau22[[#This Row],[PN Pièce]],9)</f>
        <v/>
      </c>
      <c r="AE811" s="18"/>
    </row>
    <row r="812" spans="2:31" x14ac:dyDescent="0.25">
      <c r="B812" s="18">
        <v>450103</v>
      </c>
      <c r="C812" s="18" t="str">
        <f>IFERROR(VLOOKUP(B812,#REF!,2,FALSE),"")</f>
        <v/>
      </c>
      <c r="D812" s="62">
        <v>43588</v>
      </c>
      <c r="E812" s="63">
        <v>0.33550925925925923</v>
      </c>
      <c r="F812" s="62">
        <v>43588</v>
      </c>
      <c r="G812" s="63">
        <v>0.4340162037037037</v>
      </c>
      <c r="H812"/>
      <c r="I812" s="65">
        <v>9.7106481481481471E-3</v>
      </c>
      <c r="J812" s="65">
        <v>4.6412037037037036E-2</v>
      </c>
      <c r="K812" s="65">
        <v>4.238425925925926E-2</v>
      </c>
      <c r="L812" s="65">
        <v>0</v>
      </c>
      <c r="M812" s="65">
        <v>9.8506944444444453E-2</v>
      </c>
      <c r="N812"/>
      <c r="O812" s="18">
        <v>15.805350000000001</v>
      </c>
      <c r="P812" s="18">
        <v>15.805350000000001</v>
      </c>
      <c r="Q812" s="18">
        <v>16.408230450000001</v>
      </c>
      <c r="S812"/>
      <c r="T812" s="61">
        <v>37.868758077781699</v>
      </c>
      <c r="U812" s="65">
        <v>3.6828703703703704E-2</v>
      </c>
      <c r="V812" s="65">
        <v>2.8819444444444444E-3</v>
      </c>
      <c r="W812" s="65">
        <v>0</v>
      </c>
      <c r="X812" s="65">
        <v>2.627314814814815E-3</v>
      </c>
      <c r="Y812" s="65">
        <v>0</v>
      </c>
      <c r="Z812" s="65">
        <v>4.6296296296296294E-5</v>
      </c>
      <c r="AA812" s="18">
        <f>WEEKNUM(Tableau22[[#This Row],[Date de début]],2)</f>
        <v>18</v>
      </c>
      <c r="AB812" s="18">
        <f>YEAR(Tableau22[[#This Row],[Date de début]])</f>
        <v>2019</v>
      </c>
      <c r="AC812" s="18">
        <f>WEEKDAY(Tableau22[[#This Row],[Date de début]])</f>
        <v>6</v>
      </c>
      <c r="AD812" s="18" t="str">
        <f>LEFT(Tableau22[[#This Row],[PN Pièce]],9)</f>
        <v/>
      </c>
      <c r="AE812" s="18"/>
    </row>
    <row r="813" spans="2:31" x14ac:dyDescent="0.25">
      <c r="B813" s="18">
        <v>450104</v>
      </c>
      <c r="C813" s="18" t="str">
        <f>IFERROR(VLOOKUP(B813,#REF!,2,FALSE),"")</f>
        <v/>
      </c>
      <c r="D813" s="62">
        <v>43390</v>
      </c>
      <c r="E813" s="63">
        <v>0.53791666666666671</v>
      </c>
      <c r="F813" s="62">
        <v>43390</v>
      </c>
      <c r="G813" s="63">
        <v>0.57027777777777777</v>
      </c>
      <c r="H813"/>
      <c r="I813" s="65">
        <v>1.0185185185185186E-3</v>
      </c>
      <c r="J813" s="65">
        <v>4.3055555555555555E-3</v>
      </c>
      <c r="K813" s="65">
        <v>2.7037037037037037E-2</v>
      </c>
      <c r="L813" s="65">
        <v>0</v>
      </c>
      <c r="M813" s="65">
        <v>3.2361111111111111E-2</v>
      </c>
      <c r="N813"/>
      <c r="O813" s="18">
        <v>5.6218500000000002</v>
      </c>
      <c r="P813" s="18">
        <v>5.6218500000000002</v>
      </c>
      <c r="Q813" s="18">
        <v>5.8328746499999999</v>
      </c>
      <c r="S813"/>
      <c r="T813" s="61">
        <v>16.605865522174501</v>
      </c>
      <c r="U813" s="65">
        <v>2.5833333333333333E-2</v>
      </c>
      <c r="V813" s="65">
        <v>1.0995370370370371E-3</v>
      </c>
      <c r="W813" s="65">
        <v>0</v>
      </c>
      <c r="X813" s="65">
        <v>0</v>
      </c>
      <c r="Y813" s="65">
        <v>0</v>
      </c>
      <c r="Z813" s="65">
        <v>1.0416666666666667E-4</v>
      </c>
      <c r="AA813" s="18">
        <f>WEEKNUM(Tableau22[[#This Row],[Date de début]],2)</f>
        <v>42</v>
      </c>
      <c r="AB813" s="18">
        <f>YEAR(Tableau22[[#This Row],[Date de début]])</f>
        <v>2018</v>
      </c>
      <c r="AC813" s="18">
        <f>WEEKDAY(Tableau22[[#This Row],[Date de début]])</f>
        <v>4</v>
      </c>
      <c r="AD813" s="18" t="str">
        <f>LEFT(Tableau22[[#This Row],[PN Pièce]],9)</f>
        <v/>
      </c>
      <c r="AE813" s="18"/>
    </row>
    <row r="814" spans="2:31" x14ac:dyDescent="0.25">
      <c r="B814" s="18">
        <v>450104</v>
      </c>
      <c r="C814" s="18" t="str">
        <f>IFERROR(VLOOKUP(B814,#REF!,2,FALSE),"")</f>
        <v/>
      </c>
      <c r="D814" s="62">
        <v>43390</v>
      </c>
      <c r="E814" s="63">
        <v>0.57750000000000001</v>
      </c>
      <c r="F814" s="62">
        <v>43391</v>
      </c>
      <c r="G814" s="63">
        <v>0.35123842592592597</v>
      </c>
      <c r="H814"/>
      <c r="I814" s="65">
        <v>0.76924768518518516</v>
      </c>
      <c r="J814" s="65">
        <v>6.5972222222222213E-4</v>
      </c>
      <c r="K814" s="65">
        <v>3.8310185185185183E-3</v>
      </c>
      <c r="L814" s="65">
        <v>0</v>
      </c>
      <c r="M814" s="65">
        <v>0.7737384259259259</v>
      </c>
      <c r="N814"/>
      <c r="O814" s="18">
        <v>5.6218500000000002</v>
      </c>
      <c r="P814" s="18">
        <v>5.6218500000000002</v>
      </c>
      <c r="Q814" s="69">
        <v>7.1849999999784594E-5</v>
      </c>
      <c r="S814"/>
      <c r="T814" s="61">
        <v>0.763488953044831</v>
      </c>
      <c r="U814" s="65">
        <v>0</v>
      </c>
      <c r="V814" s="65">
        <v>0</v>
      </c>
      <c r="W814" s="65">
        <v>0</v>
      </c>
      <c r="X814" s="65">
        <v>3.5648148148148154E-3</v>
      </c>
      <c r="Y814" s="65">
        <v>0</v>
      </c>
      <c r="Z814" s="65">
        <v>2.6620370370370372E-4</v>
      </c>
      <c r="AA814" s="18">
        <f>WEEKNUM(Tableau22[[#This Row],[Date de début]],2)</f>
        <v>42</v>
      </c>
      <c r="AB814" s="18">
        <f>YEAR(Tableau22[[#This Row],[Date de début]])</f>
        <v>2018</v>
      </c>
      <c r="AC814" s="18">
        <f>WEEKDAY(Tableau22[[#This Row],[Date de début]])</f>
        <v>4</v>
      </c>
      <c r="AD814" s="18" t="str">
        <f>LEFT(Tableau22[[#This Row],[PN Pièce]],9)</f>
        <v/>
      </c>
      <c r="AE814" s="18"/>
    </row>
    <row r="815" spans="2:31" x14ac:dyDescent="0.25">
      <c r="B815" s="18">
        <v>450104</v>
      </c>
      <c r="C815" s="18" t="str">
        <f>IFERROR(VLOOKUP(B815,#REF!,2,FALSE),"")</f>
        <v/>
      </c>
      <c r="D815" s="62">
        <v>43395</v>
      </c>
      <c r="E815" s="63">
        <v>0.4811111111111111</v>
      </c>
      <c r="F815" s="62">
        <v>43395</v>
      </c>
      <c r="G815" s="63">
        <v>0.56847222222222216</v>
      </c>
      <c r="H815"/>
      <c r="I815" s="65">
        <v>5.4618055555555552E-2</v>
      </c>
      <c r="J815" s="65">
        <v>7.6736111111111111E-3</v>
      </c>
      <c r="K815" s="65">
        <v>2.5069444444444446E-2</v>
      </c>
      <c r="L815" s="65">
        <v>0</v>
      </c>
      <c r="M815" s="65">
        <v>8.7361111111111112E-2</v>
      </c>
      <c r="N815"/>
      <c r="O815" s="18">
        <v>5.6218500000000002</v>
      </c>
      <c r="P815" s="18">
        <v>5.6218500000000002</v>
      </c>
      <c r="Q815" s="69">
        <v>5.8810418999999996</v>
      </c>
      <c r="S815"/>
      <c r="T815" s="61">
        <v>19.626523582405898</v>
      </c>
      <c r="U815" s="65">
        <v>2.0625000000000001E-2</v>
      </c>
      <c r="V815" s="65">
        <v>8.7962962962962962E-4</v>
      </c>
      <c r="W815" s="65">
        <v>0</v>
      </c>
      <c r="X815" s="65">
        <v>3.5648148148148154E-3</v>
      </c>
      <c r="Y815" s="65">
        <v>0</v>
      </c>
      <c r="Z815" s="65">
        <v>0</v>
      </c>
      <c r="AA815" s="18">
        <f>WEEKNUM(Tableau22[[#This Row],[Date de début]],2)</f>
        <v>43</v>
      </c>
      <c r="AB815" s="18">
        <f>YEAR(Tableau22[[#This Row],[Date de début]])</f>
        <v>2018</v>
      </c>
      <c r="AC815" s="18">
        <f>WEEKDAY(Tableau22[[#This Row],[Date de début]])</f>
        <v>2</v>
      </c>
      <c r="AD815" s="18" t="str">
        <f>LEFT(Tableau22[[#This Row],[PN Pièce]],9)</f>
        <v/>
      </c>
      <c r="AE815" s="18"/>
    </row>
    <row r="816" spans="2:31" x14ac:dyDescent="0.25">
      <c r="B816" s="18">
        <v>450104</v>
      </c>
      <c r="C816" s="18" t="str">
        <f>IFERROR(VLOOKUP(B816,#REF!,2,FALSE),"")</f>
        <v/>
      </c>
      <c r="D816" s="62">
        <v>43413</v>
      </c>
      <c r="E816" s="63">
        <v>0.41144675925925928</v>
      </c>
      <c r="F816" s="62">
        <v>43418</v>
      </c>
      <c r="G816" s="63">
        <v>0.4370486111111111</v>
      </c>
      <c r="H816"/>
      <c r="I816" s="65" t="s">
        <v>356</v>
      </c>
      <c r="J816" s="65">
        <v>3.7361111111111109E-2</v>
      </c>
      <c r="K816" s="65">
        <v>2.9490740740740744E-2</v>
      </c>
      <c r="L816" s="65">
        <v>0.7524305555555556</v>
      </c>
      <c r="M816" s="65" t="s">
        <v>357</v>
      </c>
      <c r="N816"/>
      <c r="O816" s="18">
        <v>5.6218500000000002</v>
      </c>
      <c r="P816" s="18">
        <v>5.6218500000000002</v>
      </c>
      <c r="Q816" s="69">
        <v>10.5146724</v>
      </c>
      <c r="S816"/>
      <c r="T816" s="61">
        <v>8.9012855471520904</v>
      </c>
      <c r="U816" s="65">
        <v>2.4537037037037038E-2</v>
      </c>
      <c r="V816" s="65">
        <v>8.9120370370370362E-4</v>
      </c>
      <c r="W816" s="65">
        <v>0</v>
      </c>
      <c r="X816" s="65">
        <v>4.0162037037037033E-3</v>
      </c>
      <c r="Y816" s="65">
        <v>0</v>
      </c>
      <c r="Z816" s="65">
        <v>4.6296296296296294E-5</v>
      </c>
      <c r="AA816" s="18">
        <f>WEEKNUM(Tableau22[[#This Row],[Date de début]],2)</f>
        <v>45</v>
      </c>
      <c r="AB816" s="18">
        <f>YEAR(Tableau22[[#This Row],[Date de début]])</f>
        <v>2018</v>
      </c>
      <c r="AC816" s="18">
        <f>WEEKDAY(Tableau22[[#This Row],[Date de début]])</f>
        <v>6</v>
      </c>
      <c r="AD816" s="18" t="str">
        <f>LEFT(Tableau22[[#This Row],[PN Pièce]],9)</f>
        <v/>
      </c>
      <c r="AE816" s="18"/>
    </row>
    <row r="817" spans="2:31" x14ac:dyDescent="0.25">
      <c r="B817" s="18">
        <v>450104</v>
      </c>
      <c r="C817" s="18" t="str">
        <f>IFERROR(VLOOKUP(B817,#REF!,2,FALSE),"")</f>
        <v/>
      </c>
      <c r="D817" s="62">
        <v>43439</v>
      </c>
      <c r="E817" s="63">
        <v>0.3475462962962963</v>
      </c>
      <c r="F817" s="62">
        <v>43439</v>
      </c>
      <c r="G817" s="63">
        <v>0.47357638888888887</v>
      </c>
      <c r="H817"/>
      <c r="I817" s="65">
        <v>5.4143518518518514E-2</v>
      </c>
      <c r="J817" s="65">
        <v>2.1666666666666667E-2</v>
      </c>
      <c r="K817" s="65">
        <v>4.9062500000000002E-2</v>
      </c>
      <c r="L817" s="65">
        <v>1.1574074074074073E-3</v>
      </c>
      <c r="M817" s="65">
        <v>0.1260300925925926</v>
      </c>
      <c r="N817"/>
      <c r="O817" s="18">
        <v>5.6218500000000002</v>
      </c>
      <c r="P817" s="18">
        <v>5.6218500000000002</v>
      </c>
      <c r="Q817" s="18">
        <v>12.838366499999999</v>
      </c>
      <c r="S817"/>
      <c r="T817" s="61">
        <v>29.848930112958001</v>
      </c>
      <c r="U817" s="65">
        <v>4.2615740740740739E-2</v>
      </c>
      <c r="V817" s="65">
        <v>1.8865740740740742E-3</v>
      </c>
      <c r="W817" s="65">
        <v>0</v>
      </c>
      <c r="X817" s="65">
        <v>4.2708333333333339E-3</v>
      </c>
      <c r="Y817" s="65">
        <v>0</v>
      </c>
      <c r="Z817" s="65">
        <v>2.8935185185185189E-4</v>
      </c>
      <c r="AA817" s="18">
        <f>WEEKNUM(Tableau22[[#This Row],[Date de début]],2)</f>
        <v>49</v>
      </c>
      <c r="AB817" s="18">
        <f>YEAR(Tableau22[[#This Row],[Date de début]])</f>
        <v>2018</v>
      </c>
      <c r="AC817" s="18">
        <f>WEEKDAY(Tableau22[[#This Row],[Date de début]])</f>
        <v>4</v>
      </c>
      <c r="AD817" s="18" t="str">
        <f>LEFT(Tableau22[[#This Row],[PN Pièce]],9)</f>
        <v/>
      </c>
      <c r="AE817" s="18"/>
    </row>
    <row r="818" spans="2:31" x14ac:dyDescent="0.25">
      <c r="B818" s="18">
        <v>450104</v>
      </c>
      <c r="C818" s="18" t="str">
        <f>IFERROR(VLOOKUP(B818,#REF!,2,FALSE),"")</f>
        <v/>
      </c>
      <c r="D818" s="62">
        <v>43697</v>
      </c>
      <c r="E818" s="63">
        <v>0.65858796296296296</v>
      </c>
      <c r="F818" s="62">
        <v>43698</v>
      </c>
      <c r="G818" s="63">
        <v>0.48453703703703704</v>
      </c>
      <c r="H818"/>
      <c r="I818" s="65">
        <v>0.80078703703703702</v>
      </c>
      <c r="J818" s="65">
        <v>2.8703703703703708E-3</v>
      </c>
      <c r="K818" s="65">
        <v>2.2291666666666668E-2</v>
      </c>
      <c r="L818" s="65">
        <v>0</v>
      </c>
      <c r="M818" s="65">
        <v>0.82594907407407403</v>
      </c>
      <c r="N818"/>
      <c r="O818" s="18">
        <v>5.6218500000000002</v>
      </c>
      <c r="P818" s="18">
        <v>5.6218500000000002</v>
      </c>
      <c r="Q818" s="18">
        <v>5.8312288499999996</v>
      </c>
      <c r="S818"/>
      <c r="T818" s="61">
        <v>99.623609203777903</v>
      </c>
      <c r="U818" s="65">
        <v>1.7349537037037038E-2</v>
      </c>
      <c r="V818" s="65">
        <v>8.9120370370370362E-4</v>
      </c>
      <c r="W818" s="65">
        <v>0</v>
      </c>
      <c r="X818" s="65">
        <v>4.0162037037037033E-3</v>
      </c>
      <c r="Y818" s="65">
        <v>0</v>
      </c>
      <c r="Z818" s="65">
        <v>3.4722222222222222E-5</v>
      </c>
      <c r="AA818" s="18">
        <f>WEEKNUM(Tableau22[[#This Row],[Date de début]],2)</f>
        <v>34</v>
      </c>
      <c r="AB818" s="18">
        <f>YEAR(Tableau22[[#This Row],[Date de début]])</f>
        <v>2019</v>
      </c>
      <c r="AC818" s="18">
        <f>WEEKDAY(Tableau22[[#This Row],[Date de début]])</f>
        <v>3</v>
      </c>
      <c r="AD818" s="18" t="str">
        <f>LEFT(Tableau22[[#This Row],[PN Pièce]],9)</f>
        <v/>
      </c>
      <c r="AE818" s="18"/>
    </row>
    <row r="819" spans="2:31" x14ac:dyDescent="0.25">
      <c r="B819" s="18">
        <v>450105</v>
      </c>
      <c r="C819" s="18" t="str">
        <f>IFERROR(VLOOKUP(B819,#REF!,2,FALSE),"")</f>
        <v/>
      </c>
      <c r="D819" s="62">
        <v>43391</v>
      </c>
      <c r="E819" s="63">
        <v>0.35125000000000001</v>
      </c>
      <c r="F819" s="62">
        <v>43392</v>
      </c>
      <c r="G819" s="63">
        <v>0.32656250000000003</v>
      </c>
      <c r="H819"/>
      <c r="I819" s="65">
        <v>0.92962962962962958</v>
      </c>
      <c r="J819" s="65">
        <v>6.5509259259259262E-3</v>
      </c>
      <c r="K819" s="65">
        <v>3.9131944444444448E-2</v>
      </c>
      <c r="L819" s="65">
        <v>0</v>
      </c>
      <c r="M819" s="65">
        <v>0.97531249999999992</v>
      </c>
      <c r="N819"/>
      <c r="O819" s="18">
        <v>4.1338499999999998</v>
      </c>
      <c r="P819" s="18">
        <v>4.1338499999999998</v>
      </c>
      <c r="Q819" s="18">
        <v>4.9618554000000001</v>
      </c>
      <c r="S819"/>
      <c r="T819" s="61">
        <v>2.3338673502082701</v>
      </c>
      <c r="U819" s="65">
        <v>2.8796296296296296E-2</v>
      </c>
      <c r="V819" s="65">
        <v>0</v>
      </c>
      <c r="W819" s="65">
        <v>0</v>
      </c>
      <c r="X819" s="65">
        <v>1.0254629629629629E-2</v>
      </c>
      <c r="Y819" s="65">
        <v>0</v>
      </c>
      <c r="Z819" s="65">
        <v>8.1018518518518516E-5</v>
      </c>
      <c r="AA819" s="18">
        <f>WEEKNUM(Tableau22[[#This Row],[Date de début]],2)</f>
        <v>42</v>
      </c>
      <c r="AB819" s="18">
        <f>YEAR(Tableau22[[#This Row],[Date de début]])</f>
        <v>2018</v>
      </c>
      <c r="AC819" s="18">
        <f>WEEKDAY(Tableau22[[#This Row],[Date de début]])</f>
        <v>5</v>
      </c>
      <c r="AD819" s="18" t="str">
        <f>LEFT(Tableau22[[#This Row],[PN Pièce]],9)</f>
        <v/>
      </c>
      <c r="AE819" s="18"/>
    </row>
    <row r="820" spans="2:31" x14ac:dyDescent="0.25">
      <c r="B820" s="18">
        <v>450105</v>
      </c>
      <c r="C820" s="18" t="str">
        <f>IFERROR(VLOOKUP(B820,#REF!,2,FALSE),"")</f>
        <v/>
      </c>
      <c r="D820" s="62">
        <v>43395</v>
      </c>
      <c r="E820" s="63">
        <v>0.56847222222222216</v>
      </c>
      <c r="F820" s="62">
        <v>43395</v>
      </c>
      <c r="G820" s="63">
        <v>0.60996527777777776</v>
      </c>
      <c r="H820"/>
      <c r="I820" s="65">
        <v>1.6608796296296299E-2</v>
      </c>
      <c r="J820" s="65">
        <v>3.6342592592592594E-3</v>
      </c>
      <c r="K820" s="65">
        <v>2.1250000000000002E-2</v>
      </c>
      <c r="L820" s="65">
        <v>0</v>
      </c>
      <c r="M820" s="65">
        <v>4.1493055555555554E-2</v>
      </c>
      <c r="N820"/>
      <c r="O820" s="18">
        <v>4.1338499999999998</v>
      </c>
      <c r="P820" s="18">
        <v>4.1338499999999998</v>
      </c>
      <c r="Q820" s="18">
        <v>4.1377213499999996</v>
      </c>
      <c r="S820"/>
      <c r="T820" s="61">
        <v>36.935006973500698</v>
      </c>
      <c r="U820" s="65">
        <v>1.0972222222222223E-2</v>
      </c>
      <c r="V820" s="65">
        <v>0</v>
      </c>
      <c r="W820" s="65">
        <v>0</v>
      </c>
      <c r="X820" s="65">
        <v>1.0266203703703703E-2</v>
      </c>
      <c r="Y820" s="65">
        <v>0</v>
      </c>
      <c r="Z820" s="65">
        <v>1.1574074074074073E-5</v>
      </c>
      <c r="AA820" s="18">
        <f>WEEKNUM(Tableau22[[#This Row],[Date de début]],2)</f>
        <v>43</v>
      </c>
      <c r="AB820" s="18">
        <f>YEAR(Tableau22[[#This Row],[Date de début]])</f>
        <v>2018</v>
      </c>
      <c r="AC820" s="18">
        <f>WEEKDAY(Tableau22[[#This Row],[Date de début]])</f>
        <v>2</v>
      </c>
      <c r="AD820" s="18" t="str">
        <f>LEFT(Tableau22[[#This Row],[PN Pièce]],9)</f>
        <v/>
      </c>
      <c r="AE820" s="18"/>
    </row>
    <row r="821" spans="2:31" x14ac:dyDescent="0.25">
      <c r="B821" s="18">
        <v>450105</v>
      </c>
      <c r="C821" s="18" t="str">
        <f>IFERROR(VLOOKUP(B821,#REF!,2,FALSE),"")</f>
        <v/>
      </c>
      <c r="D821" s="62">
        <v>43439</v>
      </c>
      <c r="E821" s="63">
        <v>0.59748842592592599</v>
      </c>
      <c r="F821" s="62">
        <v>43440</v>
      </c>
      <c r="G821" s="63">
        <v>0.53502314814814811</v>
      </c>
      <c r="H821"/>
      <c r="I821" s="65">
        <v>1.4710648148148148E-2</v>
      </c>
      <c r="J821" s="65">
        <v>2.3032407407407407E-3</v>
      </c>
      <c r="K821" s="65">
        <v>2.359953703703704E-2</v>
      </c>
      <c r="L821" s="65">
        <v>0.89692129629629624</v>
      </c>
      <c r="M821" s="65">
        <v>0.93753472222222223</v>
      </c>
      <c r="N821"/>
      <c r="O821" s="18">
        <v>4.1338499999999998</v>
      </c>
      <c r="P821" s="18">
        <v>4.1338499999999998</v>
      </c>
      <c r="Q821" s="18">
        <v>4.1377863000000001</v>
      </c>
      <c r="S821"/>
      <c r="T821" s="61">
        <v>1.7782057454662199</v>
      </c>
      <c r="U821" s="65">
        <v>1.300925925925926E-2</v>
      </c>
      <c r="V821" s="65">
        <v>0</v>
      </c>
      <c r="W821" s="65">
        <v>0</v>
      </c>
      <c r="X821" s="65">
        <v>1.0555555555555554E-2</v>
      </c>
      <c r="Y821" s="65">
        <v>0</v>
      </c>
      <c r="Z821" s="65">
        <v>3.4722222222222222E-5</v>
      </c>
      <c r="AA821" s="18">
        <f>WEEKNUM(Tableau22[[#This Row],[Date de début]],2)</f>
        <v>49</v>
      </c>
      <c r="AB821" s="18">
        <f>YEAR(Tableau22[[#This Row],[Date de début]])</f>
        <v>2018</v>
      </c>
      <c r="AC821" s="18">
        <f>WEEKDAY(Tableau22[[#This Row],[Date de début]])</f>
        <v>4</v>
      </c>
      <c r="AD821" s="18" t="str">
        <f>LEFT(Tableau22[[#This Row],[PN Pièce]],9)</f>
        <v/>
      </c>
      <c r="AE821" s="18"/>
    </row>
    <row r="822" spans="2:31" x14ac:dyDescent="0.25">
      <c r="B822" s="18">
        <v>450105</v>
      </c>
      <c r="C822" s="18" t="str">
        <f>IFERROR(VLOOKUP(B822,#REF!,2,FALSE),"")</f>
        <v/>
      </c>
      <c r="D822" s="62">
        <v>43697</v>
      </c>
      <c r="E822" s="63">
        <v>0.63129629629629636</v>
      </c>
      <c r="F822" s="62">
        <v>43697</v>
      </c>
      <c r="G822" s="63">
        <v>0.65857638888888892</v>
      </c>
      <c r="H822"/>
      <c r="I822" s="65">
        <v>5.0115740740740737E-3</v>
      </c>
      <c r="J822" s="65">
        <v>2.1990740740740742E-3</v>
      </c>
      <c r="K822" s="65">
        <v>2.0069444444444442E-2</v>
      </c>
      <c r="L822" s="65">
        <v>0</v>
      </c>
      <c r="M822" s="65">
        <v>2.7280092592592592E-2</v>
      </c>
      <c r="N822"/>
      <c r="O822" s="18">
        <v>4.1338499999999998</v>
      </c>
      <c r="P822" s="18">
        <v>4.1338499999999998</v>
      </c>
      <c r="Q822" s="18">
        <v>4.1376537000000004</v>
      </c>
      <c r="S822"/>
      <c r="T822" s="61">
        <v>95.634280865506796</v>
      </c>
      <c r="U822" s="65">
        <v>9.7569444444444448E-3</v>
      </c>
      <c r="V822" s="65">
        <v>0</v>
      </c>
      <c r="W822" s="65">
        <v>0</v>
      </c>
      <c r="X822" s="65">
        <v>1.0289351851851852E-2</v>
      </c>
      <c r="Y822" s="65">
        <v>0</v>
      </c>
      <c r="Z822" s="65">
        <v>2.3148148148148147E-5</v>
      </c>
      <c r="AA822" s="18">
        <f>WEEKNUM(Tableau22[[#This Row],[Date de début]],2)</f>
        <v>34</v>
      </c>
      <c r="AB822" s="18">
        <f>YEAR(Tableau22[[#This Row],[Date de début]])</f>
        <v>2019</v>
      </c>
      <c r="AC822" s="18">
        <f>WEEKDAY(Tableau22[[#This Row],[Date de début]])</f>
        <v>3</v>
      </c>
      <c r="AD822" s="18" t="str">
        <f>LEFT(Tableau22[[#This Row],[PN Pièce]],9)</f>
        <v/>
      </c>
      <c r="AE822" s="18"/>
    </row>
    <row r="823" spans="2:31" x14ac:dyDescent="0.25">
      <c r="B823" s="18">
        <v>450106</v>
      </c>
      <c r="C823" s="18" t="str">
        <f>IFERROR(VLOOKUP(B823,#REF!,2,FALSE),"")</f>
        <v/>
      </c>
      <c r="D823" s="62">
        <v>43392</v>
      </c>
      <c r="E823" s="63">
        <v>0.32657407407407407</v>
      </c>
      <c r="F823" s="62">
        <v>43392</v>
      </c>
      <c r="G823" s="63">
        <v>0.44579861111111113</v>
      </c>
      <c r="H823"/>
      <c r="I823" s="65">
        <v>4.2511574074074077E-2</v>
      </c>
      <c r="J823" s="65">
        <v>4.4988425925925925E-2</v>
      </c>
      <c r="K823" s="65">
        <v>3.172453703703703E-2</v>
      </c>
      <c r="L823" s="65">
        <v>0</v>
      </c>
      <c r="M823" s="65">
        <v>0.11922453703703705</v>
      </c>
      <c r="N823"/>
      <c r="O823" s="18">
        <v>5.8261500000000002</v>
      </c>
      <c r="P823" s="18">
        <v>5.8261500000000002</v>
      </c>
      <c r="Q823" s="18">
        <v>5.83189095</v>
      </c>
      <c r="S823"/>
      <c r="T823" s="61">
        <v>20.1408601106689</v>
      </c>
      <c r="U823" s="65">
        <v>1.7858796296296296E-2</v>
      </c>
      <c r="V823" s="65">
        <v>0</v>
      </c>
      <c r="W823" s="65">
        <v>0</v>
      </c>
      <c r="X823" s="65">
        <v>1.3865740740740739E-2</v>
      </c>
      <c r="Y823" s="65">
        <v>0</v>
      </c>
      <c r="Z823" s="65">
        <v>0</v>
      </c>
      <c r="AA823" s="18">
        <f>WEEKNUM(Tableau22[[#This Row],[Date de début]],2)</f>
        <v>42</v>
      </c>
      <c r="AB823" s="18">
        <f>YEAR(Tableau22[[#This Row],[Date de début]])</f>
        <v>2018</v>
      </c>
      <c r="AC823" s="18">
        <f>WEEKDAY(Tableau22[[#This Row],[Date de début]])</f>
        <v>6</v>
      </c>
      <c r="AD823" s="18" t="str">
        <f>LEFT(Tableau22[[#This Row],[PN Pièce]],9)</f>
        <v/>
      </c>
      <c r="AE823" s="18"/>
    </row>
    <row r="824" spans="2:31" x14ac:dyDescent="0.25">
      <c r="B824" s="18">
        <v>450106</v>
      </c>
      <c r="C824" s="18" t="str">
        <f>IFERROR(VLOOKUP(B824,#REF!,2,FALSE),"")</f>
        <v/>
      </c>
      <c r="D824" s="62">
        <v>43395</v>
      </c>
      <c r="E824" s="63">
        <v>0.60996527777777776</v>
      </c>
      <c r="F824" s="62">
        <v>43396</v>
      </c>
      <c r="G824" s="63">
        <v>0.31199074074074074</v>
      </c>
      <c r="H824"/>
      <c r="I824" s="65">
        <v>7.4884259259259262E-3</v>
      </c>
      <c r="J824" s="65">
        <v>1.7824074074074072E-3</v>
      </c>
      <c r="K824" s="65">
        <v>2.7025462962962959E-2</v>
      </c>
      <c r="L824" s="65">
        <v>0.66572916666666659</v>
      </c>
      <c r="M824" s="65">
        <v>0.70202546296296298</v>
      </c>
      <c r="N824"/>
      <c r="O824" s="18">
        <v>5.8261500000000002</v>
      </c>
      <c r="P824" s="18">
        <v>5.8261500000000002</v>
      </c>
      <c r="Q824" s="18">
        <v>5.8259770499999899</v>
      </c>
      <c r="S824"/>
      <c r="T824" s="61">
        <v>3.1020690792185301</v>
      </c>
      <c r="U824" s="65">
        <v>1.3194444444444444E-2</v>
      </c>
      <c r="V824" s="65">
        <v>0</v>
      </c>
      <c r="W824" s="65">
        <v>0</v>
      </c>
      <c r="X824" s="65">
        <v>1.3819444444444445E-2</v>
      </c>
      <c r="Y824" s="65">
        <v>0</v>
      </c>
      <c r="Z824" s="65">
        <v>1.1574074074074073E-5</v>
      </c>
      <c r="AA824" s="18">
        <f>WEEKNUM(Tableau22[[#This Row],[Date de début]],2)</f>
        <v>43</v>
      </c>
      <c r="AB824" s="18">
        <f>YEAR(Tableau22[[#This Row],[Date de début]])</f>
        <v>2018</v>
      </c>
      <c r="AC824" s="18">
        <f>WEEKDAY(Tableau22[[#This Row],[Date de début]])</f>
        <v>2</v>
      </c>
      <c r="AD824" s="18" t="str">
        <f>LEFT(Tableau22[[#This Row],[PN Pièce]],9)</f>
        <v/>
      </c>
      <c r="AE824" s="18"/>
    </row>
    <row r="825" spans="2:31" x14ac:dyDescent="0.25">
      <c r="B825" s="18">
        <v>450106</v>
      </c>
      <c r="C825" s="18" t="str">
        <f>IFERROR(VLOOKUP(B825,#REF!,2,FALSE),"")</f>
        <v/>
      </c>
      <c r="D825" s="62">
        <v>43439</v>
      </c>
      <c r="E825" s="63">
        <v>0.47357638888888887</v>
      </c>
      <c r="F825" s="62">
        <v>43439</v>
      </c>
      <c r="G825" s="63">
        <v>0.59748842592592599</v>
      </c>
      <c r="H825"/>
      <c r="I825" s="65">
        <v>5.6967592592592597E-2</v>
      </c>
      <c r="J825" s="65">
        <v>3.5023148148148144E-2</v>
      </c>
      <c r="K825" s="65">
        <v>3.0821759259259257E-2</v>
      </c>
      <c r="L825" s="65">
        <v>1.0995370370370371E-3</v>
      </c>
      <c r="M825" s="65">
        <v>0.12391203703703703</v>
      </c>
      <c r="N825"/>
      <c r="O825" s="18">
        <v>5.8261500000000002</v>
      </c>
      <c r="P825" s="18">
        <v>5.8261500000000002</v>
      </c>
      <c r="Q825" s="18">
        <v>7.3239288</v>
      </c>
      <c r="S825" s="68"/>
      <c r="T825" s="61">
        <v>34.380347468709303</v>
      </c>
      <c r="U825" s="65">
        <v>1.636574074074074E-2</v>
      </c>
      <c r="V825" s="65">
        <v>0</v>
      </c>
      <c r="W825" s="65">
        <v>0</v>
      </c>
      <c r="X825" s="65">
        <v>1.4444444444444446E-2</v>
      </c>
      <c r="Y825" s="65">
        <v>0</v>
      </c>
      <c r="Z825" s="65">
        <v>1.1574074074074073E-5</v>
      </c>
      <c r="AA825" s="18">
        <f>WEEKNUM(Tableau22[[#This Row],[Date de début]],2)</f>
        <v>49</v>
      </c>
      <c r="AB825" s="18">
        <f>YEAR(Tableau22[[#This Row],[Date de début]])</f>
        <v>2018</v>
      </c>
      <c r="AC825" s="18">
        <f>WEEKDAY(Tableau22[[#This Row],[Date de début]])</f>
        <v>4</v>
      </c>
      <c r="AD825" s="18" t="str">
        <f>LEFT(Tableau22[[#This Row],[PN Pièce]],9)</f>
        <v/>
      </c>
      <c r="AE825" s="18"/>
    </row>
    <row r="826" spans="2:31" x14ac:dyDescent="0.25">
      <c r="B826" s="18">
        <v>450106</v>
      </c>
      <c r="C826" s="18" t="str">
        <f>IFERROR(VLOOKUP(B826,#REF!,2,FALSE),"")</f>
        <v/>
      </c>
      <c r="D826" s="62">
        <v>43588</v>
      </c>
      <c r="E826" s="63">
        <v>0.43424768518518514</v>
      </c>
      <c r="F826" s="62">
        <v>43591</v>
      </c>
      <c r="G826" s="63">
        <v>0.32663194444444443</v>
      </c>
      <c r="H826"/>
      <c r="I826" s="65">
        <v>4.403935185185185E-2</v>
      </c>
      <c r="J826" s="65">
        <v>6.3657407407407404E-3</v>
      </c>
      <c r="K826" s="65">
        <v>3.5312500000000004E-2</v>
      </c>
      <c r="L826" s="65" t="s">
        <v>358</v>
      </c>
      <c r="M826" s="65" t="s">
        <v>359</v>
      </c>
      <c r="N826"/>
      <c r="O826" s="18">
        <v>5.8261500000000002</v>
      </c>
      <c r="P826" s="18">
        <v>5.8261500000000002</v>
      </c>
      <c r="Q826" s="18">
        <v>5.8496443500000002</v>
      </c>
      <c r="S826"/>
      <c r="T826" s="61">
        <v>2.00833126585621</v>
      </c>
      <c r="U826" s="65">
        <v>2.1342592592592594E-2</v>
      </c>
      <c r="V826" s="65">
        <v>0</v>
      </c>
      <c r="W826" s="65">
        <v>0</v>
      </c>
      <c r="X826" s="65">
        <v>1.3912037037037037E-2</v>
      </c>
      <c r="Y826" s="65">
        <v>0</v>
      </c>
      <c r="Z826" s="65">
        <v>5.7870370370370366E-5</v>
      </c>
      <c r="AA826" s="18">
        <f>WEEKNUM(Tableau22[[#This Row],[Date de début]],2)</f>
        <v>18</v>
      </c>
      <c r="AB826" s="18">
        <f>YEAR(Tableau22[[#This Row],[Date de début]])</f>
        <v>2019</v>
      </c>
      <c r="AC826" s="18">
        <f>WEEKDAY(Tableau22[[#This Row],[Date de début]])</f>
        <v>6</v>
      </c>
      <c r="AD826" s="18" t="str">
        <f>LEFT(Tableau22[[#This Row],[PN Pièce]],9)</f>
        <v/>
      </c>
      <c r="AE826" s="18"/>
    </row>
    <row r="827" spans="2:31" x14ac:dyDescent="0.25">
      <c r="B827" s="18">
        <v>450107</v>
      </c>
      <c r="C827" s="18" t="str">
        <f>IFERROR(VLOOKUP(B827,#REF!,2,FALSE),"")</f>
        <v/>
      </c>
      <c r="D827" s="62">
        <v>43395</v>
      </c>
      <c r="E827" s="63">
        <v>0.33358796296296295</v>
      </c>
      <c r="F827" s="62">
        <v>43395</v>
      </c>
      <c r="G827" s="63">
        <v>0.46641203703703704</v>
      </c>
      <c r="H827"/>
      <c r="I827" s="65">
        <v>8.0902777777777782E-2</v>
      </c>
      <c r="J827" s="65">
        <v>9.8148148148148144E-3</v>
      </c>
      <c r="K827" s="65">
        <v>4.206018518518518E-2</v>
      </c>
      <c r="L827" s="65">
        <v>4.6296296296296294E-5</v>
      </c>
      <c r="M827" s="65">
        <v>0.13282407407407407</v>
      </c>
      <c r="N827"/>
      <c r="O827" s="18">
        <v>16.295999999999999</v>
      </c>
      <c r="P827" s="18">
        <v>16.295999999999999</v>
      </c>
      <c r="Q827" s="69">
        <v>17.378114400000001</v>
      </c>
      <c r="S827"/>
      <c r="T827" s="61">
        <v>13.4951202509585</v>
      </c>
      <c r="U827" s="65">
        <v>3.7256944444444447E-2</v>
      </c>
      <c r="V827" s="65">
        <v>2.3726851851851851E-3</v>
      </c>
      <c r="W827" s="65">
        <v>0</v>
      </c>
      <c r="X827" s="65">
        <v>2.3958333333333336E-3</v>
      </c>
      <c r="Y827" s="65">
        <v>0</v>
      </c>
      <c r="Z827" s="65">
        <v>3.4722222222222222E-5</v>
      </c>
      <c r="AA827" s="18">
        <f>WEEKNUM(Tableau22[[#This Row],[Date de début]],2)</f>
        <v>43</v>
      </c>
      <c r="AB827" s="18">
        <f>YEAR(Tableau22[[#This Row],[Date de début]])</f>
        <v>2018</v>
      </c>
      <c r="AC827" s="18">
        <f>WEEKDAY(Tableau22[[#This Row],[Date de début]])</f>
        <v>2</v>
      </c>
      <c r="AD827" s="18" t="str">
        <f>LEFT(Tableau22[[#This Row],[PN Pièce]],9)</f>
        <v/>
      </c>
      <c r="AE827" s="18"/>
    </row>
    <row r="828" spans="2:31" x14ac:dyDescent="0.25">
      <c r="B828" s="18">
        <v>450107</v>
      </c>
      <c r="C828" s="18" t="str">
        <f>IFERROR(VLOOKUP(B828,#REF!,2,FALSE),"")</f>
        <v/>
      </c>
      <c r="D828" s="62">
        <v>43396</v>
      </c>
      <c r="E828" s="63">
        <v>0.41673611111111114</v>
      </c>
      <c r="F828" s="62">
        <v>43396</v>
      </c>
      <c r="G828" s="63">
        <v>0.58560185185185187</v>
      </c>
      <c r="H828"/>
      <c r="I828" s="65">
        <v>0.12354166666666666</v>
      </c>
      <c r="J828" s="65">
        <v>3.7847222222222223E-3</v>
      </c>
      <c r="K828" s="65">
        <v>3.9768518518518516E-2</v>
      </c>
      <c r="L828" s="65">
        <v>1.7708333333333332E-3</v>
      </c>
      <c r="M828" s="65">
        <v>0.16886574074074076</v>
      </c>
      <c r="N828"/>
      <c r="O828" s="18">
        <v>16.295999999999999</v>
      </c>
      <c r="P828" s="18">
        <v>16.295999999999999</v>
      </c>
      <c r="Q828" s="18">
        <v>17.74445175</v>
      </c>
      <c r="S828"/>
      <c r="T828" s="61">
        <v>50.687868403015699</v>
      </c>
      <c r="U828" s="65">
        <v>3.4791666666666672E-2</v>
      </c>
      <c r="V828" s="65">
        <v>2.3263888888888887E-3</v>
      </c>
      <c r="W828" s="65">
        <v>0</v>
      </c>
      <c r="X828" s="65">
        <v>2.5810185185185185E-3</v>
      </c>
      <c r="Y828" s="65">
        <v>0</v>
      </c>
      <c r="Z828" s="65">
        <v>6.9444444444444444E-5</v>
      </c>
      <c r="AA828" s="18">
        <f>WEEKNUM(Tableau22[[#This Row],[Date de début]],2)</f>
        <v>43</v>
      </c>
      <c r="AB828" s="18">
        <f>YEAR(Tableau22[[#This Row],[Date de début]])</f>
        <v>2018</v>
      </c>
      <c r="AC828" s="18">
        <f>WEEKDAY(Tableau22[[#This Row],[Date de début]])</f>
        <v>3</v>
      </c>
      <c r="AD828" s="18" t="str">
        <f>LEFT(Tableau22[[#This Row],[PN Pièce]],9)</f>
        <v/>
      </c>
      <c r="AE828" s="18"/>
    </row>
    <row r="829" spans="2:31" x14ac:dyDescent="0.25">
      <c r="B829" s="18">
        <v>450107</v>
      </c>
      <c r="C829" s="18" t="str">
        <f>IFERROR(VLOOKUP(B829,#REF!,2,FALSE),"")</f>
        <v/>
      </c>
      <c r="D829" s="62">
        <v>43440</v>
      </c>
      <c r="E829" s="63">
        <v>0.53503472222222226</v>
      </c>
      <c r="F829" s="62">
        <v>43440</v>
      </c>
      <c r="G829" s="63">
        <v>0.61460648148148145</v>
      </c>
      <c r="H829"/>
      <c r="I829" s="65">
        <v>9.3749999999999997E-3</v>
      </c>
      <c r="J829" s="65">
        <v>2.4097222222222225E-2</v>
      </c>
      <c r="K829" s="65">
        <v>4.6099537037037036E-2</v>
      </c>
      <c r="L829" s="65">
        <v>0</v>
      </c>
      <c r="M829" s="65">
        <v>7.9571759259259259E-2</v>
      </c>
      <c r="N829"/>
      <c r="O829" s="18">
        <v>16.295999999999999</v>
      </c>
      <c r="P829" s="18">
        <v>16.295999999999999</v>
      </c>
      <c r="Q829" s="18">
        <v>19.062889349999999</v>
      </c>
      <c r="S829"/>
      <c r="T829" s="61">
        <v>36.2948363636363</v>
      </c>
      <c r="U829" s="65">
        <v>4.1006944444444443E-2</v>
      </c>
      <c r="V829" s="65">
        <v>2.5925925925925925E-3</v>
      </c>
      <c r="W829" s="65">
        <v>0</v>
      </c>
      <c r="X829" s="65">
        <v>2.4074074074074076E-3</v>
      </c>
      <c r="Y829" s="65">
        <v>0</v>
      </c>
      <c r="Z829" s="65">
        <v>9.2592592592592588E-5</v>
      </c>
      <c r="AA829" s="18">
        <f>WEEKNUM(Tableau22[[#This Row],[Date de début]],2)</f>
        <v>49</v>
      </c>
      <c r="AB829" s="18">
        <f>YEAR(Tableau22[[#This Row],[Date de début]])</f>
        <v>2018</v>
      </c>
      <c r="AC829" s="18">
        <f>WEEKDAY(Tableau22[[#This Row],[Date de début]])</f>
        <v>5</v>
      </c>
      <c r="AD829" s="18" t="str">
        <f>LEFT(Tableau22[[#This Row],[PN Pièce]],9)</f>
        <v/>
      </c>
      <c r="AE829" s="18"/>
    </row>
    <row r="830" spans="2:31" x14ac:dyDescent="0.25">
      <c r="B830" s="18">
        <v>450108</v>
      </c>
      <c r="C830" s="18" t="str">
        <f>IFERROR(VLOOKUP(B830,#REF!,2,FALSE),"")</f>
        <v/>
      </c>
      <c r="D830" s="62">
        <v>43390</v>
      </c>
      <c r="E830" s="63">
        <v>0.42769675925925926</v>
      </c>
      <c r="F830" s="62">
        <v>43390</v>
      </c>
      <c r="G830" s="63">
        <v>0.53790509259259256</v>
      </c>
      <c r="H830"/>
      <c r="I830" s="65">
        <v>3.260416666666667E-2</v>
      </c>
      <c r="J830" s="65">
        <v>4.6203703703703698E-2</v>
      </c>
      <c r="K830" s="65">
        <v>3.1261574074074074E-2</v>
      </c>
      <c r="L830" s="65">
        <v>1.3888888888888889E-4</v>
      </c>
      <c r="M830" s="65">
        <v>0.11020833333333334</v>
      </c>
      <c r="N830"/>
      <c r="O830" s="18">
        <v>12.8682</v>
      </c>
      <c r="P830" s="18">
        <v>12.8682</v>
      </c>
      <c r="Q830" s="18">
        <v>12.618236550000001</v>
      </c>
      <c r="S830"/>
      <c r="T830" s="61">
        <v>33.203948750262597</v>
      </c>
      <c r="U830" s="65">
        <v>2.8009259259259262E-2</v>
      </c>
      <c r="V830" s="65">
        <v>0</v>
      </c>
      <c r="W830" s="65">
        <v>0</v>
      </c>
      <c r="X830" s="65">
        <v>3.2407407407407406E-3</v>
      </c>
      <c r="Y830" s="65">
        <v>0</v>
      </c>
      <c r="Z830" s="65">
        <v>1.1574074074074073E-5</v>
      </c>
      <c r="AA830" s="18">
        <f>WEEKNUM(Tableau22[[#This Row],[Date de début]],2)</f>
        <v>42</v>
      </c>
      <c r="AB830" s="18">
        <f>YEAR(Tableau22[[#This Row],[Date de début]])</f>
        <v>2018</v>
      </c>
      <c r="AC830" s="18">
        <f>WEEKDAY(Tableau22[[#This Row],[Date de début]])</f>
        <v>4</v>
      </c>
      <c r="AD830" s="18" t="str">
        <f>LEFT(Tableau22[[#This Row],[PN Pièce]],9)</f>
        <v/>
      </c>
      <c r="AE830" s="18"/>
    </row>
    <row r="831" spans="2:31" x14ac:dyDescent="0.25">
      <c r="B831" s="18">
        <v>450109</v>
      </c>
      <c r="C831" s="18" t="str">
        <f>IFERROR(VLOOKUP(B831,#REF!,2,FALSE),"")</f>
        <v/>
      </c>
      <c r="D831" s="62">
        <v>43395</v>
      </c>
      <c r="E831" s="63">
        <v>0.46642361111111108</v>
      </c>
      <c r="F831" s="62">
        <v>43395</v>
      </c>
      <c r="G831" s="63">
        <v>0.4811111111111111</v>
      </c>
      <c r="H831"/>
      <c r="I831" s="65">
        <v>1.1770833333333333E-2</v>
      </c>
      <c r="J831" s="65">
        <v>9.2592592592592588E-5</v>
      </c>
      <c r="K831" s="65">
        <v>2.8240740740740739E-3</v>
      </c>
      <c r="L831" s="65">
        <v>0</v>
      </c>
      <c r="M831" s="65">
        <v>1.4687499999999999E-2</v>
      </c>
      <c r="N831"/>
      <c r="O831" s="18">
        <v>11.00625</v>
      </c>
      <c r="P831" s="18">
        <v>11.00625</v>
      </c>
      <c r="Q831" s="69">
        <v>5.5500000030406198E-6</v>
      </c>
      <c r="S831"/>
      <c r="T831" s="61">
        <v>19.424743892828999</v>
      </c>
      <c r="U831" s="65">
        <v>0</v>
      </c>
      <c r="V831" s="65">
        <v>0</v>
      </c>
      <c r="W831" s="65">
        <v>0</v>
      </c>
      <c r="X831" s="65">
        <v>2.615740740740741E-3</v>
      </c>
      <c r="Y831" s="65">
        <v>0</v>
      </c>
      <c r="Z831" s="65">
        <v>2.0833333333333335E-4</v>
      </c>
      <c r="AA831" s="18">
        <f>WEEKNUM(Tableau22[[#This Row],[Date de début]],2)</f>
        <v>43</v>
      </c>
      <c r="AB831" s="18">
        <f>YEAR(Tableau22[[#This Row],[Date de début]])</f>
        <v>2018</v>
      </c>
      <c r="AC831" s="18">
        <f>WEEKDAY(Tableau22[[#This Row],[Date de début]])</f>
        <v>2</v>
      </c>
      <c r="AD831" s="18" t="str">
        <f>LEFT(Tableau22[[#This Row],[PN Pièce]],9)</f>
        <v/>
      </c>
      <c r="AE831" s="18"/>
    </row>
    <row r="832" spans="2:31" x14ac:dyDescent="0.25">
      <c r="B832" s="18">
        <v>450109</v>
      </c>
      <c r="C832" s="18" t="str">
        <f>IFERROR(VLOOKUP(B832,#REF!,2,FALSE),"")</f>
        <v/>
      </c>
      <c r="D832" s="62">
        <v>43402</v>
      </c>
      <c r="E832" s="63">
        <v>0.6069444444444444</v>
      </c>
      <c r="F832" s="62">
        <v>43403</v>
      </c>
      <c r="G832" s="63">
        <v>0.42229166666666668</v>
      </c>
      <c r="H832"/>
      <c r="I832" s="65">
        <v>8.5752314814814823E-2</v>
      </c>
      <c r="J832" s="65">
        <v>6.4699074074074069E-3</v>
      </c>
      <c r="K832" s="65">
        <v>4.3217592592592592E-2</v>
      </c>
      <c r="L832" s="65">
        <v>0.6799074074074074</v>
      </c>
      <c r="M832" s="65">
        <v>0.81534722222222233</v>
      </c>
      <c r="N832"/>
      <c r="O832" s="18">
        <v>11.00625</v>
      </c>
      <c r="P832" s="18">
        <v>11.00625</v>
      </c>
      <c r="Q832" s="69">
        <v>11.064301499999999</v>
      </c>
      <c r="S832"/>
      <c r="T832" s="61">
        <v>11.5714731851347</v>
      </c>
      <c r="U832" s="65">
        <v>2.946759259259259E-2</v>
      </c>
      <c r="V832" s="65">
        <v>0</v>
      </c>
      <c r="W832" s="65">
        <v>0</v>
      </c>
      <c r="X832" s="65">
        <v>1.3726851851851851E-2</v>
      </c>
      <c r="Y832" s="65">
        <v>0</v>
      </c>
      <c r="Z832" s="65">
        <v>2.3148148148148147E-5</v>
      </c>
      <c r="AA832" s="18">
        <f>WEEKNUM(Tableau22[[#This Row],[Date de début]],2)</f>
        <v>44</v>
      </c>
      <c r="AB832" s="18">
        <f>YEAR(Tableau22[[#This Row],[Date de début]])</f>
        <v>2018</v>
      </c>
      <c r="AC832" s="18">
        <f>WEEKDAY(Tableau22[[#This Row],[Date de début]])</f>
        <v>2</v>
      </c>
      <c r="AD832" s="18" t="str">
        <f>LEFT(Tableau22[[#This Row],[PN Pièce]],9)</f>
        <v/>
      </c>
      <c r="AE832" s="18"/>
    </row>
    <row r="833" spans="2:31" x14ac:dyDescent="0.25">
      <c r="B833" s="18">
        <v>450110</v>
      </c>
      <c r="C833" s="18" t="str">
        <f>IFERROR(VLOOKUP(B833,#REF!,2,FALSE),"")</f>
        <v/>
      </c>
      <c r="D833" s="62">
        <v>43403</v>
      </c>
      <c r="E833" s="63">
        <v>0.42229166666666668</v>
      </c>
      <c r="F833" s="62">
        <v>43404</v>
      </c>
      <c r="G833" s="63">
        <v>0.44013888888888886</v>
      </c>
      <c r="H833"/>
      <c r="I833" s="65">
        <v>0.12083333333333333</v>
      </c>
      <c r="J833" s="65">
        <v>1.5416666666666667E-2</v>
      </c>
      <c r="K833" s="65">
        <v>6.8645833333333336E-2</v>
      </c>
      <c r="L833" s="65">
        <v>0.81295138888888896</v>
      </c>
      <c r="M833" s="65" t="s">
        <v>376</v>
      </c>
      <c r="N833"/>
      <c r="O833" s="18">
        <v>36.215249999999997</v>
      </c>
      <c r="P833" s="18">
        <v>36.215249999999997</v>
      </c>
      <c r="Q833" s="18">
        <v>37.007204999999999</v>
      </c>
      <c r="S833"/>
      <c r="T833" s="61">
        <v>4.1097768984103196</v>
      </c>
      <c r="U833" s="65">
        <v>6.2002314814814809E-2</v>
      </c>
      <c r="V833" s="65">
        <v>5.2083333333333333E-4</v>
      </c>
      <c r="W833" s="65">
        <v>0</v>
      </c>
      <c r="X833" s="65">
        <v>6.0648148148148145E-3</v>
      </c>
      <c r="Y833" s="65">
        <v>0</v>
      </c>
      <c r="Z833" s="65">
        <v>5.7870370370370366E-5</v>
      </c>
      <c r="AA833" s="18">
        <f>WEEKNUM(Tableau22[[#This Row],[Date de début]],2)</f>
        <v>44</v>
      </c>
      <c r="AB833" s="18">
        <f>YEAR(Tableau22[[#This Row],[Date de début]])</f>
        <v>2018</v>
      </c>
      <c r="AC833" s="18">
        <f>WEEKDAY(Tableau22[[#This Row],[Date de début]])</f>
        <v>3</v>
      </c>
      <c r="AD833" s="18" t="str">
        <f>LEFT(Tableau22[[#This Row],[PN Pièce]],9)</f>
        <v/>
      </c>
      <c r="AE833" s="18"/>
    </row>
    <row r="834" spans="2:31" x14ac:dyDescent="0.25">
      <c r="B834" s="18">
        <v>450115</v>
      </c>
      <c r="C834" s="18" t="str">
        <f>IFERROR(VLOOKUP(B834,#REF!,2,FALSE),"")</f>
        <v/>
      </c>
      <c r="D834" s="62">
        <v>43452</v>
      </c>
      <c r="E834" s="63">
        <v>0.39335648148148145</v>
      </c>
      <c r="F834" s="62">
        <v>43452</v>
      </c>
      <c r="G834" s="63">
        <v>0.70940972222222232</v>
      </c>
      <c r="H834"/>
      <c r="I834" s="65">
        <v>0.16626157407407408</v>
      </c>
      <c r="J834" s="65">
        <v>3.1898148148148148E-2</v>
      </c>
      <c r="K834" s="65">
        <v>0.11361111111111111</v>
      </c>
      <c r="L834" s="65">
        <v>3.645833333333333E-3</v>
      </c>
      <c r="M834" s="65">
        <v>0.31541666666666668</v>
      </c>
      <c r="N834"/>
      <c r="O834" s="18">
        <v>23.955449999999999</v>
      </c>
      <c r="P834" s="18">
        <v>23.955449999999999</v>
      </c>
      <c r="Q834" s="18">
        <v>18.166580849999999</v>
      </c>
      <c r="S834"/>
      <c r="T834" s="61">
        <v>78.987256014940996</v>
      </c>
      <c r="U834" s="65">
        <v>4.1099537037037039E-2</v>
      </c>
      <c r="V834" s="65">
        <v>8.3333333333333339E-4</v>
      </c>
      <c r="W834" s="65">
        <v>0</v>
      </c>
      <c r="X834" s="65">
        <v>7.1342592592592582E-2</v>
      </c>
      <c r="Y834" s="65">
        <v>0</v>
      </c>
      <c r="Z834" s="65">
        <v>3.3564814814814812E-4</v>
      </c>
      <c r="AA834" s="18">
        <f>WEEKNUM(Tableau22[[#This Row],[Date de début]],2)</f>
        <v>51</v>
      </c>
      <c r="AB834" s="18">
        <f>YEAR(Tableau22[[#This Row],[Date de début]])</f>
        <v>2018</v>
      </c>
      <c r="AC834" s="18">
        <f>WEEKDAY(Tableau22[[#This Row],[Date de début]])</f>
        <v>3</v>
      </c>
      <c r="AD834" s="18" t="str">
        <f>LEFT(Tableau22[[#This Row],[PN Pièce]],9)</f>
        <v/>
      </c>
      <c r="AE834" s="18"/>
    </row>
    <row r="835" spans="2:31" x14ac:dyDescent="0.25">
      <c r="B835" s="18">
        <v>450115</v>
      </c>
      <c r="C835" s="18" t="str">
        <f>IFERROR(VLOOKUP(B835,#REF!,2,FALSE),"")</f>
        <v/>
      </c>
      <c r="D835" s="62">
        <v>43452</v>
      </c>
      <c r="E835" s="63">
        <v>0.70950231481481485</v>
      </c>
      <c r="F835" s="62">
        <v>43452</v>
      </c>
      <c r="G835" s="63">
        <v>0.73099537037037043</v>
      </c>
      <c r="H835"/>
      <c r="I835" s="65">
        <v>1.1122685185185185E-2</v>
      </c>
      <c r="J835" s="65">
        <v>4.1666666666666666E-3</v>
      </c>
      <c r="K835" s="65">
        <v>6.2037037037037043E-3</v>
      </c>
      <c r="L835" s="65">
        <v>0</v>
      </c>
      <c r="M835" s="65">
        <v>2.1493055555555557E-2</v>
      </c>
      <c r="N835"/>
      <c r="O835" s="18">
        <v>24.015450000000001</v>
      </c>
      <c r="P835" s="18">
        <v>24.015450000000001</v>
      </c>
      <c r="Q835" s="18">
        <v>1.5902442000000001</v>
      </c>
      <c r="S835"/>
      <c r="T835" s="61">
        <v>62.862143241787798</v>
      </c>
      <c r="U835" s="65">
        <v>3.0787037037037037E-3</v>
      </c>
      <c r="V835" s="65">
        <v>4.2824074074074075E-4</v>
      </c>
      <c r="W835" s="65">
        <v>0</v>
      </c>
      <c r="X835" s="65">
        <v>2.6388888888888885E-3</v>
      </c>
      <c r="Y835" s="65">
        <v>0</v>
      </c>
      <c r="Z835" s="65">
        <v>5.7870370370370366E-5</v>
      </c>
      <c r="AA835" s="18">
        <f>WEEKNUM(Tableau22[[#This Row],[Date de début]],2)</f>
        <v>51</v>
      </c>
      <c r="AB835" s="18">
        <f>YEAR(Tableau22[[#This Row],[Date de début]])</f>
        <v>2018</v>
      </c>
      <c r="AC835" s="18">
        <f>WEEKDAY(Tableau22[[#This Row],[Date de début]])</f>
        <v>3</v>
      </c>
      <c r="AD835" s="18" t="str">
        <f>LEFT(Tableau22[[#This Row],[PN Pièce]],9)</f>
        <v/>
      </c>
      <c r="AE835" s="18"/>
    </row>
    <row r="836" spans="2:31" x14ac:dyDescent="0.25">
      <c r="B836" s="18">
        <v>450115</v>
      </c>
      <c r="C836" s="18" t="str">
        <f>IFERROR(VLOOKUP(B836,#REF!,2,FALSE),"")</f>
        <v/>
      </c>
      <c r="D836" s="62">
        <v>43452</v>
      </c>
      <c r="E836" s="63">
        <v>0.73106481481481478</v>
      </c>
      <c r="F836" s="62">
        <v>43453</v>
      </c>
      <c r="G836" s="63">
        <v>0.41021990740740738</v>
      </c>
      <c r="H836"/>
      <c r="I836" s="65">
        <v>2.2847222222222224E-2</v>
      </c>
      <c r="J836" s="65">
        <v>1.8055555555555557E-3</v>
      </c>
      <c r="K836" s="65">
        <v>1.3773148148148147E-3</v>
      </c>
      <c r="L836" s="65">
        <v>0.65312500000000007</v>
      </c>
      <c r="M836" s="65">
        <v>0.67915509259259255</v>
      </c>
      <c r="N836"/>
      <c r="O836" s="18">
        <v>24.015450000000001</v>
      </c>
      <c r="P836" s="18">
        <v>24.015450000000001</v>
      </c>
      <c r="Q836" s="69">
        <v>3.8700000000346801E-5</v>
      </c>
      <c r="S836"/>
      <c r="T836" s="61">
        <v>99.675863596857496</v>
      </c>
      <c r="U836" s="65">
        <v>0</v>
      </c>
      <c r="V836" s="65">
        <v>0</v>
      </c>
      <c r="W836" s="65">
        <v>0</v>
      </c>
      <c r="X836" s="65">
        <v>9.2592592592592585E-4</v>
      </c>
      <c r="Y836" s="65">
        <v>0</v>
      </c>
      <c r="Z836" s="65">
        <v>4.5138888888888892E-4</v>
      </c>
      <c r="AA836" s="18">
        <f>WEEKNUM(Tableau22[[#This Row],[Date de début]],2)</f>
        <v>51</v>
      </c>
      <c r="AB836" s="18">
        <f>YEAR(Tableau22[[#This Row],[Date de début]])</f>
        <v>2018</v>
      </c>
      <c r="AC836" s="18">
        <f>WEEKDAY(Tableau22[[#This Row],[Date de début]])</f>
        <v>3</v>
      </c>
      <c r="AD836" s="18" t="str">
        <f>LEFT(Tableau22[[#This Row],[PN Pièce]],9)</f>
        <v/>
      </c>
      <c r="AE836" s="18"/>
    </row>
    <row r="837" spans="2:31" x14ac:dyDescent="0.25">
      <c r="B837" s="18">
        <v>450115</v>
      </c>
      <c r="C837" s="18" t="str">
        <f>IFERROR(VLOOKUP(B837,#REF!,2,FALSE),"")</f>
        <v/>
      </c>
      <c r="D837" s="62">
        <v>43453</v>
      </c>
      <c r="E837" s="63">
        <v>0.41021990740740738</v>
      </c>
      <c r="F837" s="62">
        <v>43476</v>
      </c>
      <c r="G837" s="63">
        <v>0.3029513888888889</v>
      </c>
      <c r="H837"/>
      <c r="I837" s="65">
        <v>7.1909722222222222E-2</v>
      </c>
      <c r="J837" s="65">
        <v>0.10733796296296295</v>
      </c>
      <c r="K837" s="65">
        <v>9.1249999999999998E-2</v>
      </c>
      <c r="L837" s="65" t="s">
        <v>377</v>
      </c>
      <c r="M837" s="65" t="s">
        <v>378</v>
      </c>
      <c r="N837"/>
      <c r="O837" s="18">
        <v>24.015450000000001</v>
      </c>
      <c r="P837" s="18">
        <v>24.015450000000001</v>
      </c>
      <c r="Q837" s="18">
        <v>15.907134149999999</v>
      </c>
      <c r="S837"/>
      <c r="T837" s="61">
        <v>41.298957699253499</v>
      </c>
      <c r="U837" s="65">
        <v>3.3194444444444443E-2</v>
      </c>
      <c r="V837" s="65">
        <v>9.4907407407407408E-4</v>
      </c>
      <c r="W837" s="65">
        <v>0</v>
      </c>
      <c r="X837" s="65">
        <v>5.634259259259259E-2</v>
      </c>
      <c r="Y837" s="65">
        <v>0</v>
      </c>
      <c r="Z837" s="65">
        <v>7.6388888888888893E-4</v>
      </c>
      <c r="AA837" s="18">
        <f>WEEKNUM(Tableau22[[#This Row],[Date de début]],2)</f>
        <v>51</v>
      </c>
      <c r="AB837" s="18">
        <f>YEAR(Tableau22[[#This Row],[Date de début]])</f>
        <v>2018</v>
      </c>
      <c r="AC837" s="18">
        <f>WEEKDAY(Tableau22[[#This Row],[Date de début]])</f>
        <v>4</v>
      </c>
      <c r="AD837" s="18" t="str">
        <f>LEFT(Tableau22[[#This Row],[PN Pièce]],9)</f>
        <v/>
      </c>
      <c r="AE837" s="18"/>
    </row>
    <row r="838" spans="2:31" x14ac:dyDescent="0.25">
      <c r="B838" s="18">
        <v>450119</v>
      </c>
      <c r="C838" s="18" t="str">
        <f>IFERROR(VLOOKUP(B838,#REF!,2,FALSE),"")</f>
        <v/>
      </c>
      <c r="D838" s="62">
        <v>43545</v>
      </c>
      <c r="E838" s="63">
        <v>0.27667824074074071</v>
      </c>
      <c r="F838" s="62">
        <v>43545</v>
      </c>
      <c r="G838" s="63">
        <v>0.47980324074074071</v>
      </c>
      <c r="H838"/>
      <c r="I838" s="65">
        <v>0.10975694444444445</v>
      </c>
      <c r="J838" s="65">
        <v>1.5787037037037037E-2</v>
      </c>
      <c r="K838" s="65">
        <v>7.7453703703703705E-2</v>
      </c>
      <c r="L838" s="65">
        <v>1.273148148148148E-4</v>
      </c>
      <c r="M838" s="65">
        <v>0.203125</v>
      </c>
      <c r="N838"/>
      <c r="O838" s="18">
        <v>39.911250000000003</v>
      </c>
      <c r="P838" s="18">
        <v>39.911250000000003</v>
      </c>
      <c r="Q838" s="18">
        <v>42.81764235</v>
      </c>
      <c r="S838"/>
      <c r="T838" s="61">
        <v>32.560911680911602</v>
      </c>
      <c r="U838" s="65">
        <v>7.0798611111111118E-2</v>
      </c>
      <c r="V838" s="65">
        <v>1.5393518518518519E-3</v>
      </c>
      <c r="W838" s="65">
        <v>0</v>
      </c>
      <c r="X838" s="65">
        <v>5.0462962962962961E-3</v>
      </c>
      <c r="Y838" s="65">
        <v>0</v>
      </c>
      <c r="Z838" s="65">
        <v>6.9444444444444444E-5</v>
      </c>
      <c r="AA838" s="18">
        <f>WEEKNUM(Tableau22[[#This Row],[Date de début]],2)</f>
        <v>12</v>
      </c>
      <c r="AB838" s="18">
        <f>YEAR(Tableau22[[#This Row],[Date de début]])</f>
        <v>2019</v>
      </c>
      <c r="AC838" s="18">
        <f>WEEKDAY(Tableau22[[#This Row],[Date de début]])</f>
        <v>5</v>
      </c>
      <c r="AD838" s="18" t="str">
        <f>LEFT(Tableau22[[#This Row],[PN Pièce]],9)</f>
        <v/>
      </c>
      <c r="AE838" s="18"/>
    </row>
    <row r="839" spans="2:31" x14ac:dyDescent="0.25">
      <c r="B839" s="18">
        <v>450120</v>
      </c>
      <c r="C839" s="18" t="str">
        <f>IFERROR(VLOOKUP(B839,#REF!,2,FALSE),"")</f>
        <v/>
      </c>
      <c r="D839" s="62">
        <v>43545</v>
      </c>
      <c r="E839" s="63">
        <v>0.47981481481481486</v>
      </c>
      <c r="F839" s="62">
        <v>43546</v>
      </c>
      <c r="G839" s="63">
        <v>0.43289351851851854</v>
      </c>
      <c r="H839"/>
      <c r="I839" s="65">
        <v>0.73372685185185194</v>
      </c>
      <c r="J839" s="65">
        <v>8.4259259259259253E-3</v>
      </c>
      <c r="K839" s="65">
        <v>3.1018518518518515E-2</v>
      </c>
      <c r="L839" s="65">
        <v>0.1799074074074074</v>
      </c>
      <c r="M839" s="65">
        <v>0.95307870370370373</v>
      </c>
      <c r="N839"/>
      <c r="O839" s="18">
        <v>10.604699999999999</v>
      </c>
      <c r="P839" s="18">
        <v>10.604699999999999</v>
      </c>
      <c r="Q839" s="18">
        <v>9.7844716500000004</v>
      </c>
      <c r="S839"/>
      <c r="T839" s="61">
        <v>3.1674155393097299</v>
      </c>
      <c r="U839" s="65">
        <v>3.0844907407407404E-2</v>
      </c>
      <c r="V839" s="65">
        <v>1.5046296296296297E-4</v>
      </c>
      <c r="W839" s="65">
        <v>0</v>
      </c>
      <c r="X839" s="65">
        <v>0</v>
      </c>
      <c r="Y839" s="65">
        <v>0</v>
      </c>
      <c r="Z839" s="65">
        <v>2.3148148148148147E-5</v>
      </c>
      <c r="AA839" s="18">
        <f>WEEKNUM(Tableau22[[#This Row],[Date de début]],2)</f>
        <v>12</v>
      </c>
      <c r="AB839" s="18">
        <f>YEAR(Tableau22[[#This Row],[Date de début]])</f>
        <v>2019</v>
      </c>
      <c r="AC839" s="18">
        <f>WEEKDAY(Tableau22[[#This Row],[Date de début]])</f>
        <v>5</v>
      </c>
      <c r="AD839" s="18" t="str">
        <f>LEFT(Tableau22[[#This Row],[PN Pièce]],9)</f>
        <v/>
      </c>
      <c r="AE839" s="18"/>
    </row>
    <row r="840" spans="2:31" x14ac:dyDescent="0.25">
      <c r="B840" s="18">
        <v>450120</v>
      </c>
      <c r="C840" s="18" t="str">
        <f>IFERROR(VLOOKUP(B840,#REF!,2,FALSE),"")</f>
        <v/>
      </c>
      <c r="D840" s="62">
        <v>43546</v>
      </c>
      <c r="E840" s="63">
        <v>0.44972222222222219</v>
      </c>
      <c r="F840" s="62">
        <v>43549</v>
      </c>
      <c r="G840" s="63">
        <v>0.43245370370370373</v>
      </c>
      <c r="H840"/>
      <c r="I840" s="65">
        <v>0.17670138888888889</v>
      </c>
      <c r="J840" s="65">
        <v>7.9861111111111105E-4</v>
      </c>
      <c r="K840" s="65">
        <v>1.3310185185185187E-2</v>
      </c>
      <c r="L840" s="65" t="s">
        <v>379</v>
      </c>
      <c r="M840" s="65" t="s">
        <v>380</v>
      </c>
      <c r="N840"/>
      <c r="O840" s="18">
        <v>10.604699999999999</v>
      </c>
      <c r="P840" s="18">
        <v>10.604699999999999</v>
      </c>
      <c r="Q840" s="18">
        <v>3.7391529000000001</v>
      </c>
      <c r="S840"/>
      <c r="T840" s="61">
        <v>5.9792129076318901</v>
      </c>
      <c r="U840" s="65">
        <v>8.9120370370370378E-3</v>
      </c>
      <c r="V840" s="65">
        <v>2.4305555555555552E-4</v>
      </c>
      <c r="W840" s="65">
        <v>0</v>
      </c>
      <c r="X840" s="65">
        <v>4.0972222222222226E-3</v>
      </c>
      <c r="Y840" s="65">
        <v>0</v>
      </c>
      <c r="Z840" s="65">
        <v>5.7870370370370366E-5</v>
      </c>
      <c r="AA840" s="18">
        <f>WEEKNUM(Tableau22[[#This Row],[Date de début]],2)</f>
        <v>12</v>
      </c>
      <c r="AB840" s="18">
        <f>YEAR(Tableau22[[#This Row],[Date de début]])</f>
        <v>2019</v>
      </c>
      <c r="AC840" s="18">
        <f>WEEKDAY(Tableau22[[#This Row],[Date de début]])</f>
        <v>6</v>
      </c>
      <c r="AD840" s="18" t="str">
        <f>LEFT(Tableau22[[#This Row],[PN Pièce]],9)</f>
        <v/>
      </c>
      <c r="AE840" s="18"/>
    </row>
    <row r="841" spans="2:31" x14ac:dyDescent="0.25">
      <c r="B841" s="18">
        <v>450121</v>
      </c>
      <c r="C841" s="18" t="str">
        <f>IFERROR(VLOOKUP(B841,#REF!,2,FALSE),"")</f>
        <v/>
      </c>
      <c r="D841" s="62">
        <v>43518</v>
      </c>
      <c r="E841" s="63">
        <v>0.45494212962962965</v>
      </c>
      <c r="F841" s="62">
        <v>43518</v>
      </c>
      <c r="G841" s="63">
        <v>0.46159722222222221</v>
      </c>
      <c r="H841"/>
      <c r="I841" s="65">
        <v>1.736111111111111E-3</v>
      </c>
      <c r="J841" s="65">
        <v>3.2523148148148151E-3</v>
      </c>
      <c r="K841" s="65">
        <v>1.6666666666666668E-3</v>
      </c>
      <c r="L841" s="65">
        <v>0</v>
      </c>
      <c r="M841" s="65">
        <v>6.6550925925925935E-3</v>
      </c>
      <c r="N841"/>
      <c r="O841" s="18">
        <v>39.911850000000001</v>
      </c>
      <c r="P841" s="18">
        <v>39.911850000000001</v>
      </c>
      <c r="Q841" s="18">
        <v>0.20172090000000101</v>
      </c>
      <c r="S841"/>
      <c r="T841" s="61">
        <v>16.88</v>
      </c>
      <c r="U841" s="65">
        <v>1.3425925925925925E-3</v>
      </c>
      <c r="V841" s="65">
        <v>3.0092592592592595E-4</v>
      </c>
      <c r="W841" s="65">
        <v>0</v>
      </c>
      <c r="X841" s="65">
        <v>0</v>
      </c>
      <c r="Y841" s="65">
        <v>0</v>
      </c>
      <c r="Z841" s="65">
        <v>2.3148148148148147E-5</v>
      </c>
      <c r="AA841" s="18">
        <f>WEEKNUM(Tableau22[[#This Row],[Date de début]],2)</f>
        <v>8</v>
      </c>
      <c r="AB841" s="18">
        <f>YEAR(Tableau22[[#This Row],[Date de début]])</f>
        <v>2019</v>
      </c>
      <c r="AC841" s="18">
        <f>WEEKDAY(Tableau22[[#This Row],[Date de début]])</f>
        <v>6</v>
      </c>
      <c r="AD841" s="18" t="str">
        <f>LEFT(Tableau22[[#This Row],[PN Pièce]],9)</f>
        <v/>
      </c>
      <c r="AE841" s="18"/>
    </row>
    <row r="842" spans="2:31" x14ac:dyDescent="0.25">
      <c r="B842" s="18">
        <v>450121</v>
      </c>
      <c r="C842" s="18" t="str">
        <f>IFERROR(VLOOKUP(B842,#REF!,2,FALSE),"")</f>
        <v/>
      </c>
      <c r="D842" s="62">
        <v>43521</v>
      </c>
      <c r="E842" s="63">
        <v>0.44006944444444446</v>
      </c>
      <c r="F842" s="62">
        <v>43521</v>
      </c>
      <c r="G842" s="63">
        <v>0.60401620370370368</v>
      </c>
      <c r="H842"/>
      <c r="I842" s="65">
        <v>6.0879629629629643E-3</v>
      </c>
      <c r="J842" s="65">
        <v>3.4722222222222224E-4</v>
      </c>
      <c r="K842" s="65">
        <v>1.6550925925925926E-3</v>
      </c>
      <c r="L842" s="65">
        <v>0.15585648148148148</v>
      </c>
      <c r="M842" s="65">
        <v>0.16394675925925925</v>
      </c>
      <c r="N842"/>
      <c r="O842" s="18">
        <v>39.911850000000001</v>
      </c>
      <c r="P842" s="18">
        <v>39.911850000000001</v>
      </c>
      <c r="Q842" s="69">
        <v>0.22997984999999499</v>
      </c>
      <c r="S842"/>
      <c r="T842" s="61">
        <v>2.52594422873279</v>
      </c>
      <c r="U842" s="65">
        <v>1.2037037037037038E-3</v>
      </c>
      <c r="V842" s="65">
        <v>3.7037037037037035E-4</v>
      </c>
      <c r="W842" s="65">
        <v>0</v>
      </c>
      <c r="X842" s="65">
        <v>0</v>
      </c>
      <c r="Y842" s="65">
        <v>0</v>
      </c>
      <c r="Z842" s="65">
        <v>8.1018518518518516E-5</v>
      </c>
      <c r="AA842" s="18">
        <f>WEEKNUM(Tableau22[[#This Row],[Date de début]],2)</f>
        <v>9</v>
      </c>
      <c r="AB842" s="18">
        <f>YEAR(Tableau22[[#This Row],[Date de début]])</f>
        <v>2019</v>
      </c>
      <c r="AC842" s="18">
        <f>WEEKDAY(Tableau22[[#This Row],[Date de début]])</f>
        <v>2</v>
      </c>
      <c r="AD842" s="18" t="str">
        <f>LEFT(Tableau22[[#This Row],[PN Pièce]],9)</f>
        <v/>
      </c>
      <c r="AE842" s="18"/>
    </row>
    <row r="843" spans="2:31" x14ac:dyDescent="0.25">
      <c r="B843" s="18">
        <v>450121</v>
      </c>
      <c r="C843" s="18" t="str">
        <f>IFERROR(VLOOKUP(B843,#REF!,2,FALSE),"")</f>
        <v/>
      </c>
      <c r="D843" s="62">
        <v>43522</v>
      </c>
      <c r="E843" s="63">
        <v>0.64387731481481481</v>
      </c>
      <c r="F843" s="62">
        <v>43524</v>
      </c>
      <c r="G843" s="63">
        <v>0.29062499999999997</v>
      </c>
      <c r="H843"/>
      <c r="I843" s="65">
        <v>0.90825231481481483</v>
      </c>
      <c r="J843" s="65">
        <v>9.5601851851851855E-3</v>
      </c>
      <c r="K843" s="65">
        <v>0.11554398148148148</v>
      </c>
      <c r="L843" s="65">
        <v>0.61335648148148147</v>
      </c>
      <c r="M843" s="65" t="s">
        <v>381</v>
      </c>
      <c r="N843"/>
      <c r="O843" s="18">
        <v>39.911850000000001</v>
      </c>
      <c r="P843" s="18">
        <v>39.911850000000001</v>
      </c>
      <c r="Q843" s="69">
        <v>44.091095850000002</v>
      </c>
      <c r="S843"/>
      <c r="T843" s="61">
        <v>8.2186970670302895</v>
      </c>
      <c r="U843" s="65">
        <v>9.4340277777777773E-2</v>
      </c>
      <c r="V843" s="65">
        <v>6.828703703703704E-3</v>
      </c>
      <c r="W843" s="65">
        <v>0</v>
      </c>
      <c r="X843" s="65">
        <v>1.4351851851851852E-2</v>
      </c>
      <c r="Y843" s="65">
        <v>0</v>
      </c>
      <c r="Z843" s="65">
        <v>2.3148148148148147E-5</v>
      </c>
      <c r="AA843" s="18">
        <f>WEEKNUM(Tableau22[[#This Row],[Date de début]],2)</f>
        <v>9</v>
      </c>
      <c r="AB843" s="18">
        <f>YEAR(Tableau22[[#This Row],[Date de début]])</f>
        <v>2019</v>
      </c>
      <c r="AC843" s="18">
        <f>WEEKDAY(Tableau22[[#This Row],[Date de début]])</f>
        <v>3</v>
      </c>
      <c r="AD843" s="18" t="str">
        <f>LEFT(Tableau22[[#This Row],[PN Pièce]],9)</f>
        <v/>
      </c>
      <c r="AE843" s="18"/>
    </row>
    <row r="844" spans="2:31" x14ac:dyDescent="0.25">
      <c r="B844" s="18">
        <v>450122</v>
      </c>
      <c r="C844" s="18" t="str">
        <f>IFERROR(VLOOKUP(B844,#REF!,2,FALSE),"")</f>
        <v/>
      </c>
      <c r="D844" s="62">
        <v>43521</v>
      </c>
      <c r="E844" s="63">
        <v>0.43664351851851851</v>
      </c>
      <c r="F844" s="62">
        <v>43521</v>
      </c>
      <c r="G844" s="63">
        <v>0.44006944444444446</v>
      </c>
      <c r="H844"/>
      <c r="I844" s="65">
        <v>2.3032407407407407E-3</v>
      </c>
      <c r="J844" s="65">
        <v>1.8518518518518518E-4</v>
      </c>
      <c r="K844" s="65">
        <v>9.3750000000000007E-4</v>
      </c>
      <c r="L844" s="65">
        <v>0</v>
      </c>
      <c r="M844" s="65">
        <v>3.425925925925926E-3</v>
      </c>
      <c r="N844"/>
      <c r="O844" s="18">
        <v>4.1280000000000001</v>
      </c>
      <c r="P844" s="18">
        <v>4.1280000000000001</v>
      </c>
      <c r="Q844" s="18">
        <v>2.79219000000012E-2</v>
      </c>
      <c r="S844"/>
      <c r="T844" s="61">
        <v>78.817567567567593</v>
      </c>
      <c r="U844" s="65">
        <v>8.7962962962962962E-4</v>
      </c>
      <c r="V844" s="65">
        <v>0</v>
      </c>
      <c r="W844" s="65">
        <v>0</v>
      </c>
      <c r="X844" s="65">
        <v>0</v>
      </c>
      <c r="Y844" s="65">
        <v>0</v>
      </c>
      <c r="Z844" s="65">
        <v>5.7870370370370366E-5</v>
      </c>
      <c r="AA844" s="18">
        <f>WEEKNUM(Tableau22[[#This Row],[Date de début]],2)</f>
        <v>9</v>
      </c>
      <c r="AB844" s="18">
        <f>YEAR(Tableau22[[#This Row],[Date de début]])</f>
        <v>2019</v>
      </c>
      <c r="AC844" s="18">
        <f>WEEKDAY(Tableau22[[#This Row],[Date de début]])</f>
        <v>2</v>
      </c>
      <c r="AD844" s="18" t="str">
        <f>LEFT(Tableau22[[#This Row],[PN Pièce]],9)</f>
        <v/>
      </c>
      <c r="AE844" s="18"/>
    </row>
    <row r="845" spans="2:31" x14ac:dyDescent="0.25">
      <c r="B845" s="18">
        <v>450122</v>
      </c>
      <c r="C845" s="18" t="str">
        <f>IFERROR(VLOOKUP(B845,#REF!,2,FALSE),"")</f>
        <v/>
      </c>
      <c r="D845" s="62">
        <v>43522</v>
      </c>
      <c r="E845" s="63">
        <v>0.29635416666666664</v>
      </c>
      <c r="F845" s="62">
        <v>43522</v>
      </c>
      <c r="G845" s="63">
        <v>0.44555555555555554</v>
      </c>
      <c r="H845"/>
      <c r="I845" s="65">
        <v>0.11208333333333333</v>
      </c>
      <c r="J845" s="65">
        <v>3.4606481481481485E-3</v>
      </c>
      <c r="K845" s="65">
        <v>3.3530092592592591E-2</v>
      </c>
      <c r="L845" s="65">
        <v>1.273148148148148E-4</v>
      </c>
      <c r="M845" s="65">
        <v>0.1492013888888889</v>
      </c>
      <c r="N845"/>
      <c r="O845" s="18">
        <v>4.1280000000000001</v>
      </c>
      <c r="P845" s="18">
        <v>4.1280000000000001</v>
      </c>
      <c r="Q845" s="18">
        <v>4.6677607500000002</v>
      </c>
      <c r="S845"/>
      <c r="T845" s="61">
        <v>49.886277247692199</v>
      </c>
      <c r="U845" s="65">
        <v>2.7858796296296298E-2</v>
      </c>
      <c r="V845" s="65">
        <v>0</v>
      </c>
      <c r="W845" s="65">
        <v>0</v>
      </c>
      <c r="X845" s="65">
        <v>5.6249999999999989E-3</v>
      </c>
      <c r="Y845" s="65">
        <v>0</v>
      </c>
      <c r="Z845" s="65">
        <v>4.6296296296296294E-5</v>
      </c>
      <c r="AA845" s="18">
        <f>WEEKNUM(Tableau22[[#This Row],[Date de début]],2)</f>
        <v>9</v>
      </c>
      <c r="AB845" s="18">
        <f>YEAR(Tableau22[[#This Row],[Date de début]])</f>
        <v>2019</v>
      </c>
      <c r="AC845" s="18">
        <f>WEEKDAY(Tableau22[[#This Row],[Date de début]])</f>
        <v>3</v>
      </c>
      <c r="AD845" s="18" t="str">
        <f>LEFT(Tableau22[[#This Row],[PN Pièce]],9)</f>
        <v/>
      </c>
      <c r="AE845" s="18"/>
    </row>
    <row r="846" spans="2:31" x14ac:dyDescent="0.25">
      <c r="B846" s="18">
        <v>450122</v>
      </c>
      <c r="C846" s="18" t="str">
        <f>IFERROR(VLOOKUP(B846,#REF!,2,FALSE),"")</f>
        <v/>
      </c>
      <c r="D846" s="62">
        <v>43574</v>
      </c>
      <c r="E846" s="63">
        <v>0.27182870370370371</v>
      </c>
      <c r="F846" s="62">
        <v>43574</v>
      </c>
      <c r="G846" s="63">
        <v>0.35131944444444446</v>
      </c>
      <c r="H846"/>
      <c r="I846" s="65">
        <v>6.0868055555555557E-2</v>
      </c>
      <c r="J846" s="65">
        <v>4.9768518518518521E-4</v>
      </c>
      <c r="K846" s="65">
        <v>1.7881944444444443E-2</v>
      </c>
      <c r="L846" s="65">
        <v>2.4305555555555552E-4</v>
      </c>
      <c r="M846" s="65">
        <v>7.9490740740740737E-2</v>
      </c>
      <c r="N846"/>
      <c r="O846" s="18">
        <v>4.1280000000000001</v>
      </c>
      <c r="P846" s="18">
        <v>4.1280000000000001</v>
      </c>
      <c r="Q846" s="18">
        <v>4.2112664999999998</v>
      </c>
      <c r="S846"/>
      <c r="T846" s="61">
        <v>60.972772277227698</v>
      </c>
      <c r="U846" s="65">
        <v>1.2199074074074072E-2</v>
      </c>
      <c r="V846" s="65">
        <v>0</v>
      </c>
      <c r="W846" s="65">
        <v>0</v>
      </c>
      <c r="X846" s="65">
        <v>5.6481481481481478E-3</v>
      </c>
      <c r="Y846" s="65">
        <v>0</v>
      </c>
      <c r="Z846" s="65">
        <v>3.4722222222222222E-5</v>
      </c>
      <c r="AA846" s="18">
        <f>WEEKNUM(Tableau22[[#This Row],[Date de début]],2)</f>
        <v>16</v>
      </c>
      <c r="AB846" s="18">
        <f>YEAR(Tableau22[[#This Row],[Date de début]])</f>
        <v>2019</v>
      </c>
      <c r="AC846" s="18">
        <f>WEEKDAY(Tableau22[[#This Row],[Date de début]])</f>
        <v>6</v>
      </c>
      <c r="AD846" s="18" t="str">
        <f>LEFT(Tableau22[[#This Row],[PN Pièce]],9)</f>
        <v/>
      </c>
      <c r="AE846" s="18"/>
    </row>
    <row r="847" spans="2:31" x14ac:dyDescent="0.25">
      <c r="B847" s="18">
        <v>450123</v>
      </c>
      <c r="C847" s="18" t="str">
        <f>IFERROR(VLOOKUP(B847,#REF!,2,FALSE),"")</f>
        <v/>
      </c>
      <c r="D847" s="62">
        <v>43521</v>
      </c>
      <c r="E847" s="63">
        <v>0.43164351851851851</v>
      </c>
      <c r="F847" s="62">
        <v>43521</v>
      </c>
      <c r="G847" s="63">
        <v>0.43664351851851851</v>
      </c>
      <c r="H847"/>
      <c r="I847" s="65">
        <v>3.9467592592592592E-3</v>
      </c>
      <c r="J847" s="65">
        <v>4.5138888888888892E-4</v>
      </c>
      <c r="K847" s="65">
        <v>6.018518518518519E-4</v>
      </c>
      <c r="L847" s="65">
        <v>0</v>
      </c>
      <c r="M847" s="65">
        <v>5.0000000000000001E-3</v>
      </c>
      <c r="N847"/>
      <c r="O847" s="18">
        <v>13.4979</v>
      </c>
      <c r="P847" s="18">
        <v>13.4979</v>
      </c>
      <c r="Q847" s="18">
        <v>0.50859645000000198</v>
      </c>
      <c r="S847"/>
      <c r="T847" s="61">
        <v>65.490740740740705</v>
      </c>
      <c r="U847" s="65">
        <v>5.3240740740740744E-4</v>
      </c>
      <c r="V847" s="65">
        <v>0</v>
      </c>
      <c r="W847" s="65">
        <v>0</v>
      </c>
      <c r="X847" s="65">
        <v>0</v>
      </c>
      <c r="Y847" s="65">
        <v>0</v>
      </c>
      <c r="Z847" s="65">
        <v>6.9444444444444444E-5</v>
      </c>
      <c r="AA847" s="18">
        <f>WEEKNUM(Tableau22[[#This Row],[Date de début]],2)</f>
        <v>9</v>
      </c>
      <c r="AB847" s="18">
        <f>YEAR(Tableau22[[#This Row],[Date de début]])</f>
        <v>2019</v>
      </c>
      <c r="AC847" s="18">
        <f>WEEKDAY(Tableau22[[#This Row],[Date de début]])</f>
        <v>2</v>
      </c>
      <c r="AD847" s="18" t="str">
        <f>LEFT(Tableau22[[#This Row],[PN Pièce]],9)</f>
        <v/>
      </c>
      <c r="AE847" s="18"/>
    </row>
    <row r="848" spans="2:31" x14ac:dyDescent="0.25">
      <c r="B848" s="18">
        <v>450123</v>
      </c>
      <c r="C848" s="18" t="str">
        <f>IFERROR(VLOOKUP(B848,#REF!,2,FALSE),"")</f>
        <v/>
      </c>
      <c r="D848" s="62">
        <v>43522</v>
      </c>
      <c r="E848" s="63">
        <v>0.44555555555555554</v>
      </c>
      <c r="F848" s="62">
        <v>43522</v>
      </c>
      <c r="G848" s="63">
        <v>0.64385416666666673</v>
      </c>
      <c r="H848"/>
      <c r="I848" s="65">
        <v>0.13333333333333333</v>
      </c>
      <c r="J848" s="65">
        <v>8.1018518518518516E-4</v>
      </c>
      <c r="K848" s="65">
        <v>6.4155092592592597E-2</v>
      </c>
      <c r="L848" s="65">
        <v>0</v>
      </c>
      <c r="M848" s="65">
        <v>0.19829861111111111</v>
      </c>
      <c r="N848"/>
      <c r="O848" s="18">
        <v>13.4979</v>
      </c>
      <c r="P848" s="18">
        <v>13.4979</v>
      </c>
      <c r="Q848" s="18">
        <v>13.96352175</v>
      </c>
      <c r="S848"/>
      <c r="T848" s="61">
        <v>48.084748730520197</v>
      </c>
      <c r="U848" s="65">
        <v>4.8738425925925921E-2</v>
      </c>
      <c r="V848" s="65">
        <v>6.134259259259259E-4</v>
      </c>
      <c r="W848" s="65">
        <v>0</v>
      </c>
      <c r="X848" s="65">
        <v>1.4710648148148148E-2</v>
      </c>
      <c r="Y848" s="65">
        <v>0</v>
      </c>
      <c r="Z848" s="65">
        <v>9.2592592592592588E-5</v>
      </c>
      <c r="AA848" s="18">
        <f>WEEKNUM(Tableau22[[#This Row],[Date de début]],2)</f>
        <v>9</v>
      </c>
      <c r="AB848" s="18">
        <f>YEAR(Tableau22[[#This Row],[Date de début]])</f>
        <v>2019</v>
      </c>
      <c r="AC848" s="18">
        <f>WEEKDAY(Tableau22[[#This Row],[Date de début]])</f>
        <v>3</v>
      </c>
      <c r="AD848" s="18" t="str">
        <f>LEFT(Tableau22[[#This Row],[PN Pièce]],9)</f>
        <v/>
      </c>
      <c r="AE848" s="18"/>
    </row>
    <row r="849" spans="2:31" x14ac:dyDescent="0.25">
      <c r="B849" s="18">
        <v>450123</v>
      </c>
      <c r="C849" s="18" t="str">
        <f>IFERROR(VLOOKUP(B849,#REF!,2,FALSE),"")</f>
        <v/>
      </c>
      <c r="D849" s="62">
        <v>43574</v>
      </c>
      <c r="E849" s="63">
        <v>0.3513310185185185</v>
      </c>
      <c r="F849" s="62">
        <v>43579</v>
      </c>
      <c r="G849" s="63">
        <v>0.41487268518518516</v>
      </c>
      <c r="H849" s="68"/>
      <c r="I849" s="65">
        <v>0.23762731481481481</v>
      </c>
      <c r="J849" s="65">
        <v>3.2870370370370367E-3</v>
      </c>
      <c r="K849" s="65">
        <v>5.0439814814814819E-2</v>
      </c>
      <c r="L849" s="65" t="s">
        <v>382</v>
      </c>
      <c r="M849" s="65" t="s">
        <v>383</v>
      </c>
      <c r="N849"/>
      <c r="O849" s="18">
        <v>13.4979</v>
      </c>
      <c r="P849" s="18">
        <v>13.4979</v>
      </c>
      <c r="Q849" s="18">
        <v>13.6724367</v>
      </c>
      <c r="S849"/>
      <c r="T849" s="61">
        <v>2.0388328876088599</v>
      </c>
      <c r="U849" s="65">
        <v>3.5034722222222224E-2</v>
      </c>
      <c r="V849" s="65">
        <v>5.9027777777777778E-4</v>
      </c>
      <c r="W849" s="65">
        <v>0</v>
      </c>
      <c r="X849" s="65">
        <v>1.4756944444444446E-2</v>
      </c>
      <c r="Y849" s="65">
        <v>0</v>
      </c>
      <c r="Z849" s="65">
        <v>5.7870370370370366E-5</v>
      </c>
      <c r="AA849" s="18">
        <f>WEEKNUM(Tableau22[[#This Row],[Date de début]],2)</f>
        <v>16</v>
      </c>
      <c r="AB849" s="18">
        <f>YEAR(Tableau22[[#This Row],[Date de début]])</f>
        <v>2019</v>
      </c>
      <c r="AC849" s="18">
        <f>WEEKDAY(Tableau22[[#This Row],[Date de début]])</f>
        <v>6</v>
      </c>
      <c r="AD849" s="18" t="str">
        <f>LEFT(Tableau22[[#This Row],[PN Pièce]],9)</f>
        <v/>
      </c>
      <c r="AE849" s="18"/>
    </row>
    <row r="850" spans="2:31" x14ac:dyDescent="0.25">
      <c r="B850" s="18">
        <v>450124</v>
      </c>
      <c r="C850" s="18" t="str">
        <f>IFERROR(VLOOKUP(B850,#REF!,2,FALSE),"")</f>
        <v/>
      </c>
      <c r="D850" s="62">
        <v>43572</v>
      </c>
      <c r="E850" s="63">
        <v>0.40791666666666665</v>
      </c>
      <c r="F850" s="62">
        <v>43573</v>
      </c>
      <c r="G850" s="63">
        <v>0.6236342592592593</v>
      </c>
      <c r="H850"/>
      <c r="I850" s="65" t="s">
        <v>384</v>
      </c>
      <c r="J850" s="65">
        <v>2.1458333333333333E-2</v>
      </c>
      <c r="K850" s="65">
        <v>0.12300925925925926</v>
      </c>
      <c r="L850" s="65">
        <v>2.5462962962962961E-4</v>
      </c>
      <c r="M850" s="65" t="s">
        <v>385</v>
      </c>
      <c r="N850"/>
      <c r="O850" s="18">
        <v>48.921599999999998</v>
      </c>
      <c r="P850" s="18">
        <v>48.921599999999998</v>
      </c>
      <c r="Q850" s="18">
        <v>51.726288150000002</v>
      </c>
      <c r="S850"/>
      <c r="T850" s="61">
        <v>17.1453378777205</v>
      </c>
      <c r="U850" s="65">
        <v>8.9826388888888886E-2</v>
      </c>
      <c r="V850" s="65">
        <v>1.2858796296296297E-2</v>
      </c>
      <c r="W850" s="65">
        <v>0</v>
      </c>
      <c r="X850" s="65">
        <v>2.0324074074074074E-2</v>
      </c>
      <c r="Y850" s="65">
        <v>0</v>
      </c>
      <c r="Z850" s="65">
        <v>0</v>
      </c>
      <c r="AA850" s="18">
        <f>WEEKNUM(Tableau22[[#This Row],[Date de début]],2)</f>
        <v>16</v>
      </c>
      <c r="AB850" s="18">
        <f>YEAR(Tableau22[[#This Row],[Date de début]])</f>
        <v>2019</v>
      </c>
      <c r="AC850" s="18">
        <f>WEEKDAY(Tableau22[[#This Row],[Date de début]])</f>
        <v>4</v>
      </c>
      <c r="AD850" s="18" t="str">
        <f>LEFT(Tableau22[[#This Row],[PN Pièce]],9)</f>
        <v/>
      </c>
      <c r="AE850" s="18"/>
    </row>
    <row r="851" spans="2:31" x14ac:dyDescent="0.25">
      <c r="B851" s="18">
        <v>450124</v>
      </c>
      <c r="C851" s="18" t="str">
        <f>IFERROR(VLOOKUP(B851,#REF!,2,FALSE),"")</f>
        <v/>
      </c>
      <c r="D851" s="62">
        <v>43628</v>
      </c>
      <c r="E851" s="63">
        <v>0.43844907407407407</v>
      </c>
      <c r="F851" s="62">
        <v>43629</v>
      </c>
      <c r="G851" s="63">
        <v>0.40240740740740738</v>
      </c>
      <c r="H851"/>
      <c r="I851" s="65">
        <v>0.80937500000000007</v>
      </c>
      <c r="J851" s="65">
        <v>2.7962962962962964E-2</v>
      </c>
      <c r="K851" s="65">
        <v>0.12642361111111111</v>
      </c>
      <c r="L851" s="65">
        <v>1.9675925925925926E-4</v>
      </c>
      <c r="M851" s="65">
        <v>0.96395833333333336</v>
      </c>
      <c r="N851"/>
      <c r="O851" s="18">
        <v>48.921599999999998</v>
      </c>
      <c r="P851" s="18">
        <v>48.921599999999998</v>
      </c>
      <c r="Q851" s="18">
        <v>53.57054325</v>
      </c>
      <c r="S851"/>
      <c r="T851" s="61">
        <v>21.771426170064601</v>
      </c>
      <c r="U851" s="65">
        <v>9.1608796296296299E-2</v>
      </c>
      <c r="V851" s="65">
        <v>1.4606481481481482E-2</v>
      </c>
      <c r="W851" s="65">
        <v>0</v>
      </c>
      <c r="X851" s="65">
        <v>2.0162037037037037E-2</v>
      </c>
      <c r="Y851" s="65">
        <v>0</v>
      </c>
      <c r="Z851" s="65">
        <v>4.6296296296296294E-5</v>
      </c>
      <c r="AA851" s="18">
        <f>WEEKNUM(Tableau22[[#This Row],[Date de début]],2)</f>
        <v>24</v>
      </c>
      <c r="AB851" s="18">
        <f>YEAR(Tableau22[[#This Row],[Date de début]])</f>
        <v>2019</v>
      </c>
      <c r="AC851" s="18">
        <f>WEEKDAY(Tableau22[[#This Row],[Date de début]])</f>
        <v>4</v>
      </c>
      <c r="AD851" s="18" t="str">
        <f>LEFT(Tableau22[[#This Row],[PN Pièce]],9)</f>
        <v/>
      </c>
      <c r="AE851" s="18"/>
    </row>
    <row r="852" spans="2:31" x14ac:dyDescent="0.25">
      <c r="B852" s="18">
        <v>450124</v>
      </c>
      <c r="C852" s="18" t="str">
        <f>IFERROR(VLOOKUP(B852,#REF!,2,FALSE),"")</f>
        <v/>
      </c>
      <c r="D852" s="62">
        <v>43629</v>
      </c>
      <c r="E852" s="63">
        <v>0.58898148148148144</v>
      </c>
      <c r="F852" s="62">
        <v>43633</v>
      </c>
      <c r="G852" s="63">
        <v>0.34865740740740742</v>
      </c>
      <c r="H852"/>
      <c r="I852" s="65" t="s">
        <v>386</v>
      </c>
      <c r="J852" s="65">
        <v>8.449074074074075E-4</v>
      </c>
      <c r="K852" s="65">
        <v>2.488425925925926E-3</v>
      </c>
      <c r="L852" s="65">
        <v>0</v>
      </c>
      <c r="M852" s="65" t="s">
        <v>387</v>
      </c>
      <c r="N852"/>
      <c r="O852" s="18">
        <v>48.921599999999998</v>
      </c>
      <c r="P852" s="18">
        <v>48.921599999999998</v>
      </c>
      <c r="Q852" s="18">
        <v>0.219926399999994</v>
      </c>
      <c r="S852"/>
      <c r="T852" s="61">
        <v>5.1607580440591598E-2</v>
      </c>
      <c r="U852" s="65">
        <v>2.4652777777777776E-3</v>
      </c>
      <c r="V852" s="65">
        <v>0</v>
      </c>
      <c r="W852" s="65">
        <v>0</v>
      </c>
      <c r="X852" s="65">
        <v>0</v>
      </c>
      <c r="Y852" s="65">
        <v>0</v>
      </c>
      <c r="Z852" s="65">
        <v>2.3148148148148147E-5</v>
      </c>
      <c r="AA852" s="18">
        <f>WEEKNUM(Tableau22[[#This Row],[Date de début]],2)</f>
        <v>24</v>
      </c>
      <c r="AB852" s="18">
        <f>YEAR(Tableau22[[#This Row],[Date de début]])</f>
        <v>2019</v>
      </c>
      <c r="AC852" s="18">
        <f>WEEKDAY(Tableau22[[#This Row],[Date de début]])</f>
        <v>5</v>
      </c>
      <c r="AD852" s="18" t="str">
        <f>LEFT(Tableau22[[#This Row],[PN Pièce]],9)</f>
        <v/>
      </c>
      <c r="AE852" s="18"/>
    </row>
    <row r="853" spans="2:31" x14ac:dyDescent="0.25">
      <c r="B853" s="18">
        <v>450124</v>
      </c>
      <c r="C853" s="18" t="str">
        <f>IFERROR(VLOOKUP(B853,#REF!,2,FALSE),"")</f>
        <v/>
      </c>
      <c r="D853" s="62">
        <v>43675</v>
      </c>
      <c r="E853" s="63">
        <v>0.4055555555555555</v>
      </c>
      <c r="F853" s="62">
        <v>43675</v>
      </c>
      <c r="G853" s="63">
        <v>0.66773148148148154</v>
      </c>
      <c r="H853"/>
      <c r="I853" s="65">
        <v>0.19642361111111109</v>
      </c>
      <c r="J853" s="65">
        <v>2.0949074074074073E-3</v>
      </c>
      <c r="K853" s="65">
        <v>6.1643518518518514E-2</v>
      </c>
      <c r="L853" s="65">
        <v>2.0138888888888888E-3</v>
      </c>
      <c r="M853" s="65">
        <v>0.26217592592592592</v>
      </c>
      <c r="N853"/>
      <c r="O853" s="18">
        <v>48.921599999999998</v>
      </c>
      <c r="P853" s="18">
        <v>48.921599999999998</v>
      </c>
      <c r="Q853" s="18">
        <v>25.9735695</v>
      </c>
      <c r="S853"/>
      <c r="T853" s="61">
        <v>54.600741656365898</v>
      </c>
      <c r="U853" s="65">
        <v>5.9131944444444445E-2</v>
      </c>
      <c r="V853" s="65">
        <v>2.4652777777777776E-3</v>
      </c>
      <c r="W853" s="65">
        <v>0</v>
      </c>
      <c r="X853" s="65">
        <v>0</v>
      </c>
      <c r="Y853" s="65">
        <v>0</v>
      </c>
      <c r="Z853" s="65">
        <v>4.6296296296296294E-5</v>
      </c>
      <c r="AA853" s="18">
        <f>WEEKNUM(Tableau22[[#This Row],[Date de début]],2)</f>
        <v>31</v>
      </c>
      <c r="AB853" s="18">
        <f>YEAR(Tableau22[[#This Row],[Date de début]])</f>
        <v>2019</v>
      </c>
      <c r="AC853" s="18">
        <f>WEEKDAY(Tableau22[[#This Row],[Date de début]])</f>
        <v>2</v>
      </c>
      <c r="AD853" s="18" t="str">
        <f>LEFT(Tableau22[[#This Row],[PN Pièce]],9)</f>
        <v/>
      </c>
      <c r="AE853" s="18"/>
    </row>
    <row r="854" spans="2:31" x14ac:dyDescent="0.25">
      <c r="B854" s="18">
        <v>450124</v>
      </c>
      <c r="C854" s="18" t="str">
        <f>IFERROR(VLOOKUP(B854,#REF!,2,FALSE),"")</f>
        <v/>
      </c>
      <c r="D854" s="62">
        <v>43675</v>
      </c>
      <c r="E854" s="63">
        <v>0.68972222222222224</v>
      </c>
      <c r="F854" s="62">
        <v>43676</v>
      </c>
      <c r="G854" s="63">
        <v>0.5660532407407407</v>
      </c>
      <c r="H854"/>
      <c r="I854" s="65">
        <v>0.75297453703703709</v>
      </c>
      <c r="J854" s="65">
        <v>9.1898148148148139E-3</v>
      </c>
      <c r="K854" s="65">
        <v>0.11238425925925927</v>
      </c>
      <c r="L854" s="65">
        <v>1.7824074074074072E-3</v>
      </c>
      <c r="M854" s="65">
        <v>0.87633101851851858</v>
      </c>
      <c r="N854"/>
      <c r="O854" s="18">
        <v>48.921599999999998</v>
      </c>
      <c r="P854" s="18">
        <v>48.921599999999998</v>
      </c>
      <c r="Q854" s="18">
        <v>28.43390475</v>
      </c>
      <c r="S854"/>
      <c r="T854" s="61">
        <v>86.146589183121094</v>
      </c>
      <c r="U854" s="65">
        <v>7.0949074074074067E-2</v>
      </c>
      <c r="V854" s="65">
        <v>2.1273148148148149E-2</v>
      </c>
      <c r="W854" s="65">
        <v>0</v>
      </c>
      <c r="X854" s="65">
        <v>2.0081018518518519E-2</v>
      </c>
      <c r="Y854" s="65">
        <v>0</v>
      </c>
      <c r="Z854" s="65">
        <v>8.1018518518518516E-5</v>
      </c>
      <c r="AA854" s="18">
        <f>WEEKNUM(Tableau22[[#This Row],[Date de début]],2)</f>
        <v>31</v>
      </c>
      <c r="AB854" s="18">
        <f>YEAR(Tableau22[[#This Row],[Date de début]])</f>
        <v>2019</v>
      </c>
      <c r="AC854" s="18">
        <f>WEEKDAY(Tableau22[[#This Row],[Date de début]])</f>
        <v>2</v>
      </c>
      <c r="AD854" s="18" t="str">
        <f>LEFT(Tableau22[[#This Row],[PN Pièce]],9)</f>
        <v/>
      </c>
      <c r="AE854" s="18"/>
    </row>
    <row r="855" spans="2:31" x14ac:dyDescent="0.25">
      <c r="B855" s="18">
        <v>450125</v>
      </c>
      <c r="C855" s="18" t="str">
        <f>IFERROR(VLOOKUP(B855,#REF!,2,FALSE),"")</f>
        <v/>
      </c>
      <c r="D855" s="62">
        <v>43573</v>
      </c>
      <c r="E855" s="63">
        <v>0.62364583333333334</v>
      </c>
      <c r="F855" s="62">
        <v>43574</v>
      </c>
      <c r="G855" s="63">
        <v>0.27181712962962962</v>
      </c>
      <c r="H855"/>
      <c r="I855" s="65">
        <v>5.512731481481481E-2</v>
      </c>
      <c r="J855" s="65">
        <v>3.3217592592592591E-3</v>
      </c>
      <c r="K855" s="65">
        <v>5.185185185185185E-2</v>
      </c>
      <c r="L855" s="65">
        <v>0.53787037037037033</v>
      </c>
      <c r="M855" s="65">
        <v>0.64817129629629633</v>
      </c>
      <c r="N855"/>
      <c r="O855" s="18">
        <v>11.4339</v>
      </c>
      <c r="P855" s="18">
        <v>11.4339</v>
      </c>
      <c r="Q855" s="18">
        <v>11.847912450000001</v>
      </c>
      <c r="S855"/>
      <c r="T855" s="61">
        <v>95.879307881861394</v>
      </c>
      <c r="U855" s="65">
        <v>3.7638888888888895E-2</v>
      </c>
      <c r="V855" s="65">
        <v>0</v>
      </c>
      <c r="W855" s="65">
        <v>0</v>
      </c>
      <c r="X855" s="65">
        <v>1.40625E-2</v>
      </c>
      <c r="Y855" s="65">
        <v>0</v>
      </c>
      <c r="Z855" s="65">
        <v>1.5046296296296297E-4</v>
      </c>
      <c r="AA855" s="18">
        <f>WEEKNUM(Tableau22[[#This Row],[Date de début]],2)</f>
        <v>16</v>
      </c>
      <c r="AB855" s="18">
        <f>YEAR(Tableau22[[#This Row],[Date de début]])</f>
        <v>2019</v>
      </c>
      <c r="AC855" s="18">
        <f>WEEKDAY(Tableau22[[#This Row],[Date de début]])</f>
        <v>5</v>
      </c>
      <c r="AD855" s="18" t="str">
        <f>LEFT(Tableau22[[#This Row],[PN Pièce]],9)</f>
        <v/>
      </c>
      <c r="AE855" s="18"/>
    </row>
    <row r="856" spans="2:31" x14ac:dyDescent="0.25">
      <c r="B856" s="18">
        <v>450125</v>
      </c>
      <c r="C856" s="18" t="str">
        <f>IFERROR(VLOOKUP(B856,#REF!,2,FALSE),"")</f>
        <v/>
      </c>
      <c r="D856" s="62">
        <v>43629</v>
      </c>
      <c r="E856" s="63">
        <v>0.40243055555555557</v>
      </c>
      <c r="F856" s="62">
        <v>43629</v>
      </c>
      <c r="G856" s="63">
        <v>0.5889699074074074</v>
      </c>
      <c r="H856"/>
      <c r="I856" s="65">
        <v>0.12997685185185184</v>
      </c>
      <c r="J856" s="65">
        <v>5.0694444444444441E-3</v>
      </c>
      <c r="K856" s="65">
        <v>5.0972222222222224E-2</v>
      </c>
      <c r="L856" s="65">
        <v>5.2083333333333333E-4</v>
      </c>
      <c r="M856" s="65">
        <v>0.18653935185185186</v>
      </c>
      <c r="N856"/>
      <c r="O856" s="18">
        <v>11.4339</v>
      </c>
      <c r="P856" s="18">
        <v>11.4339</v>
      </c>
      <c r="Q856" s="18">
        <v>11.4882495</v>
      </c>
      <c r="S856"/>
      <c r="T856" s="61">
        <v>75.631569150586301</v>
      </c>
      <c r="U856" s="65">
        <v>3.7060185185185189E-2</v>
      </c>
      <c r="V856" s="65">
        <v>0</v>
      </c>
      <c r="W856" s="65">
        <v>0</v>
      </c>
      <c r="X856" s="65">
        <v>1.3865740740740739E-2</v>
      </c>
      <c r="Y856" s="65">
        <v>0</v>
      </c>
      <c r="Z856" s="65">
        <v>4.6296296296296294E-5</v>
      </c>
      <c r="AA856" s="18">
        <f>WEEKNUM(Tableau22[[#This Row],[Date de début]],2)</f>
        <v>24</v>
      </c>
      <c r="AB856" s="18">
        <f>YEAR(Tableau22[[#This Row],[Date de début]])</f>
        <v>2019</v>
      </c>
      <c r="AC856" s="18">
        <f>WEEKDAY(Tableau22[[#This Row],[Date de début]])</f>
        <v>5</v>
      </c>
      <c r="AD856" s="18" t="str">
        <f>LEFT(Tableau22[[#This Row],[PN Pièce]],9)</f>
        <v/>
      </c>
      <c r="AE856" s="18"/>
    </row>
    <row r="857" spans="2:31" x14ac:dyDescent="0.25">
      <c r="B857" s="18">
        <v>450125</v>
      </c>
      <c r="C857" s="18" t="str">
        <f>IFERROR(VLOOKUP(B857,#REF!,2,FALSE),"")</f>
        <v/>
      </c>
      <c r="D857" s="62">
        <v>43676</v>
      </c>
      <c r="E857" s="63">
        <v>0.56606481481481474</v>
      </c>
      <c r="F857" s="62">
        <v>43677</v>
      </c>
      <c r="G857" s="63">
        <v>0.26973379629629629</v>
      </c>
      <c r="H857"/>
      <c r="I857" s="65">
        <v>0.64704861111111112</v>
      </c>
      <c r="J857" s="65">
        <v>1.8750000000000001E-3</v>
      </c>
      <c r="K857" s="65">
        <v>5.4629629629629632E-2</v>
      </c>
      <c r="L857" s="65">
        <v>1.1574074074074073E-4</v>
      </c>
      <c r="M857" s="65">
        <v>0.70366898148148149</v>
      </c>
      <c r="N857"/>
      <c r="O857" s="18">
        <v>11.4339</v>
      </c>
      <c r="P857" s="18">
        <v>11.4339</v>
      </c>
      <c r="Q857" s="18">
        <v>11.710445099999999</v>
      </c>
      <c r="S857"/>
      <c r="T857" s="61">
        <v>10.293863184038701</v>
      </c>
      <c r="U857" s="65">
        <v>4.130787037037037E-2</v>
      </c>
      <c r="V857" s="65">
        <v>0</v>
      </c>
      <c r="W857" s="65">
        <v>0</v>
      </c>
      <c r="X857" s="65">
        <v>1.3229166666666667E-2</v>
      </c>
      <c r="Y857" s="65">
        <v>0</v>
      </c>
      <c r="Z857" s="65">
        <v>9.2592592592592588E-5</v>
      </c>
      <c r="AA857" s="18">
        <f>WEEKNUM(Tableau22[[#This Row],[Date de début]],2)</f>
        <v>31</v>
      </c>
      <c r="AB857" s="18">
        <f>YEAR(Tableau22[[#This Row],[Date de début]])</f>
        <v>2019</v>
      </c>
      <c r="AC857" s="18">
        <f>WEEKDAY(Tableau22[[#This Row],[Date de début]])</f>
        <v>3</v>
      </c>
      <c r="AD857" s="18" t="str">
        <f>LEFT(Tableau22[[#This Row],[PN Pièce]],9)</f>
        <v/>
      </c>
      <c r="AE857" s="18"/>
    </row>
    <row r="858" spans="2:31" x14ac:dyDescent="0.25">
      <c r="B858" s="18">
        <v>450126</v>
      </c>
      <c r="C858" s="18" t="str">
        <f>IFERROR(VLOOKUP(B858,#REF!,2,FALSE),"")</f>
        <v/>
      </c>
      <c r="D858" s="62">
        <v>43528</v>
      </c>
      <c r="E858" s="63">
        <v>0.64914351851851848</v>
      </c>
      <c r="F858" s="62">
        <v>43528</v>
      </c>
      <c r="G858" s="63">
        <v>0.84135416666666663</v>
      </c>
      <c r="H858"/>
      <c r="I858" s="65">
        <v>0.11744212962962963</v>
      </c>
      <c r="J858" s="65">
        <v>3.4490740740740745E-3</v>
      </c>
      <c r="K858" s="65">
        <v>7.1319444444444449E-2</v>
      </c>
      <c r="L858" s="65">
        <v>0</v>
      </c>
      <c r="M858" s="65">
        <v>0.19221064814814814</v>
      </c>
      <c r="N858"/>
      <c r="O858" s="18">
        <v>8.9154</v>
      </c>
      <c r="P858" s="18">
        <v>8.9154</v>
      </c>
      <c r="Q858" s="18">
        <v>11.441497500000001</v>
      </c>
      <c r="S858"/>
      <c r="T858" s="61">
        <v>44.614981634250498</v>
      </c>
      <c r="U858" s="65">
        <v>5.7743055555555554E-2</v>
      </c>
      <c r="V858" s="65">
        <v>0</v>
      </c>
      <c r="W858" s="65">
        <v>0</v>
      </c>
      <c r="X858" s="65">
        <v>1.3495370370370371E-2</v>
      </c>
      <c r="Y858" s="65">
        <v>0</v>
      </c>
      <c r="Z858" s="65">
        <v>8.1018518518518516E-5</v>
      </c>
      <c r="AA858" s="18">
        <f>WEEKNUM(Tableau22[[#This Row],[Date de début]],2)</f>
        <v>10</v>
      </c>
      <c r="AB858" s="18">
        <f>YEAR(Tableau22[[#This Row],[Date de début]])</f>
        <v>2019</v>
      </c>
      <c r="AC858" s="18">
        <f>WEEKDAY(Tableau22[[#This Row],[Date de début]])</f>
        <v>2</v>
      </c>
      <c r="AD858" s="18" t="str">
        <f>LEFT(Tableau22[[#This Row],[PN Pièce]],9)</f>
        <v/>
      </c>
      <c r="AE858" s="18"/>
    </row>
    <row r="859" spans="2:31" x14ac:dyDescent="0.25">
      <c r="B859" s="18">
        <v>450127</v>
      </c>
      <c r="C859" s="18" t="str">
        <f>IFERROR(VLOOKUP(B859,#REF!,2,FALSE),"")</f>
        <v/>
      </c>
      <c r="D859" s="62">
        <v>43528</v>
      </c>
      <c r="E859" s="63">
        <v>0.84136574074074078</v>
      </c>
      <c r="F859" s="62">
        <v>43529</v>
      </c>
      <c r="G859" s="63">
        <v>0.7041087962962963</v>
      </c>
      <c r="H859"/>
      <c r="I859" s="65">
        <v>0.80355324074074075</v>
      </c>
      <c r="J859" s="65">
        <v>4.5833333333333334E-3</v>
      </c>
      <c r="K859" s="65">
        <v>5.4525462962962963E-2</v>
      </c>
      <c r="L859" s="65">
        <v>8.1018518518518516E-5</v>
      </c>
      <c r="M859" s="65">
        <v>0.86274305555555564</v>
      </c>
      <c r="N859"/>
      <c r="O859" s="18">
        <v>11.6205</v>
      </c>
      <c r="P859" s="18">
        <v>11.6205</v>
      </c>
      <c r="Q859" s="69">
        <v>12.49523415</v>
      </c>
      <c r="S859"/>
      <c r="T859" s="61">
        <v>4.5256033592251299</v>
      </c>
      <c r="U859" s="65">
        <v>4.1250000000000002E-2</v>
      </c>
      <c r="V859" s="65">
        <v>0</v>
      </c>
      <c r="W859" s="65">
        <v>0</v>
      </c>
      <c r="X859" s="65">
        <v>1.3206018518518518E-2</v>
      </c>
      <c r="Y859" s="65">
        <v>0</v>
      </c>
      <c r="Z859" s="65">
        <v>6.9444444444444444E-5</v>
      </c>
      <c r="AA859" s="18">
        <f>WEEKNUM(Tableau22[[#This Row],[Date de début]],2)</f>
        <v>10</v>
      </c>
      <c r="AB859" s="18">
        <f>YEAR(Tableau22[[#This Row],[Date de début]])</f>
        <v>2019</v>
      </c>
      <c r="AC859" s="18">
        <f>WEEKDAY(Tableau22[[#This Row],[Date de début]])</f>
        <v>2</v>
      </c>
      <c r="AD859" s="18" t="str">
        <f>LEFT(Tableau22[[#This Row],[PN Pièce]],9)</f>
        <v/>
      </c>
      <c r="AE859" s="18"/>
    </row>
    <row r="860" spans="2:31" x14ac:dyDescent="0.25">
      <c r="B860" s="18">
        <v>450128</v>
      </c>
      <c r="C860" s="18" t="str">
        <f>IFERROR(VLOOKUP(B860,#REF!,2,FALSE),"")</f>
        <v/>
      </c>
      <c r="D860" s="62">
        <v>43591</v>
      </c>
      <c r="E860" s="63">
        <v>0.43956018518518519</v>
      </c>
      <c r="F860" s="62">
        <v>43592</v>
      </c>
      <c r="G860" s="63">
        <v>0.42717592592592596</v>
      </c>
      <c r="H860"/>
      <c r="I860" s="65">
        <v>0.10537037037037038</v>
      </c>
      <c r="J860" s="65">
        <v>5.4479166666666669E-2</v>
      </c>
      <c r="K860" s="65">
        <v>0.13489583333333333</v>
      </c>
      <c r="L860" s="65">
        <v>0.69287037037037036</v>
      </c>
      <c r="M860" s="65">
        <v>0.98761574074074077</v>
      </c>
      <c r="N860"/>
      <c r="O860" s="18">
        <v>71.710350000000005</v>
      </c>
      <c r="P860" s="18">
        <v>71.710350000000005</v>
      </c>
      <c r="Q860" s="18">
        <v>75.421555049999995</v>
      </c>
      <c r="S860"/>
      <c r="T860" s="61">
        <v>10.784940818000701</v>
      </c>
      <c r="U860" s="65">
        <v>0.11916666666666666</v>
      </c>
      <c r="V860" s="65">
        <v>4.9768518518518521E-4</v>
      </c>
      <c r="W860" s="65">
        <v>0</v>
      </c>
      <c r="X860" s="65">
        <v>1.5219907407407409E-2</v>
      </c>
      <c r="Y860" s="65">
        <v>0</v>
      </c>
      <c r="Z860" s="65">
        <v>1.1574074074074073E-5</v>
      </c>
      <c r="AA860" s="18">
        <f>WEEKNUM(Tableau22[[#This Row],[Date de début]],2)</f>
        <v>19</v>
      </c>
      <c r="AB860" s="18">
        <f>YEAR(Tableau22[[#This Row],[Date de début]])</f>
        <v>2019</v>
      </c>
      <c r="AC860" s="18">
        <f>WEEKDAY(Tableau22[[#This Row],[Date de début]])</f>
        <v>2</v>
      </c>
      <c r="AD860" s="18" t="str">
        <f>LEFT(Tableau22[[#This Row],[PN Pièce]],9)</f>
        <v/>
      </c>
      <c r="AE860" s="18"/>
    </row>
    <row r="861" spans="2:31" x14ac:dyDescent="0.25">
      <c r="B861" s="18">
        <v>450128</v>
      </c>
      <c r="C861" s="18" t="str">
        <f>IFERROR(VLOOKUP(B861,#REF!,2,FALSE),"")</f>
        <v/>
      </c>
      <c r="D861" s="62">
        <v>43601</v>
      </c>
      <c r="E861" s="63">
        <v>0.34072916666666669</v>
      </c>
      <c r="F861" s="62">
        <v>43601</v>
      </c>
      <c r="G861" s="63">
        <v>0.59414351851851854</v>
      </c>
      <c r="H861"/>
      <c r="I861" s="65">
        <v>0.13924768518518518</v>
      </c>
      <c r="J861" s="65">
        <v>9.2592592592592605E-3</v>
      </c>
      <c r="K861" s="65">
        <v>0.10462962962962963</v>
      </c>
      <c r="L861" s="65">
        <v>2.7777777777777778E-4</v>
      </c>
      <c r="M861" s="65">
        <v>0.25341435185185185</v>
      </c>
      <c r="N861"/>
      <c r="O861" s="18">
        <v>71.710350000000005</v>
      </c>
      <c r="P861" s="18">
        <v>71.710350000000005</v>
      </c>
      <c r="Q861" s="18">
        <v>71.156821350000001</v>
      </c>
      <c r="S861"/>
      <c r="T861" s="61">
        <v>38.892989266955801</v>
      </c>
      <c r="U861" s="65">
        <v>0.10430555555555555</v>
      </c>
      <c r="V861" s="65">
        <v>2.7777777777777778E-4</v>
      </c>
      <c r="W861" s="65">
        <v>0</v>
      </c>
      <c r="X861" s="65">
        <v>0</v>
      </c>
      <c r="Y861" s="65">
        <v>0</v>
      </c>
      <c r="Z861" s="65">
        <v>4.6296296296296294E-5</v>
      </c>
      <c r="AA861" s="18">
        <f>WEEKNUM(Tableau22[[#This Row],[Date de début]],2)</f>
        <v>20</v>
      </c>
      <c r="AB861" s="18">
        <f>YEAR(Tableau22[[#This Row],[Date de début]])</f>
        <v>2019</v>
      </c>
      <c r="AC861" s="18">
        <f>WEEKDAY(Tableau22[[#This Row],[Date de début]])</f>
        <v>5</v>
      </c>
      <c r="AD861" s="18" t="str">
        <f>LEFT(Tableau22[[#This Row],[PN Pièce]],9)</f>
        <v/>
      </c>
      <c r="AE861" s="18"/>
    </row>
    <row r="862" spans="2:31" x14ac:dyDescent="0.25">
      <c r="B862" s="18">
        <v>450128</v>
      </c>
      <c r="C862" s="18" t="str">
        <f>IFERROR(VLOOKUP(B862,#REF!,2,FALSE),"")</f>
        <v/>
      </c>
      <c r="D862" s="62">
        <v>43601</v>
      </c>
      <c r="E862" s="63">
        <v>0.59469907407407407</v>
      </c>
      <c r="F862" s="62">
        <v>43602</v>
      </c>
      <c r="G862" s="63">
        <v>0.35193287037037035</v>
      </c>
      <c r="H862"/>
      <c r="I862" s="65">
        <v>0.73163194444444446</v>
      </c>
      <c r="J862" s="65">
        <v>1.5000000000000001E-2</v>
      </c>
      <c r="K862" s="65">
        <v>9.8842592592592576E-3</v>
      </c>
      <c r="L862" s="65">
        <v>7.175925925925927E-4</v>
      </c>
      <c r="M862" s="65">
        <v>0.75723379629629628</v>
      </c>
      <c r="N862"/>
      <c r="O862" s="18">
        <v>71.710350000000005</v>
      </c>
      <c r="P862" s="18">
        <v>71.710350000000005</v>
      </c>
      <c r="Q862" s="18">
        <v>4.1970789000000002</v>
      </c>
      <c r="S862"/>
      <c r="T862" s="61">
        <v>1.5414596866641199</v>
      </c>
      <c r="U862" s="65">
        <v>9.2129629629629627E-3</v>
      </c>
      <c r="V862" s="65">
        <v>0</v>
      </c>
      <c r="W862" s="65">
        <v>0</v>
      </c>
      <c r="X862" s="65">
        <v>5.7870370370370378E-4</v>
      </c>
      <c r="Y862" s="65">
        <v>0</v>
      </c>
      <c r="Z862" s="65">
        <v>9.2592592592592588E-5</v>
      </c>
      <c r="AA862" s="18">
        <f>WEEKNUM(Tableau22[[#This Row],[Date de début]],2)</f>
        <v>20</v>
      </c>
      <c r="AB862" s="18">
        <f>YEAR(Tableau22[[#This Row],[Date de début]])</f>
        <v>2019</v>
      </c>
      <c r="AC862" s="18">
        <f>WEEKDAY(Tableau22[[#This Row],[Date de début]])</f>
        <v>5</v>
      </c>
      <c r="AD862" s="18" t="str">
        <f>LEFT(Tableau22[[#This Row],[PN Pièce]],9)</f>
        <v/>
      </c>
      <c r="AE862" s="18"/>
    </row>
    <row r="863" spans="2:31" x14ac:dyDescent="0.25">
      <c r="B863" s="18">
        <v>450128</v>
      </c>
      <c r="C863" s="18" t="str">
        <f>IFERROR(VLOOKUP(B863,#REF!,2,FALSE),"")</f>
        <v/>
      </c>
      <c r="D863" s="62">
        <v>43602</v>
      </c>
      <c r="E863" s="63">
        <v>0.35194444444444445</v>
      </c>
      <c r="F863" s="62">
        <v>43602</v>
      </c>
      <c r="G863" s="63">
        <v>0.44765046296296296</v>
      </c>
      <c r="H863"/>
      <c r="I863" s="65">
        <v>3.4722222222222224E-2</v>
      </c>
      <c r="J863" s="65">
        <v>3.8425925925925926E-2</v>
      </c>
      <c r="K863" s="65">
        <v>2.0937499999999998E-2</v>
      </c>
      <c r="L863" s="65">
        <v>1.6203703703703703E-3</v>
      </c>
      <c r="M863" s="65">
        <v>9.5706018518518524E-2</v>
      </c>
      <c r="N863"/>
      <c r="O863" s="18">
        <v>71.710350000000005</v>
      </c>
      <c r="P863" s="18">
        <v>71.710350000000005</v>
      </c>
      <c r="Q863" s="69">
        <v>1.1100000001818001E-5</v>
      </c>
      <c r="S863"/>
      <c r="T863" s="61">
        <v>86.893578425444304</v>
      </c>
      <c r="U863" s="65">
        <v>0</v>
      </c>
      <c r="V863" s="65">
        <v>0</v>
      </c>
      <c r="W863" s="65">
        <v>0</v>
      </c>
      <c r="X863" s="65">
        <v>2.0810185185185185E-2</v>
      </c>
      <c r="Y863" s="65">
        <v>0</v>
      </c>
      <c r="Z863" s="65">
        <v>1.273148148148148E-4</v>
      </c>
      <c r="AA863" s="18">
        <f>WEEKNUM(Tableau22[[#This Row],[Date de début]],2)</f>
        <v>20</v>
      </c>
      <c r="AB863" s="18">
        <f>YEAR(Tableau22[[#This Row],[Date de début]])</f>
        <v>2019</v>
      </c>
      <c r="AC863" s="18">
        <f>WEEKDAY(Tableau22[[#This Row],[Date de début]])</f>
        <v>6</v>
      </c>
      <c r="AD863" s="18" t="str">
        <f>LEFT(Tableau22[[#This Row],[PN Pièce]],9)</f>
        <v/>
      </c>
      <c r="AE863" s="18"/>
    </row>
    <row r="864" spans="2:31" x14ac:dyDescent="0.25">
      <c r="B864" s="18">
        <v>450128</v>
      </c>
      <c r="C864" s="18" t="str">
        <f>IFERROR(VLOOKUP(B864,#REF!,2,FALSE),"")</f>
        <v/>
      </c>
      <c r="D864" s="62">
        <v>43606</v>
      </c>
      <c r="E864" s="63">
        <v>0.46668981481481481</v>
      </c>
      <c r="F864" s="62">
        <v>43608</v>
      </c>
      <c r="G864" s="63">
        <v>0.35108796296296302</v>
      </c>
      <c r="H864"/>
      <c r="I864" s="65">
        <v>0.95528935185185182</v>
      </c>
      <c r="J864" s="65">
        <v>1.6979166666666667E-2</v>
      </c>
      <c r="K864" s="65">
        <v>0.12378472222222221</v>
      </c>
      <c r="L864" s="65">
        <v>0.78827546296296302</v>
      </c>
      <c r="M864" s="65" t="s">
        <v>388</v>
      </c>
      <c r="N864"/>
      <c r="O864" s="18">
        <v>71.710350000000005</v>
      </c>
      <c r="P864" s="18">
        <v>71.710350000000005</v>
      </c>
      <c r="Q864" s="18">
        <v>73.891941149999994</v>
      </c>
      <c r="S864"/>
      <c r="T864" s="61">
        <v>50.535335233275703</v>
      </c>
      <c r="U864" s="65">
        <v>0.10863425925925925</v>
      </c>
      <c r="V864" s="65">
        <v>1.273148148148148E-4</v>
      </c>
      <c r="W864" s="65">
        <v>0</v>
      </c>
      <c r="X864" s="65">
        <v>1.4884259259259259E-2</v>
      </c>
      <c r="Y864" s="65">
        <v>0</v>
      </c>
      <c r="Z864" s="65">
        <v>1.3888888888888889E-4</v>
      </c>
      <c r="AA864" s="18">
        <f>WEEKNUM(Tableau22[[#This Row],[Date de début]],2)</f>
        <v>21</v>
      </c>
      <c r="AB864" s="18">
        <f>YEAR(Tableau22[[#This Row],[Date de début]])</f>
        <v>2019</v>
      </c>
      <c r="AC864" s="18">
        <f>WEEKDAY(Tableau22[[#This Row],[Date de début]])</f>
        <v>3</v>
      </c>
      <c r="AD864" s="18" t="str">
        <f>LEFT(Tableau22[[#This Row],[PN Pièce]],9)</f>
        <v/>
      </c>
      <c r="AE864" s="18"/>
    </row>
    <row r="865" spans="2:31" x14ac:dyDescent="0.25">
      <c r="B865" s="18">
        <v>450128</v>
      </c>
      <c r="C865" s="18" t="str">
        <f>IFERROR(VLOOKUP(B865,#REF!,2,FALSE),"")</f>
        <v/>
      </c>
      <c r="D865" s="62">
        <v>43608</v>
      </c>
      <c r="E865" s="63">
        <v>0.56486111111111115</v>
      </c>
      <c r="F865" s="62">
        <v>43609</v>
      </c>
      <c r="G865" s="63">
        <v>0.48878472222222219</v>
      </c>
      <c r="H865"/>
      <c r="I865" s="65">
        <v>0.81297453703703704</v>
      </c>
      <c r="J865" s="65">
        <v>6.4814814814814813E-3</v>
      </c>
      <c r="K865" s="65">
        <v>0.1044675925925926</v>
      </c>
      <c r="L865" s="65">
        <v>0</v>
      </c>
      <c r="M865" s="65">
        <v>0.92392361111111121</v>
      </c>
      <c r="N865"/>
      <c r="O865" s="18">
        <v>71.710350000000005</v>
      </c>
      <c r="P865" s="18">
        <v>71.710350000000005</v>
      </c>
      <c r="Q865" s="69">
        <v>72.871868550000002</v>
      </c>
      <c r="S865"/>
      <c r="T865" s="61">
        <v>16.300963333208198</v>
      </c>
      <c r="U865" s="65">
        <v>8.9918981481481475E-2</v>
      </c>
      <c r="V865" s="65">
        <v>0</v>
      </c>
      <c r="W865" s="65">
        <v>0</v>
      </c>
      <c r="X865" s="65">
        <v>1.4421296296296295E-2</v>
      </c>
      <c r="Y865" s="65">
        <v>0</v>
      </c>
      <c r="Z865" s="65">
        <v>1.273148148148148E-4</v>
      </c>
      <c r="AA865" s="18">
        <f>WEEKNUM(Tableau22[[#This Row],[Date de début]],2)</f>
        <v>21</v>
      </c>
      <c r="AB865" s="18">
        <f>YEAR(Tableau22[[#This Row],[Date de début]])</f>
        <v>2019</v>
      </c>
      <c r="AC865" s="18">
        <f>WEEKDAY(Tableau22[[#This Row],[Date de début]])</f>
        <v>5</v>
      </c>
      <c r="AD865" s="18" t="str">
        <f>LEFT(Tableau22[[#This Row],[PN Pièce]],9)</f>
        <v/>
      </c>
      <c r="AE865" s="18"/>
    </row>
    <row r="866" spans="2:31" x14ac:dyDescent="0.25">
      <c r="B866" s="18">
        <v>450128</v>
      </c>
      <c r="C866" s="53" t="str">
        <f>IFERROR(VLOOKUP(B866,#REF!,2,FALSE),"")</f>
        <v/>
      </c>
      <c r="D866" s="62">
        <v>43634</v>
      </c>
      <c r="E866" s="63">
        <v>0.450162037037037</v>
      </c>
      <c r="F866" s="62">
        <v>43635</v>
      </c>
      <c r="G866" s="63">
        <v>0.44790509259259265</v>
      </c>
      <c r="H866"/>
      <c r="I866" s="65">
        <v>0.83797453703703706</v>
      </c>
      <c r="J866" s="65">
        <v>4.9733796296296297E-2</v>
      </c>
      <c r="K866" s="65">
        <v>0.10998842592592593</v>
      </c>
      <c r="L866" s="65">
        <v>4.6296296296296294E-5</v>
      </c>
      <c r="M866" s="65">
        <v>0.99774305555555554</v>
      </c>
      <c r="N866"/>
      <c r="O866" s="18">
        <v>71.710350000000005</v>
      </c>
      <c r="P866" s="18">
        <v>71.710350000000005</v>
      </c>
      <c r="Q866" s="69">
        <v>72.781957050000003</v>
      </c>
      <c r="S866"/>
      <c r="T866" s="61">
        <v>20.8735456180036</v>
      </c>
      <c r="U866" s="65">
        <v>9.3113425925925919E-2</v>
      </c>
      <c r="V866" s="65">
        <v>4.6296296296296293E-4</v>
      </c>
      <c r="W866" s="65">
        <v>0</v>
      </c>
      <c r="X866" s="65">
        <v>1.6377314814814813E-2</v>
      </c>
      <c r="Y866" s="65">
        <v>0</v>
      </c>
      <c r="Z866" s="65">
        <v>3.4722222222222222E-5</v>
      </c>
      <c r="AA866" s="18">
        <f>WEEKNUM(Tableau22[[#This Row],[Date de début]],2)</f>
        <v>25</v>
      </c>
      <c r="AB866" s="18">
        <f>YEAR(Tableau22[[#This Row],[Date de début]])</f>
        <v>2019</v>
      </c>
      <c r="AC866" s="18">
        <f>WEEKDAY(Tableau22[[#This Row],[Date de début]])</f>
        <v>3</v>
      </c>
      <c r="AD866" s="18" t="str">
        <f>LEFT(Tableau22[[#This Row],[PN Pièce]],9)</f>
        <v/>
      </c>
      <c r="AE866" s="18"/>
    </row>
    <row r="867" spans="2:31" x14ac:dyDescent="0.25">
      <c r="B867" s="18">
        <v>450128</v>
      </c>
      <c r="C867" s="18" t="str">
        <f>IFERROR(VLOOKUP(B867,#REF!,2,FALSE),"")</f>
        <v/>
      </c>
      <c r="D867" s="62">
        <v>43685</v>
      </c>
      <c r="E867" s="63">
        <v>0.53412037037037041</v>
      </c>
      <c r="F867" s="62">
        <v>43686</v>
      </c>
      <c r="G867" s="63">
        <v>0.51405092592592594</v>
      </c>
      <c r="H867"/>
      <c r="I867" s="65">
        <v>0.81129629629629629</v>
      </c>
      <c r="J867" s="65">
        <v>5.8067129629629628E-2</v>
      </c>
      <c r="K867" s="65">
        <v>0.10991898148148148</v>
      </c>
      <c r="L867" s="65">
        <v>6.4814814814814813E-4</v>
      </c>
      <c r="M867" s="65">
        <v>0.97993055555555564</v>
      </c>
      <c r="N867"/>
      <c r="O867" s="18">
        <v>71.710350000000005</v>
      </c>
      <c r="P867" s="18">
        <v>71.710350000000005</v>
      </c>
      <c r="Q867" s="18">
        <v>74.936807400000006</v>
      </c>
      <c r="S867"/>
      <c r="T867" s="61">
        <v>18.4959015425319</v>
      </c>
      <c r="U867" s="65">
        <v>9.5115740740740737E-2</v>
      </c>
      <c r="V867" s="65">
        <v>3.7037037037037035E-4</v>
      </c>
      <c r="W867" s="65">
        <v>0</v>
      </c>
      <c r="X867" s="65">
        <v>1.4351851851851852E-2</v>
      </c>
      <c r="Y867" s="65">
        <v>0</v>
      </c>
      <c r="Z867" s="65">
        <v>8.1018518518518516E-5</v>
      </c>
      <c r="AA867" s="18">
        <f>WEEKNUM(Tableau22[[#This Row],[Date de début]],2)</f>
        <v>32</v>
      </c>
      <c r="AB867" s="18">
        <f>YEAR(Tableau22[[#This Row],[Date de début]])</f>
        <v>2019</v>
      </c>
      <c r="AC867" s="18">
        <f>WEEKDAY(Tableau22[[#This Row],[Date de début]])</f>
        <v>5</v>
      </c>
      <c r="AD867" s="18" t="str">
        <f>LEFT(Tableau22[[#This Row],[PN Pièce]],9)</f>
        <v/>
      </c>
      <c r="AE867" s="18"/>
    </row>
    <row r="868" spans="2:31" x14ac:dyDescent="0.25">
      <c r="B868" s="18">
        <v>450128</v>
      </c>
      <c r="C868" s="18" t="str">
        <f>IFERROR(VLOOKUP(B868,#REF!,2,FALSE),"")</f>
        <v/>
      </c>
      <c r="D868" s="62">
        <v>43689</v>
      </c>
      <c r="E868" s="63">
        <v>0.71732638888888889</v>
      </c>
      <c r="F868" s="62">
        <v>43690</v>
      </c>
      <c r="G868" s="63">
        <v>0.36278935185185185</v>
      </c>
      <c r="H868"/>
      <c r="I868" s="65">
        <v>0.50412037037037039</v>
      </c>
      <c r="J868" s="65">
        <v>2.1678240740740738E-2</v>
      </c>
      <c r="K868" s="65">
        <v>0.11964120370370369</v>
      </c>
      <c r="L868" s="65">
        <v>2.3148148148148147E-5</v>
      </c>
      <c r="M868" s="65">
        <v>0.64546296296296302</v>
      </c>
      <c r="N868"/>
      <c r="O868" s="18">
        <v>71.710350000000005</v>
      </c>
      <c r="P868" s="18">
        <v>71.710350000000005</v>
      </c>
      <c r="Q868" s="18">
        <v>74.329815300000007</v>
      </c>
      <c r="S868"/>
      <c r="T868" s="61">
        <v>23.620499211016998</v>
      </c>
      <c r="U868" s="65">
        <v>0.10449074074074073</v>
      </c>
      <c r="V868" s="65">
        <v>1.6203703703703703E-4</v>
      </c>
      <c r="W868" s="65">
        <v>0</v>
      </c>
      <c r="X868" s="65">
        <v>1.4918981481481483E-2</v>
      </c>
      <c r="Y868" s="65">
        <v>0</v>
      </c>
      <c r="Z868" s="65">
        <v>6.9444444444444444E-5</v>
      </c>
      <c r="AA868" s="18">
        <f>WEEKNUM(Tableau22[[#This Row],[Date de début]],2)</f>
        <v>33</v>
      </c>
      <c r="AB868" s="18">
        <f>YEAR(Tableau22[[#This Row],[Date de début]])</f>
        <v>2019</v>
      </c>
      <c r="AC868" s="18">
        <f>WEEKDAY(Tableau22[[#This Row],[Date de début]])</f>
        <v>2</v>
      </c>
      <c r="AD868" s="18" t="str">
        <f>LEFT(Tableau22[[#This Row],[PN Pièce]],9)</f>
        <v/>
      </c>
      <c r="AE868" s="18"/>
    </row>
    <row r="869" spans="2:31" x14ac:dyDescent="0.25">
      <c r="B869" s="18">
        <v>450129</v>
      </c>
      <c r="C869" s="18" t="str">
        <f>IFERROR(VLOOKUP(B869,#REF!,2,FALSE),"")</f>
        <v/>
      </c>
      <c r="D869" s="62">
        <v>43592</v>
      </c>
      <c r="E869" s="63">
        <v>0.42719907407407409</v>
      </c>
      <c r="F869" s="62">
        <v>43592</v>
      </c>
      <c r="G869" s="63">
        <v>0.56309027777777776</v>
      </c>
      <c r="H869"/>
      <c r="I869" s="65">
        <v>0.1037037037037037</v>
      </c>
      <c r="J869" s="65">
        <v>3.5648148148148154E-3</v>
      </c>
      <c r="K869" s="65">
        <v>2.8611111111111115E-2</v>
      </c>
      <c r="L869" s="65">
        <v>1.1574074074074073E-5</v>
      </c>
      <c r="M869" s="65">
        <v>0.13589120370370369</v>
      </c>
      <c r="N869"/>
      <c r="O869" s="18">
        <v>22.886099999999999</v>
      </c>
      <c r="P869" s="18">
        <v>22.886099999999999</v>
      </c>
      <c r="Q869" s="18">
        <v>27.52789095</v>
      </c>
      <c r="S869"/>
      <c r="T869" s="61">
        <v>26.768162848138999</v>
      </c>
      <c r="U869" s="65">
        <v>1.2615740740740742E-2</v>
      </c>
      <c r="V869" s="65">
        <v>0</v>
      </c>
      <c r="W869" s="65">
        <v>0</v>
      </c>
      <c r="X869" s="65">
        <v>1.5983796296296295E-2</v>
      </c>
      <c r="Y869" s="65">
        <v>0</v>
      </c>
      <c r="Z869" s="65">
        <v>1.1574074074074073E-5</v>
      </c>
      <c r="AA869" s="18">
        <f>WEEKNUM(Tableau22[[#This Row],[Date de début]],2)</f>
        <v>19</v>
      </c>
      <c r="AB869" s="18">
        <f>YEAR(Tableau22[[#This Row],[Date de début]])</f>
        <v>2019</v>
      </c>
      <c r="AC869" s="18">
        <f>WEEKDAY(Tableau22[[#This Row],[Date de début]])</f>
        <v>3</v>
      </c>
      <c r="AD869" s="18" t="str">
        <f>LEFT(Tableau22[[#This Row],[PN Pièce]],9)</f>
        <v/>
      </c>
      <c r="AE869" s="18"/>
    </row>
    <row r="870" spans="2:31" x14ac:dyDescent="0.25">
      <c r="B870" s="18">
        <v>450129</v>
      </c>
      <c r="C870" s="18" t="str">
        <f>IFERROR(VLOOKUP(B870,#REF!,2,FALSE),"")</f>
        <v/>
      </c>
      <c r="D870" s="62">
        <v>43592</v>
      </c>
      <c r="E870" s="63">
        <v>0.56310185185185191</v>
      </c>
      <c r="F870" s="62">
        <v>43595</v>
      </c>
      <c r="G870" s="63">
        <v>0.34546296296296292</v>
      </c>
      <c r="H870"/>
      <c r="I870" s="65" t="s">
        <v>389</v>
      </c>
      <c r="J870" s="65">
        <v>5.2777777777777771E-3</v>
      </c>
      <c r="K870" s="65">
        <v>1.5648148148148151E-2</v>
      </c>
      <c r="L870" s="65">
        <v>4.3981481481481481E-4</v>
      </c>
      <c r="M870" s="65" t="s">
        <v>390</v>
      </c>
      <c r="N870"/>
      <c r="O870" s="18">
        <v>22.886099999999999</v>
      </c>
      <c r="P870" s="18">
        <v>22.886099999999999</v>
      </c>
      <c r="Q870" s="18">
        <v>7.5393062999999998</v>
      </c>
      <c r="S870"/>
      <c r="T870" s="61">
        <v>1.5977803291236099</v>
      </c>
      <c r="U870" s="65">
        <v>7.3032407407407412E-3</v>
      </c>
      <c r="V870" s="65">
        <v>0</v>
      </c>
      <c r="W870" s="65">
        <v>0</v>
      </c>
      <c r="X870" s="65">
        <v>7.1180555555555554E-3</v>
      </c>
      <c r="Y870" s="65">
        <v>0</v>
      </c>
      <c r="Z870" s="65">
        <v>1.2268518518518518E-3</v>
      </c>
      <c r="AA870" s="18">
        <f>WEEKNUM(Tableau22[[#This Row],[Date de début]],2)</f>
        <v>19</v>
      </c>
      <c r="AB870" s="18">
        <f>YEAR(Tableau22[[#This Row],[Date de début]])</f>
        <v>2019</v>
      </c>
      <c r="AC870" s="18">
        <f>WEEKDAY(Tableau22[[#This Row],[Date de début]])</f>
        <v>3</v>
      </c>
      <c r="AD870" s="18" t="str">
        <f>LEFT(Tableau22[[#This Row],[PN Pièce]],9)</f>
        <v/>
      </c>
      <c r="AE870" s="18"/>
    </row>
    <row r="871" spans="2:31" x14ac:dyDescent="0.25">
      <c r="B871" s="18">
        <v>450129</v>
      </c>
      <c r="C871" s="18" t="str">
        <f>IFERROR(VLOOKUP(B871,#REF!,2,FALSE),"")</f>
        <v/>
      </c>
      <c r="D871" s="62">
        <v>43602</v>
      </c>
      <c r="E871" s="63">
        <v>0.44765046296296296</v>
      </c>
      <c r="F871" s="62">
        <v>43605</v>
      </c>
      <c r="G871" s="63">
        <v>0.38421296296296298</v>
      </c>
      <c r="H871"/>
      <c r="I871" s="65" t="s">
        <v>391</v>
      </c>
      <c r="J871" s="65">
        <v>5.5555555555555556E-4</v>
      </c>
      <c r="K871" s="65">
        <v>1.1018518518518518E-2</v>
      </c>
      <c r="L871" s="65">
        <v>0</v>
      </c>
      <c r="M871" s="65" t="s">
        <v>392</v>
      </c>
      <c r="N871"/>
      <c r="O871" s="18">
        <v>22.886099999999999</v>
      </c>
      <c r="P871" s="18">
        <v>22.886099999999999</v>
      </c>
      <c r="Q871" s="18">
        <v>22.875539100000001</v>
      </c>
      <c r="S871"/>
      <c r="T871" s="61">
        <v>0.85114240557467102</v>
      </c>
      <c r="U871" s="65">
        <v>1.0810185185185185E-2</v>
      </c>
      <c r="V871" s="65">
        <v>0</v>
      </c>
      <c r="W871" s="65">
        <v>0</v>
      </c>
      <c r="X871" s="65">
        <v>1.273148148148148E-4</v>
      </c>
      <c r="Y871" s="65">
        <v>0</v>
      </c>
      <c r="Z871" s="65">
        <v>8.1018518518518516E-5</v>
      </c>
      <c r="AA871" s="18">
        <f>WEEKNUM(Tableau22[[#This Row],[Date de début]],2)</f>
        <v>20</v>
      </c>
      <c r="AB871" s="18">
        <f>YEAR(Tableau22[[#This Row],[Date de début]])</f>
        <v>2019</v>
      </c>
      <c r="AC871" s="18">
        <f>WEEKDAY(Tableau22[[#This Row],[Date de début]])</f>
        <v>6</v>
      </c>
      <c r="AD871" s="18" t="str">
        <f>LEFT(Tableau22[[#This Row],[PN Pièce]],9)</f>
        <v/>
      </c>
      <c r="AE871" s="18"/>
    </row>
    <row r="872" spans="2:31" x14ac:dyDescent="0.25">
      <c r="B872" s="18">
        <v>450129</v>
      </c>
      <c r="C872" s="18" t="str">
        <f>IFERROR(VLOOKUP(B872,#REF!,2,FALSE),"")</f>
        <v/>
      </c>
      <c r="D872" s="62">
        <v>43605</v>
      </c>
      <c r="E872" s="63">
        <v>0.38431712962962966</v>
      </c>
      <c r="F872" s="62">
        <v>43606</v>
      </c>
      <c r="G872" s="63">
        <v>0.46667824074074077</v>
      </c>
      <c r="H872"/>
      <c r="I872" s="65" t="s">
        <v>393</v>
      </c>
      <c r="J872" s="65">
        <v>6.9560185185185185E-3</v>
      </c>
      <c r="K872" s="65">
        <v>2.3530092592592592E-2</v>
      </c>
      <c r="L872" s="65">
        <v>3.4722222222222222E-5</v>
      </c>
      <c r="M872" s="65" t="s">
        <v>394</v>
      </c>
      <c r="N872"/>
      <c r="O872" s="18">
        <v>25.034099999999999</v>
      </c>
      <c r="P872" s="18">
        <v>25.034099999999999</v>
      </c>
      <c r="Q872" s="18">
        <v>2.3284004999999999</v>
      </c>
      <c r="S872" s="68"/>
      <c r="T872" s="61">
        <v>19.271172847427199</v>
      </c>
      <c r="U872" s="65">
        <v>1.6782407407407406E-3</v>
      </c>
      <c r="V872" s="65">
        <v>0</v>
      </c>
      <c r="W872" s="65">
        <v>0</v>
      </c>
      <c r="X872" s="65">
        <v>2.179398148148148E-2</v>
      </c>
      <c r="Y872" s="65">
        <v>0</v>
      </c>
      <c r="Z872" s="65">
        <v>5.7870370370370366E-5</v>
      </c>
      <c r="AA872" s="18">
        <f>WEEKNUM(Tableau22[[#This Row],[Date de début]],2)</f>
        <v>21</v>
      </c>
      <c r="AB872" s="18">
        <f>YEAR(Tableau22[[#This Row],[Date de début]])</f>
        <v>2019</v>
      </c>
      <c r="AC872" s="18">
        <f>WEEKDAY(Tableau22[[#This Row],[Date de début]])</f>
        <v>2</v>
      </c>
      <c r="AD872" s="18" t="str">
        <f>LEFT(Tableau22[[#This Row],[PN Pièce]],9)</f>
        <v/>
      </c>
      <c r="AE872" s="18"/>
    </row>
    <row r="873" spans="2:31" x14ac:dyDescent="0.25">
      <c r="B873" s="18">
        <v>450129</v>
      </c>
      <c r="C873" s="18" t="str">
        <f>IFERROR(VLOOKUP(B873,#REF!,2,FALSE),"")</f>
        <v/>
      </c>
      <c r="D873" s="62">
        <v>43608</v>
      </c>
      <c r="E873" s="63">
        <v>0.35109953703703706</v>
      </c>
      <c r="F873" s="62">
        <v>43608</v>
      </c>
      <c r="G873" s="63">
        <v>0.45394675925925926</v>
      </c>
      <c r="H873"/>
      <c r="I873" s="65">
        <v>6.8148148148148138E-2</v>
      </c>
      <c r="J873" s="65">
        <v>1.5162037037037036E-3</v>
      </c>
      <c r="K873" s="65">
        <v>3.318287037037037E-2</v>
      </c>
      <c r="L873" s="65">
        <v>0</v>
      </c>
      <c r="M873" s="65">
        <v>0.10284722222222221</v>
      </c>
      <c r="N873"/>
      <c r="O873" s="18">
        <v>24.30585</v>
      </c>
      <c r="P873" s="18">
        <v>24.30585</v>
      </c>
      <c r="Q873" s="69">
        <v>25.709545949999999</v>
      </c>
      <c r="S873"/>
      <c r="T873" s="61">
        <v>33.620414134593702</v>
      </c>
      <c r="U873" s="65">
        <v>1.1666666666666667E-2</v>
      </c>
      <c r="V873" s="65">
        <v>0</v>
      </c>
      <c r="W873" s="65">
        <v>0</v>
      </c>
      <c r="X873" s="65">
        <v>2.1504629629629627E-2</v>
      </c>
      <c r="Y873" s="65">
        <v>0</v>
      </c>
      <c r="Z873" s="65">
        <v>1.1574074074074073E-5</v>
      </c>
      <c r="AA873" s="18">
        <f>WEEKNUM(Tableau22[[#This Row],[Date de début]],2)</f>
        <v>21</v>
      </c>
      <c r="AB873" s="18">
        <f>YEAR(Tableau22[[#This Row],[Date de début]])</f>
        <v>2019</v>
      </c>
      <c r="AC873" s="18">
        <f>WEEKDAY(Tableau22[[#This Row],[Date de début]])</f>
        <v>5</v>
      </c>
      <c r="AD873" s="18" t="str">
        <f>LEFT(Tableau22[[#This Row],[PN Pièce]],9)</f>
        <v/>
      </c>
      <c r="AE873" s="18"/>
    </row>
    <row r="874" spans="2:31" x14ac:dyDescent="0.25">
      <c r="B874" s="18">
        <v>450129</v>
      </c>
      <c r="C874" s="18" t="str">
        <f>IFERROR(VLOOKUP(B874,#REF!,2,FALSE),"")</f>
        <v/>
      </c>
      <c r="D874" s="62">
        <v>43608</v>
      </c>
      <c r="E874" s="63">
        <v>0.45409722222222221</v>
      </c>
      <c r="F874" s="62">
        <v>43608</v>
      </c>
      <c r="G874" s="63">
        <v>0.56484953703703711</v>
      </c>
      <c r="H874"/>
      <c r="I874" s="65">
        <v>0.10809027777777779</v>
      </c>
      <c r="J874" s="65">
        <v>5.6712962962962956E-4</v>
      </c>
      <c r="K874" s="65">
        <v>2.0949074074074073E-3</v>
      </c>
      <c r="L874" s="65">
        <v>0</v>
      </c>
      <c r="M874" s="65">
        <v>0.1107523148148148</v>
      </c>
      <c r="N874"/>
      <c r="O874" s="18">
        <v>24.30585</v>
      </c>
      <c r="P874" s="18">
        <v>24.30585</v>
      </c>
      <c r="Q874" s="69">
        <v>1.0837534499999999</v>
      </c>
      <c r="S874"/>
      <c r="T874" s="61">
        <v>97.997700909185895</v>
      </c>
      <c r="U874" s="65">
        <v>6.134259259259259E-4</v>
      </c>
      <c r="V874" s="65">
        <v>0</v>
      </c>
      <c r="W874" s="65">
        <v>0</v>
      </c>
      <c r="X874" s="65">
        <v>1.2962962962962963E-3</v>
      </c>
      <c r="Y874" s="65">
        <v>0</v>
      </c>
      <c r="Z874" s="65">
        <v>1.8518518518518518E-4</v>
      </c>
      <c r="AA874" s="18">
        <f>WEEKNUM(Tableau22[[#This Row],[Date de début]],2)</f>
        <v>21</v>
      </c>
      <c r="AB874" s="18">
        <f>YEAR(Tableau22[[#This Row],[Date de début]])</f>
        <v>2019</v>
      </c>
      <c r="AC874" s="18">
        <f>WEEKDAY(Tableau22[[#This Row],[Date de début]])</f>
        <v>5</v>
      </c>
      <c r="AD874" s="18" t="str">
        <f>LEFT(Tableau22[[#This Row],[PN Pièce]],9)</f>
        <v/>
      </c>
      <c r="AE874" s="18"/>
    </row>
    <row r="875" spans="2:31" x14ac:dyDescent="0.25">
      <c r="B875" s="18">
        <v>450129</v>
      </c>
      <c r="C875" s="18" t="str">
        <f>IFERROR(VLOOKUP(B875,#REF!,2,FALSE),"")</f>
        <v/>
      </c>
      <c r="D875" s="62">
        <v>43609</v>
      </c>
      <c r="E875" s="63">
        <v>0.48879629629629634</v>
      </c>
      <c r="F875" s="62">
        <v>43613</v>
      </c>
      <c r="G875" s="63">
        <v>0.36016203703703703</v>
      </c>
      <c r="H875"/>
      <c r="I875" s="65" t="s">
        <v>395</v>
      </c>
      <c r="J875" s="65">
        <v>7.1990740740740739E-3</v>
      </c>
      <c r="K875" s="65">
        <v>3.5532407407407408E-2</v>
      </c>
      <c r="L875" s="65">
        <v>0</v>
      </c>
      <c r="M875" s="65" t="s">
        <v>396</v>
      </c>
      <c r="N875"/>
      <c r="O875" s="18">
        <v>24.30585</v>
      </c>
      <c r="P875" s="18">
        <v>24.30585</v>
      </c>
      <c r="Q875" s="18">
        <v>26.458546049999999</v>
      </c>
      <c r="S875"/>
      <c r="T875" s="61">
        <v>24.432780445220398</v>
      </c>
      <c r="U875" s="65">
        <v>1.5092592592592593E-2</v>
      </c>
      <c r="V875" s="65">
        <v>3.6921296296296298E-3</v>
      </c>
      <c r="W875" s="65">
        <v>0</v>
      </c>
      <c r="X875" s="65">
        <v>1.6562500000000001E-2</v>
      </c>
      <c r="Y875" s="65">
        <v>0</v>
      </c>
      <c r="Z875" s="65">
        <v>1.8518518518518518E-4</v>
      </c>
      <c r="AA875" s="18">
        <f>WEEKNUM(Tableau22[[#This Row],[Date de début]],2)</f>
        <v>21</v>
      </c>
      <c r="AB875" s="18">
        <f>YEAR(Tableau22[[#This Row],[Date de début]])</f>
        <v>2019</v>
      </c>
      <c r="AC875" s="18">
        <f>WEEKDAY(Tableau22[[#This Row],[Date de début]])</f>
        <v>6</v>
      </c>
      <c r="AD875" s="18" t="str">
        <f>LEFT(Tableau22[[#This Row],[PN Pièce]],9)</f>
        <v/>
      </c>
      <c r="AE875" s="18"/>
    </row>
    <row r="876" spans="2:31" x14ac:dyDescent="0.25">
      <c r="B876" s="18">
        <v>450129</v>
      </c>
      <c r="C876" s="18" t="str">
        <f>IFERROR(VLOOKUP(B876,#REF!,2,FALSE),"")</f>
        <v/>
      </c>
      <c r="D876" s="62">
        <v>43635</v>
      </c>
      <c r="E876" s="63">
        <v>0.44791666666666669</v>
      </c>
      <c r="F876" s="62">
        <v>43641</v>
      </c>
      <c r="G876" s="63">
        <v>0.66143518518518518</v>
      </c>
      <c r="H876"/>
      <c r="I876" s="65" t="s">
        <v>397</v>
      </c>
      <c r="J876" s="65">
        <v>4.6527777777777774E-3</v>
      </c>
      <c r="K876" s="65">
        <v>2.4143518518518519E-2</v>
      </c>
      <c r="L876" s="65">
        <v>0</v>
      </c>
      <c r="M876" s="65" t="s">
        <v>398</v>
      </c>
      <c r="N876"/>
      <c r="O876" s="18">
        <v>24.30585</v>
      </c>
      <c r="P876" s="18">
        <v>24.30585</v>
      </c>
      <c r="Q876" s="18">
        <v>26.039203499999999</v>
      </c>
      <c r="S876"/>
      <c r="T876" s="61">
        <v>85.718354171013004</v>
      </c>
      <c r="U876" s="65">
        <v>1.5717592592592592E-2</v>
      </c>
      <c r="V876" s="65">
        <v>4.8958333333333328E-3</v>
      </c>
      <c r="W876" s="65">
        <v>0</v>
      </c>
      <c r="X876" s="65">
        <v>3.530092592592592E-3</v>
      </c>
      <c r="Y876" s="65">
        <v>0</v>
      </c>
      <c r="Z876" s="65">
        <v>0</v>
      </c>
      <c r="AA876" s="18">
        <f>WEEKNUM(Tableau22[[#This Row],[Date de début]],2)</f>
        <v>25</v>
      </c>
      <c r="AB876" s="18">
        <f>YEAR(Tableau22[[#This Row],[Date de début]])</f>
        <v>2019</v>
      </c>
      <c r="AC876" s="18">
        <f>WEEKDAY(Tableau22[[#This Row],[Date de début]])</f>
        <v>4</v>
      </c>
      <c r="AD876" s="18" t="str">
        <f>LEFT(Tableau22[[#This Row],[PN Pièce]],9)</f>
        <v/>
      </c>
      <c r="AE876" s="18"/>
    </row>
    <row r="877" spans="2:31" x14ac:dyDescent="0.25">
      <c r="B877" s="18">
        <v>450129</v>
      </c>
      <c r="C877" s="18" t="str">
        <f>IFERROR(VLOOKUP(B877,#REF!,2,FALSE),"")</f>
        <v/>
      </c>
      <c r="D877" s="62">
        <v>43689</v>
      </c>
      <c r="E877" s="63">
        <v>0.29991898148148149</v>
      </c>
      <c r="F877" s="62">
        <v>43689</v>
      </c>
      <c r="G877" s="63">
        <v>0.71731481481481485</v>
      </c>
      <c r="H877"/>
      <c r="I877" s="65">
        <v>0.35116898148148151</v>
      </c>
      <c r="J877" s="65">
        <v>1.9872685185185184E-2</v>
      </c>
      <c r="K877" s="65">
        <v>4.5763888888888889E-2</v>
      </c>
      <c r="L877" s="65">
        <v>5.9027777777777778E-4</v>
      </c>
      <c r="M877" s="65">
        <v>0.41739583333333335</v>
      </c>
      <c r="N877"/>
      <c r="O877" s="18">
        <v>24.30585</v>
      </c>
      <c r="P877" s="18">
        <v>24.30585</v>
      </c>
      <c r="Q877" s="18">
        <v>28.019691300000002</v>
      </c>
      <c r="S877"/>
      <c r="T877" s="61">
        <v>93.080276183345902</v>
      </c>
      <c r="U877" s="65">
        <v>2.0023148148148148E-2</v>
      </c>
      <c r="V877" s="65">
        <v>4.4560185185185189E-3</v>
      </c>
      <c r="W877" s="65">
        <v>0</v>
      </c>
      <c r="X877" s="65">
        <v>2.119212962962963E-2</v>
      </c>
      <c r="Y877" s="65">
        <v>0</v>
      </c>
      <c r="Z877" s="65">
        <v>9.2592592592592588E-5</v>
      </c>
      <c r="AA877" s="18">
        <f>WEEKNUM(Tableau22[[#This Row],[Date de début]],2)</f>
        <v>33</v>
      </c>
      <c r="AB877" s="18">
        <f>YEAR(Tableau22[[#This Row],[Date de début]])</f>
        <v>2019</v>
      </c>
      <c r="AC877" s="18">
        <f>WEEKDAY(Tableau22[[#This Row],[Date de début]])</f>
        <v>2</v>
      </c>
      <c r="AD877" s="18" t="str">
        <f>LEFT(Tableau22[[#This Row],[PN Pièce]],9)</f>
        <v/>
      </c>
      <c r="AE877" s="18"/>
    </row>
    <row r="878" spans="2:31" x14ac:dyDescent="0.25">
      <c r="B878" s="18">
        <v>450129</v>
      </c>
      <c r="C878" s="18" t="str">
        <f>IFERROR(VLOOKUP(B878,#REF!,2,FALSE),"")</f>
        <v/>
      </c>
      <c r="D878" s="62">
        <v>43690</v>
      </c>
      <c r="E878" s="63">
        <v>0.36278935185185185</v>
      </c>
      <c r="F878" s="62">
        <v>43690</v>
      </c>
      <c r="G878" s="63">
        <v>0.72182870370370367</v>
      </c>
      <c r="H878"/>
      <c r="I878" s="65">
        <v>0.28484953703703703</v>
      </c>
      <c r="J878" s="65">
        <v>1.0960648148148148E-2</v>
      </c>
      <c r="K878" s="65">
        <v>6.322916666666667E-2</v>
      </c>
      <c r="L878" s="65">
        <v>0</v>
      </c>
      <c r="M878" s="65">
        <v>0.35903935185185182</v>
      </c>
      <c r="N878"/>
      <c r="O878" s="18">
        <v>24.30585</v>
      </c>
      <c r="P878" s="18">
        <v>24.30585</v>
      </c>
      <c r="Q878" s="18">
        <v>41.192241750000001</v>
      </c>
      <c r="S878"/>
      <c r="T878" s="61">
        <v>97.618129654105104</v>
      </c>
      <c r="U878" s="65">
        <v>1.8287037037037036E-2</v>
      </c>
      <c r="V878" s="65">
        <v>7.5578703703703702E-3</v>
      </c>
      <c r="W878" s="65">
        <v>0</v>
      </c>
      <c r="X878" s="65">
        <v>3.7337962962962962E-2</v>
      </c>
      <c r="Y878" s="65">
        <v>0</v>
      </c>
      <c r="Z878" s="65">
        <v>4.6296296296296294E-5</v>
      </c>
      <c r="AA878" s="18">
        <f>WEEKNUM(Tableau22[[#This Row],[Date de début]],2)</f>
        <v>33</v>
      </c>
      <c r="AB878" s="18">
        <f>YEAR(Tableau22[[#This Row],[Date de début]])</f>
        <v>2019</v>
      </c>
      <c r="AC878" s="18">
        <f>WEEKDAY(Tableau22[[#This Row],[Date de début]])</f>
        <v>3</v>
      </c>
      <c r="AD878" s="18" t="str">
        <f>LEFT(Tableau22[[#This Row],[PN Pièce]],9)</f>
        <v/>
      </c>
      <c r="AE878" s="18"/>
    </row>
    <row r="879" spans="2:31" x14ac:dyDescent="0.25">
      <c r="B879" s="18">
        <v>450130</v>
      </c>
      <c r="C879" s="18" t="str">
        <f>IFERROR(VLOOKUP(B879,#REF!,2,FALSE),"")</f>
        <v/>
      </c>
      <c r="D879" s="62">
        <v>43697</v>
      </c>
      <c r="E879" s="63">
        <v>0.27775462962962966</v>
      </c>
      <c r="F879" s="62">
        <v>43697</v>
      </c>
      <c r="G879" s="63">
        <v>0.42799768518518522</v>
      </c>
      <c r="H879"/>
      <c r="I879" s="65">
        <v>6.957175925925925E-2</v>
      </c>
      <c r="J879" s="65">
        <v>2.8356481481481479E-3</v>
      </c>
      <c r="K879" s="65">
        <v>7.7835648148148154E-2</v>
      </c>
      <c r="L879" s="65">
        <v>0</v>
      </c>
      <c r="M879" s="65">
        <v>0.15024305555555556</v>
      </c>
      <c r="N879"/>
      <c r="O879" s="18">
        <v>27.657</v>
      </c>
      <c r="P879" s="18">
        <v>27.657</v>
      </c>
      <c r="Q879" s="18">
        <v>29.533776899999999</v>
      </c>
      <c r="S879"/>
      <c r="T879" s="61">
        <v>60.333025190663399</v>
      </c>
      <c r="U879" s="65">
        <v>5.7314814814814818E-2</v>
      </c>
      <c r="V879" s="65">
        <v>0</v>
      </c>
      <c r="W879" s="65">
        <v>0</v>
      </c>
      <c r="X879" s="65">
        <v>2.0474537037037038E-2</v>
      </c>
      <c r="Y879" s="65">
        <v>0</v>
      </c>
      <c r="Z879" s="65">
        <v>4.6296296296296294E-5</v>
      </c>
      <c r="AA879" s="18">
        <f>WEEKNUM(Tableau22[[#This Row],[Date de début]],2)</f>
        <v>34</v>
      </c>
      <c r="AB879" s="18">
        <f>YEAR(Tableau22[[#This Row],[Date de début]])</f>
        <v>2019</v>
      </c>
      <c r="AC879" s="18">
        <f>WEEKDAY(Tableau22[[#This Row],[Date de début]])</f>
        <v>3</v>
      </c>
      <c r="AD879" s="18" t="str">
        <f>LEFT(Tableau22[[#This Row],[PN Pièce]],9)</f>
        <v/>
      </c>
      <c r="AE879" s="18"/>
    </row>
    <row r="880" spans="2:31" x14ac:dyDescent="0.25">
      <c r="B880" s="18">
        <v>450131</v>
      </c>
      <c r="C880" s="18" t="str">
        <f>IFERROR(VLOOKUP(B880,#REF!,2,FALSE),"")</f>
        <v/>
      </c>
      <c r="D880" s="62">
        <v>43697</v>
      </c>
      <c r="E880" s="63">
        <v>0.42799768518518522</v>
      </c>
      <c r="F880" s="62">
        <v>43697</v>
      </c>
      <c r="G880" s="63">
        <v>0.63129629629629636</v>
      </c>
      <c r="H880"/>
      <c r="I880" s="65">
        <v>0.14577546296296295</v>
      </c>
      <c r="J880" s="65">
        <v>1.8194444444444444E-2</v>
      </c>
      <c r="K880" s="65">
        <v>3.888888888888889E-2</v>
      </c>
      <c r="L880" s="65">
        <v>4.3981481481481481E-4</v>
      </c>
      <c r="M880" s="65">
        <v>0.20329861111111111</v>
      </c>
      <c r="N880"/>
      <c r="O880" s="18">
        <v>19.7424</v>
      </c>
      <c r="P880" s="18">
        <v>19.7424</v>
      </c>
      <c r="Q880" s="18">
        <v>19.75459755</v>
      </c>
      <c r="S880"/>
      <c r="T880" s="61">
        <v>85.050612012524795</v>
      </c>
      <c r="U880" s="65">
        <v>1.3090277777777779E-2</v>
      </c>
      <c r="V880" s="65">
        <v>0</v>
      </c>
      <c r="W880" s="65">
        <v>0</v>
      </c>
      <c r="X880" s="65">
        <v>2.5740740740740745E-2</v>
      </c>
      <c r="Y880" s="65">
        <v>0</v>
      </c>
      <c r="Z880" s="65">
        <v>5.7870370370370366E-5</v>
      </c>
      <c r="AA880" s="18">
        <f>WEEKNUM(Tableau22[[#This Row],[Date de début]],2)</f>
        <v>34</v>
      </c>
      <c r="AB880" s="18">
        <f>YEAR(Tableau22[[#This Row],[Date de début]])</f>
        <v>2019</v>
      </c>
      <c r="AC880" s="18">
        <f>WEEKDAY(Tableau22[[#This Row],[Date de début]])</f>
        <v>3</v>
      </c>
      <c r="AD880" s="18" t="str">
        <f>LEFT(Tableau22[[#This Row],[PN Pièce]],9)</f>
        <v/>
      </c>
      <c r="AE880" s="18"/>
    </row>
    <row r="881" spans="2:31" x14ac:dyDescent="0.25">
      <c r="B881" s="18">
        <v>450132</v>
      </c>
      <c r="C881" s="18" t="str">
        <f>IFERROR(VLOOKUP(B881,#REF!,2,FALSE),"")</f>
        <v/>
      </c>
      <c r="D881" s="62">
        <v>43567</v>
      </c>
      <c r="E881" s="63">
        <v>0.41356481481481483</v>
      </c>
      <c r="F881" s="62">
        <v>43567</v>
      </c>
      <c r="G881" s="63">
        <v>0.44305555555555554</v>
      </c>
      <c r="H881"/>
      <c r="I881" s="65">
        <v>2.7511574074074074E-2</v>
      </c>
      <c r="J881" s="65">
        <v>9.2592592592592588E-5</v>
      </c>
      <c r="K881" s="65">
        <v>1.7476851851851852E-3</v>
      </c>
      <c r="L881" s="65">
        <v>1.3888888888888889E-4</v>
      </c>
      <c r="M881" s="65">
        <v>2.9490740740740744E-2</v>
      </c>
      <c r="N881"/>
      <c r="O881" s="18">
        <v>1.5982499999999999</v>
      </c>
      <c r="P881" s="18">
        <v>1.5982499999999999</v>
      </c>
      <c r="Q881" s="69">
        <v>0.71218530000000002</v>
      </c>
      <c r="S881"/>
      <c r="T881" s="61">
        <v>42.330847723704899</v>
      </c>
      <c r="U881" s="65">
        <v>1.712962962962963E-3</v>
      </c>
      <c r="V881" s="65">
        <v>0</v>
      </c>
      <c r="W881" s="65">
        <v>0</v>
      </c>
      <c r="X881" s="65">
        <v>0</v>
      </c>
      <c r="Y881" s="65">
        <v>0</v>
      </c>
      <c r="Z881" s="65">
        <v>3.4722222222222222E-5</v>
      </c>
      <c r="AA881" s="18">
        <f>WEEKNUM(Tableau22[[#This Row],[Date de début]],2)</f>
        <v>15</v>
      </c>
      <c r="AB881" s="18">
        <f>YEAR(Tableau22[[#This Row],[Date de début]])</f>
        <v>2019</v>
      </c>
      <c r="AC881" s="18">
        <f>WEEKDAY(Tableau22[[#This Row],[Date de début]])</f>
        <v>6</v>
      </c>
      <c r="AD881" s="18" t="str">
        <f>LEFT(Tableau22[[#This Row],[PN Pièce]],9)</f>
        <v/>
      </c>
      <c r="AE881" s="18"/>
    </row>
    <row r="882" spans="2:31" x14ac:dyDescent="0.25">
      <c r="B882" s="18">
        <v>450132</v>
      </c>
      <c r="C882" s="18" t="str">
        <f>IFERROR(VLOOKUP(B882,#REF!,2,FALSE),"")</f>
        <v/>
      </c>
      <c r="D882" s="62">
        <v>43567</v>
      </c>
      <c r="E882" s="63">
        <v>0.44305555555555554</v>
      </c>
      <c r="F882" s="62">
        <v>43570</v>
      </c>
      <c r="G882" s="63">
        <v>0.59305555555555556</v>
      </c>
      <c r="H882"/>
      <c r="I882" s="65">
        <v>0.21299768518518516</v>
      </c>
      <c r="J882" s="65">
        <v>2.2569444444444447E-3</v>
      </c>
      <c r="K882" s="65">
        <v>3.0277777777777778E-2</v>
      </c>
      <c r="L882" s="65" t="s">
        <v>399</v>
      </c>
      <c r="M882" s="65" t="s">
        <v>400</v>
      </c>
      <c r="N882"/>
      <c r="O882" s="18">
        <v>2.3508</v>
      </c>
      <c r="P882" s="18">
        <v>2.3508</v>
      </c>
      <c r="Q882" s="69">
        <v>10.694985000000001</v>
      </c>
      <c r="S882"/>
      <c r="T882" s="61">
        <v>97.485357877718897</v>
      </c>
      <c r="U882" s="65">
        <v>2.0949074074074075E-2</v>
      </c>
      <c r="V882" s="65">
        <v>0</v>
      </c>
      <c r="W882" s="65">
        <v>0</v>
      </c>
      <c r="X882" s="65">
        <v>9.3055555555555548E-3</v>
      </c>
      <c r="Y882" s="65">
        <v>0</v>
      </c>
      <c r="Z882" s="65">
        <v>2.3148148148148147E-5</v>
      </c>
      <c r="AA882" s="18">
        <f>WEEKNUM(Tableau22[[#This Row],[Date de début]],2)</f>
        <v>15</v>
      </c>
      <c r="AB882" s="18">
        <f>YEAR(Tableau22[[#This Row],[Date de début]])</f>
        <v>2019</v>
      </c>
      <c r="AC882" s="18">
        <f>WEEKDAY(Tableau22[[#This Row],[Date de début]])</f>
        <v>6</v>
      </c>
      <c r="AD882" s="18" t="str">
        <f>LEFT(Tableau22[[#This Row],[PN Pièce]],9)</f>
        <v/>
      </c>
      <c r="AE882" s="18"/>
    </row>
    <row r="883" spans="2:31" x14ac:dyDescent="0.25">
      <c r="B883" s="18">
        <v>450134</v>
      </c>
      <c r="C883" s="18" t="str">
        <f>IFERROR(VLOOKUP(B883,#REF!,2,FALSE),"")</f>
        <v/>
      </c>
      <c r="D883" s="62">
        <v>43600</v>
      </c>
      <c r="E883" s="63">
        <v>0.33582175925925922</v>
      </c>
      <c r="F883" s="62">
        <v>43600</v>
      </c>
      <c r="G883" s="63">
        <v>0.34910879629629626</v>
      </c>
      <c r="H883"/>
      <c r="I883" s="65">
        <v>4.7453703703703704E-4</v>
      </c>
      <c r="J883" s="65">
        <v>6.2500000000000001E-4</v>
      </c>
      <c r="K883" s="65">
        <v>1.2187500000000002E-2</v>
      </c>
      <c r="L883" s="65">
        <v>0</v>
      </c>
      <c r="M883" s="65">
        <v>1.3287037037037036E-2</v>
      </c>
      <c r="N883"/>
      <c r="O883" s="18">
        <v>1.4983500000000001</v>
      </c>
      <c r="P883" s="18">
        <v>0</v>
      </c>
      <c r="Q883" s="18">
        <v>1.5030794999999999</v>
      </c>
      <c r="S883"/>
      <c r="T883" s="61">
        <v>12.9703832752613</v>
      </c>
      <c r="U883" s="65">
        <v>1.2060185185185186E-2</v>
      </c>
      <c r="V883" s="65">
        <v>0</v>
      </c>
      <c r="W883" s="65">
        <v>0</v>
      </c>
      <c r="X883" s="65">
        <v>0</v>
      </c>
      <c r="Y883" s="65">
        <v>0</v>
      </c>
      <c r="Z883" s="65">
        <v>1.273148148148148E-4</v>
      </c>
      <c r="AA883" s="18">
        <f>WEEKNUM(Tableau22[[#This Row],[Date de début]],2)</f>
        <v>20</v>
      </c>
      <c r="AB883" s="18">
        <f>YEAR(Tableau22[[#This Row],[Date de début]])</f>
        <v>2019</v>
      </c>
      <c r="AC883" s="18">
        <f>WEEKDAY(Tableau22[[#This Row],[Date de début]])</f>
        <v>4</v>
      </c>
      <c r="AD883" s="18" t="str">
        <f>LEFT(Tableau22[[#This Row],[PN Pièce]],9)</f>
        <v/>
      </c>
      <c r="AE883" s="18"/>
    </row>
    <row r="884" spans="2:31" x14ac:dyDescent="0.25">
      <c r="B884" s="18">
        <v>450134</v>
      </c>
      <c r="C884" s="18" t="str">
        <f>IFERROR(VLOOKUP(B884,#REF!,2,FALSE),"")</f>
        <v/>
      </c>
      <c r="D884" s="62">
        <v>43600</v>
      </c>
      <c r="E884" s="63">
        <v>0.41349537037037037</v>
      </c>
      <c r="F884" s="62">
        <v>43600</v>
      </c>
      <c r="G884" s="63">
        <v>0.4372685185185185</v>
      </c>
      <c r="H884"/>
      <c r="I884" s="65">
        <v>7.2453703703703708E-3</v>
      </c>
      <c r="J884" s="65">
        <v>2.8935185185185189E-4</v>
      </c>
      <c r="K884" s="65">
        <v>1.6238425925925924E-2</v>
      </c>
      <c r="L884" s="65">
        <v>0</v>
      </c>
      <c r="M884" s="65">
        <v>2.3773148148148151E-2</v>
      </c>
      <c r="N884"/>
      <c r="O884" s="18">
        <v>1.4983500000000001</v>
      </c>
      <c r="P884" s="18">
        <v>0</v>
      </c>
      <c r="Q884" s="18">
        <v>0</v>
      </c>
      <c r="S884"/>
      <c r="T884" s="61">
        <v>72.006815968841096</v>
      </c>
      <c r="U884" s="65">
        <v>0</v>
      </c>
      <c r="V884" s="65">
        <v>0</v>
      </c>
      <c r="W884" s="65">
        <v>0</v>
      </c>
      <c r="X884" s="65">
        <v>1.6099537037037037E-2</v>
      </c>
      <c r="Y884" s="65">
        <v>0</v>
      </c>
      <c r="Z884" s="65">
        <v>1.3888888888888889E-4</v>
      </c>
      <c r="AA884" s="18">
        <f>WEEKNUM(Tableau22[[#This Row],[Date de début]],2)</f>
        <v>20</v>
      </c>
      <c r="AB884" s="18">
        <f>YEAR(Tableau22[[#This Row],[Date de début]])</f>
        <v>2019</v>
      </c>
      <c r="AC884" s="18">
        <f>WEEKDAY(Tableau22[[#This Row],[Date de début]])</f>
        <v>4</v>
      </c>
      <c r="AD884" s="18" t="str">
        <f>LEFT(Tableau22[[#This Row],[PN Pièce]],9)</f>
        <v/>
      </c>
      <c r="AE884" s="18"/>
    </row>
    <row r="885" spans="2:31" x14ac:dyDescent="0.25">
      <c r="B885" s="18">
        <v>450134</v>
      </c>
      <c r="C885" s="18" t="str">
        <f>IFERROR(VLOOKUP(B885,#REF!,2,FALSE),"")</f>
        <v/>
      </c>
      <c r="D885" s="62">
        <v>43677</v>
      </c>
      <c r="E885" s="63">
        <v>0.26973379629629629</v>
      </c>
      <c r="F885" s="62">
        <v>43677</v>
      </c>
      <c r="G885" s="63">
        <v>0.31332175925925926</v>
      </c>
      <c r="H885"/>
      <c r="I885" s="65">
        <v>2.6053240740740738E-2</v>
      </c>
      <c r="J885" s="65">
        <v>9.8379629629629642E-4</v>
      </c>
      <c r="K885" s="65">
        <v>1.6550925925925924E-2</v>
      </c>
      <c r="L885" s="65">
        <v>0</v>
      </c>
      <c r="M885" s="65">
        <v>4.3587962962962967E-2</v>
      </c>
      <c r="N885"/>
      <c r="O885" s="18">
        <v>1.4983500000000001</v>
      </c>
      <c r="P885" s="18">
        <v>0</v>
      </c>
      <c r="Q885" s="69">
        <v>5.0186083500000001</v>
      </c>
      <c r="S885"/>
      <c r="T885" s="61">
        <v>17.783590015931999</v>
      </c>
      <c r="U885" s="65">
        <v>1.650462962962963E-2</v>
      </c>
      <c r="V885" s="65">
        <v>0</v>
      </c>
      <c r="W885" s="65">
        <v>0</v>
      </c>
      <c r="X885" s="65">
        <v>0</v>
      </c>
      <c r="Y885" s="65">
        <v>0</v>
      </c>
      <c r="Z885" s="65">
        <v>4.6296296296296294E-5</v>
      </c>
      <c r="AA885" s="18">
        <f>WEEKNUM(Tableau22[[#This Row],[Date de début]],2)</f>
        <v>31</v>
      </c>
      <c r="AB885" s="18">
        <f>YEAR(Tableau22[[#This Row],[Date de début]])</f>
        <v>2019</v>
      </c>
      <c r="AC885" s="18">
        <f>WEEKDAY(Tableau22[[#This Row],[Date de début]])</f>
        <v>4</v>
      </c>
      <c r="AD885" s="18" t="str">
        <f>LEFT(Tableau22[[#This Row],[PN Pièce]],9)</f>
        <v/>
      </c>
      <c r="AE885" s="18"/>
    </row>
    <row r="886" spans="2:31" x14ac:dyDescent="0.25">
      <c r="B886" s="18">
        <v>450134</v>
      </c>
      <c r="C886" s="18" t="str">
        <f>IFERROR(VLOOKUP(B886,#REF!,2,FALSE),"")</f>
        <v/>
      </c>
      <c r="D886" s="62">
        <v>43677</v>
      </c>
      <c r="E886" s="63">
        <v>0.34028935185185188</v>
      </c>
      <c r="F886" s="62">
        <v>43677</v>
      </c>
      <c r="G886" s="63">
        <v>0.42122685185185182</v>
      </c>
      <c r="H886"/>
      <c r="I886" s="65">
        <v>6.4120370370370369E-2</v>
      </c>
      <c r="J886" s="65">
        <v>5.3240740740740744E-4</v>
      </c>
      <c r="K886" s="65">
        <v>1.6284722222222221E-2</v>
      </c>
      <c r="L886" s="65">
        <v>0</v>
      </c>
      <c r="M886" s="65">
        <v>8.0937499999999996E-2</v>
      </c>
      <c r="N886"/>
      <c r="O886" s="18">
        <v>1.4983500000000001</v>
      </c>
      <c r="P886" s="18">
        <v>0</v>
      </c>
      <c r="Q886" s="69">
        <v>2.7599999998528799E-5</v>
      </c>
      <c r="S886"/>
      <c r="T886" s="61">
        <v>99.999999999999901</v>
      </c>
      <c r="U886" s="65">
        <v>0</v>
      </c>
      <c r="V886" s="65">
        <v>0</v>
      </c>
      <c r="W886" s="65">
        <v>0</v>
      </c>
      <c r="X886" s="65">
        <v>1.6087962962962964E-2</v>
      </c>
      <c r="Y886" s="65">
        <v>0</v>
      </c>
      <c r="Z886" s="65">
        <v>1.9675925925925926E-4</v>
      </c>
      <c r="AA886" s="18">
        <f>WEEKNUM(Tableau22[[#This Row],[Date de début]],2)</f>
        <v>31</v>
      </c>
      <c r="AB886" s="18">
        <f>YEAR(Tableau22[[#This Row],[Date de début]])</f>
        <v>2019</v>
      </c>
      <c r="AC886" s="18">
        <f>WEEKDAY(Tableau22[[#This Row],[Date de début]])</f>
        <v>4</v>
      </c>
      <c r="AD886" s="18" t="str">
        <f>LEFT(Tableau22[[#This Row],[PN Pièce]],9)</f>
        <v/>
      </c>
      <c r="AE886" s="18"/>
    </row>
    <row r="887" spans="2:31" x14ac:dyDescent="0.25">
      <c r="B887" s="18">
        <v>450134</v>
      </c>
      <c r="C887" s="18" t="str">
        <f>IFERROR(VLOOKUP(B887,#REF!,2,FALSE),"")</f>
        <v/>
      </c>
      <c r="D887" s="62">
        <v>43678</v>
      </c>
      <c r="E887" s="63">
        <v>0.28192129629629631</v>
      </c>
      <c r="F887" s="62">
        <v>43678</v>
      </c>
      <c r="G887" s="63">
        <v>0.2910300925925926</v>
      </c>
      <c r="H887"/>
      <c r="I887" s="65">
        <v>9.1435185185185185E-4</v>
      </c>
      <c r="J887" s="65">
        <v>3.4722222222222222E-5</v>
      </c>
      <c r="K887" s="65">
        <v>8.1597222222222227E-3</v>
      </c>
      <c r="L887" s="65">
        <v>0</v>
      </c>
      <c r="M887" s="65">
        <v>9.1087962962962971E-3</v>
      </c>
      <c r="N887"/>
      <c r="O887" s="18">
        <v>1.4983500000000001</v>
      </c>
      <c r="P887" s="18">
        <v>0</v>
      </c>
      <c r="Q887" s="18">
        <v>1.5087279</v>
      </c>
      <c r="S887"/>
      <c r="T887" s="61">
        <v>27.471410419313901</v>
      </c>
      <c r="U887" s="65">
        <v>8.0555555555555554E-3</v>
      </c>
      <c r="V887" s="65">
        <v>0</v>
      </c>
      <c r="W887" s="65">
        <v>0</v>
      </c>
      <c r="X887" s="65">
        <v>0</v>
      </c>
      <c r="Y887" s="65">
        <v>0</v>
      </c>
      <c r="Z887" s="65">
        <v>1.0416666666666667E-4</v>
      </c>
      <c r="AA887" s="18">
        <f>WEEKNUM(Tableau22[[#This Row],[Date de début]],2)</f>
        <v>31</v>
      </c>
      <c r="AB887" s="18">
        <f>YEAR(Tableau22[[#This Row],[Date de début]])</f>
        <v>2019</v>
      </c>
      <c r="AC887" s="18">
        <f>WEEKDAY(Tableau22[[#This Row],[Date de début]])</f>
        <v>5</v>
      </c>
      <c r="AD887" s="18" t="str">
        <f>LEFT(Tableau22[[#This Row],[PN Pièce]],9)</f>
        <v/>
      </c>
      <c r="AE887" s="18"/>
    </row>
    <row r="888" spans="2:31" x14ac:dyDescent="0.25">
      <c r="B888" s="18">
        <v>450134</v>
      </c>
      <c r="C888" s="18" t="str">
        <f>IFERROR(VLOOKUP(B888,#REF!,2,FALSE),"")</f>
        <v/>
      </c>
      <c r="D888" s="62">
        <v>43678</v>
      </c>
      <c r="E888" s="63">
        <v>0.31706018518518519</v>
      </c>
      <c r="F888" s="62">
        <v>43678</v>
      </c>
      <c r="G888" s="63">
        <v>0.34128472222222223</v>
      </c>
      <c r="H888"/>
      <c r="I888" s="65">
        <v>7.2569444444444443E-3</v>
      </c>
      <c r="J888" s="65">
        <v>3.7037037037037035E-4</v>
      </c>
      <c r="K888" s="65">
        <v>1.6597222222222222E-2</v>
      </c>
      <c r="L888" s="65">
        <v>0</v>
      </c>
      <c r="M888" s="65">
        <v>2.4224537037037034E-2</v>
      </c>
      <c r="N888"/>
      <c r="O888" s="18">
        <v>1.4983500000000001</v>
      </c>
      <c r="P888" s="18">
        <v>0</v>
      </c>
      <c r="Q888" s="18">
        <v>5.9700000000031397E-4</v>
      </c>
      <c r="S888"/>
      <c r="T888" s="61">
        <v>93.913043478260704</v>
      </c>
      <c r="U888" s="65">
        <v>0</v>
      </c>
      <c r="V888" s="65">
        <v>0</v>
      </c>
      <c r="W888" s="65">
        <v>0</v>
      </c>
      <c r="X888" s="65">
        <v>1.6423611111111111E-2</v>
      </c>
      <c r="Y888" s="65">
        <v>0</v>
      </c>
      <c r="Z888" s="65">
        <v>1.7361111111111112E-4</v>
      </c>
      <c r="AA888" s="18">
        <f>WEEKNUM(Tableau22[[#This Row],[Date de début]],2)</f>
        <v>31</v>
      </c>
      <c r="AB888" s="18">
        <f>YEAR(Tableau22[[#This Row],[Date de début]])</f>
        <v>2019</v>
      </c>
      <c r="AC888" s="18">
        <f>WEEKDAY(Tableau22[[#This Row],[Date de début]])</f>
        <v>5</v>
      </c>
      <c r="AD888" s="18" t="str">
        <f>LEFT(Tableau22[[#This Row],[PN Pièce]],9)</f>
        <v/>
      </c>
      <c r="AE888" s="18"/>
    </row>
    <row r="889" spans="2:31" x14ac:dyDescent="0.25">
      <c r="B889" s="18">
        <v>450135</v>
      </c>
      <c r="C889" s="18" t="str">
        <f>IFERROR(VLOOKUP(B889,#REF!,2,FALSE),"")</f>
        <v/>
      </c>
      <c r="D889" s="62">
        <v>43600</v>
      </c>
      <c r="E889" s="63">
        <v>0.34910879629629626</v>
      </c>
      <c r="F889" s="62">
        <v>43600</v>
      </c>
      <c r="G889" s="63">
        <v>0.41349537037037037</v>
      </c>
      <c r="H889"/>
      <c r="I889" s="65">
        <v>3.1261574074074074E-2</v>
      </c>
      <c r="J889" s="65">
        <v>3.6921296296296298E-3</v>
      </c>
      <c r="K889" s="65">
        <v>2.943287037037037E-2</v>
      </c>
      <c r="L889" s="65">
        <v>0</v>
      </c>
      <c r="M889" s="65">
        <v>6.4386574074074068E-2</v>
      </c>
      <c r="N889"/>
      <c r="O889" s="18">
        <v>1.4970000000000001</v>
      </c>
      <c r="P889" s="18">
        <v>0</v>
      </c>
      <c r="Q889" s="18">
        <v>1.5018525</v>
      </c>
      <c r="S889"/>
      <c r="T889" s="61">
        <v>81.337407873449607</v>
      </c>
      <c r="U889" s="65">
        <v>1.3414351851851851E-2</v>
      </c>
      <c r="V889" s="65">
        <v>0</v>
      </c>
      <c r="W889" s="65">
        <v>0</v>
      </c>
      <c r="X889" s="65">
        <v>1.5914351851851853E-2</v>
      </c>
      <c r="Y889" s="65">
        <v>0</v>
      </c>
      <c r="Z889" s="65">
        <v>1.0416666666666667E-4</v>
      </c>
      <c r="AA889" s="18">
        <f>WEEKNUM(Tableau22[[#This Row],[Date de début]],2)</f>
        <v>20</v>
      </c>
      <c r="AB889" s="18">
        <f>YEAR(Tableau22[[#This Row],[Date de début]])</f>
        <v>2019</v>
      </c>
      <c r="AC889" s="18">
        <f>WEEKDAY(Tableau22[[#This Row],[Date de début]])</f>
        <v>4</v>
      </c>
      <c r="AD889" s="18" t="str">
        <f>LEFT(Tableau22[[#This Row],[PN Pièce]],9)</f>
        <v/>
      </c>
      <c r="AE889" s="18"/>
    </row>
    <row r="890" spans="2:31" x14ac:dyDescent="0.25">
      <c r="B890" s="18">
        <v>450135</v>
      </c>
      <c r="C890" s="18" t="str">
        <f>IFERROR(VLOOKUP(B890,#REF!,2,FALSE),"")</f>
        <v/>
      </c>
      <c r="D890" s="62">
        <v>43677</v>
      </c>
      <c r="E890" s="63">
        <v>0.31332175925925926</v>
      </c>
      <c r="F890" s="62">
        <v>43677</v>
      </c>
      <c r="G890" s="63">
        <v>0.34028935185185188</v>
      </c>
      <c r="H890"/>
      <c r="I890" s="65">
        <v>2.2106481481481478E-3</v>
      </c>
      <c r="J890" s="65">
        <v>6.2500000000000001E-4</v>
      </c>
      <c r="K890" s="65">
        <v>2.4131944444444445E-2</v>
      </c>
      <c r="L890" s="65">
        <v>0</v>
      </c>
      <c r="M890" s="65">
        <v>2.6967592592592595E-2</v>
      </c>
      <c r="N890"/>
      <c r="O890" s="18">
        <v>1.4970000000000001</v>
      </c>
      <c r="P890" s="18">
        <v>0</v>
      </c>
      <c r="Q890" s="69">
        <v>1.5155205</v>
      </c>
      <c r="S890"/>
      <c r="T890" s="61">
        <v>75.9313304721028</v>
      </c>
      <c r="U890" s="65">
        <v>8.2870370370370372E-3</v>
      </c>
      <c r="V890" s="65">
        <v>0</v>
      </c>
      <c r="W890" s="65">
        <v>0</v>
      </c>
      <c r="X890" s="65">
        <v>1.5787037037037037E-2</v>
      </c>
      <c r="Y890" s="65">
        <v>0</v>
      </c>
      <c r="Z890" s="65">
        <v>5.7870370370370366E-5</v>
      </c>
      <c r="AA890" s="18">
        <f>WEEKNUM(Tableau22[[#This Row],[Date de début]],2)</f>
        <v>31</v>
      </c>
      <c r="AB890" s="18">
        <f>YEAR(Tableau22[[#This Row],[Date de début]])</f>
        <v>2019</v>
      </c>
      <c r="AC890" s="18">
        <f>WEEKDAY(Tableau22[[#This Row],[Date de début]])</f>
        <v>4</v>
      </c>
      <c r="AD890" s="18" t="str">
        <f>LEFT(Tableau22[[#This Row],[PN Pièce]],9)</f>
        <v/>
      </c>
      <c r="AE890" s="18"/>
    </row>
    <row r="891" spans="2:31" x14ac:dyDescent="0.25">
      <c r="B891" s="18">
        <v>450135</v>
      </c>
      <c r="C891" s="53" t="str">
        <f>IFERROR(VLOOKUP(B891,#REF!,2,FALSE),"")</f>
        <v/>
      </c>
      <c r="D891" s="62">
        <v>43678</v>
      </c>
      <c r="E891" s="63">
        <v>0.2910416666666667</v>
      </c>
      <c r="F891" s="62">
        <v>43678</v>
      </c>
      <c r="G891" s="63">
        <v>0.3170486111111111</v>
      </c>
      <c r="H891"/>
      <c r="I891" s="65">
        <v>4.6296296296296293E-4</v>
      </c>
      <c r="J891" s="65">
        <v>1.8865740740740742E-3</v>
      </c>
      <c r="K891" s="65">
        <v>2.3657407407407408E-2</v>
      </c>
      <c r="L891" s="65">
        <v>0</v>
      </c>
      <c r="M891" s="65">
        <v>2.6006944444444447E-2</v>
      </c>
      <c r="N891"/>
      <c r="O891" s="18">
        <v>1.4970000000000001</v>
      </c>
      <c r="P891" s="18">
        <v>0</v>
      </c>
      <c r="Q891" s="18">
        <v>1.50169215</v>
      </c>
      <c r="S891"/>
      <c r="T891" s="61">
        <v>78.090787716955703</v>
      </c>
      <c r="U891" s="65">
        <v>7.6504629629629631E-3</v>
      </c>
      <c r="V891" s="65">
        <v>0</v>
      </c>
      <c r="W891" s="65">
        <v>0</v>
      </c>
      <c r="X891" s="65">
        <v>1.5960648148148151E-2</v>
      </c>
      <c r="Y891" s="65">
        <v>0</v>
      </c>
      <c r="Z891" s="65">
        <v>4.6296296296296294E-5</v>
      </c>
      <c r="AA891" s="18">
        <f>WEEKNUM(Tableau22[[#This Row],[Date de début]],2)</f>
        <v>31</v>
      </c>
      <c r="AB891" s="18">
        <f>YEAR(Tableau22[[#This Row],[Date de début]])</f>
        <v>2019</v>
      </c>
      <c r="AC891" s="18">
        <f>WEEKDAY(Tableau22[[#This Row],[Date de début]])</f>
        <v>5</v>
      </c>
      <c r="AD891" s="18" t="str">
        <f>LEFT(Tableau22[[#This Row],[PN Pièce]],9)</f>
        <v/>
      </c>
      <c r="AE891" s="18"/>
    </row>
    <row r="892" spans="2:31" x14ac:dyDescent="0.25">
      <c r="B892" s="18">
        <v>450136</v>
      </c>
      <c r="C892" s="18" t="str">
        <f>IFERROR(VLOOKUP(B892,#REF!,2,FALSE),"")</f>
        <v/>
      </c>
      <c r="D892" s="62">
        <v>43690</v>
      </c>
      <c r="E892" s="63">
        <v>0.72184027777777782</v>
      </c>
      <c r="F892" s="62">
        <v>43691</v>
      </c>
      <c r="G892" s="63">
        <v>0.31894675925925925</v>
      </c>
      <c r="H892"/>
      <c r="I892" s="65">
        <v>0.50269675925925927</v>
      </c>
      <c r="J892" s="65">
        <v>9.8958333333333329E-3</v>
      </c>
      <c r="K892" s="65">
        <v>7.8449074074074074E-2</v>
      </c>
      <c r="L892" s="65">
        <v>6.0648148148148145E-3</v>
      </c>
      <c r="M892" s="65">
        <v>0.59710648148148149</v>
      </c>
      <c r="N892"/>
      <c r="O892" s="18">
        <v>20.125800000000002</v>
      </c>
      <c r="P892" s="18">
        <v>20.125800000000002</v>
      </c>
      <c r="Q892" s="18">
        <v>22.883724600000001</v>
      </c>
      <c r="S892"/>
      <c r="T892" s="61">
        <v>79.253382438457194</v>
      </c>
      <c r="U892" s="65">
        <v>4.7291666666666669E-2</v>
      </c>
      <c r="V892" s="65">
        <v>2.0833333333333335E-4</v>
      </c>
      <c r="W892" s="65">
        <v>0</v>
      </c>
      <c r="X892" s="65">
        <v>3.079861111111111E-2</v>
      </c>
      <c r="Y892" s="65">
        <v>0</v>
      </c>
      <c r="Z892" s="65">
        <v>1.5046296296296297E-4</v>
      </c>
      <c r="AA892" s="18">
        <f>WEEKNUM(Tableau22[[#This Row],[Date de début]],2)</f>
        <v>33</v>
      </c>
      <c r="AB892" s="18">
        <f>YEAR(Tableau22[[#This Row],[Date de début]])</f>
        <v>2019</v>
      </c>
      <c r="AC892" s="18">
        <f>WEEKDAY(Tableau22[[#This Row],[Date de début]])</f>
        <v>3</v>
      </c>
      <c r="AD892" s="18" t="str">
        <f>LEFT(Tableau22[[#This Row],[PN Pièce]],9)</f>
        <v/>
      </c>
      <c r="AE892" s="18"/>
    </row>
    <row r="893" spans="2:31" x14ac:dyDescent="0.25">
      <c r="B893" s="18" t="s">
        <v>1314</v>
      </c>
      <c r="C893" s="18" t="str">
        <f>IFERROR(VLOOKUP(B893,#REF!,2,FALSE),"")</f>
        <v/>
      </c>
      <c r="D893" s="62">
        <v>43698</v>
      </c>
      <c r="E893" s="63">
        <v>0.48454861111111108</v>
      </c>
      <c r="F893" s="62">
        <v>43698</v>
      </c>
      <c r="G893" s="63">
        <v>0.5945138888888889</v>
      </c>
      <c r="H893"/>
      <c r="I893" s="65">
        <v>4.7511574074074074E-2</v>
      </c>
      <c r="J893" s="65">
        <v>1.7708333333333333E-2</v>
      </c>
      <c r="K893" s="65">
        <v>4.462962962962963E-2</v>
      </c>
      <c r="L893" s="65">
        <v>1.1574074074074073E-4</v>
      </c>
      <c r="M893" s="65">
        <v>0.10996527777777777</v>
      </c>
      <c r="N893"/>
      <c r="O893" s="18">
        <v>13.6023</v>
      </c>
      <c r="P893" s="18">
        <v>13.6023</v>
      </c>
      <c r="Q893" s="18">
        <v>35.129159250000001</v>
      </c>
      <c r="S893"/>
      <c r="T893" s="61">
        <v>56.029154825807701</v>
      </c>
      <c r="U893" s="65">
        <v>2.6076388888888885E-2</v>
      </c>
      <c r="V893" s="65">
        <v>0</v>
      </c>
      <c r="W893" s="65">
        <v>0</v>
      </c>
      <c r="X893" s="65">
        <v>1.8402777777777778E-2</v>
      </c>
      <c r="Y893" s="65">
        <v>0</v>
      </c>
      <c r="Z893" s="65">
        <v>1.5046296296296297E-4</v>
      </c>
      <c r="AA893" s="18">
        <f>WEEKNUM(Tableau22[[#This Row],[Date de début]],2)</f>
        <v>34</v>
      </c>
      <c r="AB893" s="18">
        <f>YEAR(Tableau22[[#This Row],[Date de début]])</f>
        <v>2019</v>
      </c>
      <c r="AC893" s="18">
        <f>WEEKDAY(Tableau22[[#This Row],[Date de début]])</f>
        <v>4</v>
      </c>
      <c r="AD893" s="18" t="str">
        <f>LEFT(Tableau22[[#This Row],[PN Pièce]],9)</f>
        <v/>
      </c>
      <c r="AE893" s="18"/>
    </row>
    <row r="894" spans="2:31" x14ac:dyDescent="0.25">
      <c r="B894" s="18" t="s">
        <v>1314</v>
      </c>
      <c r="C894" s="18" t="str">
        <f>IFERROR(VLOOKUP(B894,#REF!,2,FALSE),"")</f>
        <v/>
      </c>
      <c r="D894" s="62">
        <v>43698</v>
      </c>
      <c r="E894" s="63">
        <v>0.60047453703703701</v>
      </c>
      <c r="F894" s="62">
        <v>43698</v>
      </c>
      <c r="G894" s="63">
        <v>0.60910879629629633</v>
      </c>
      <c r="H894"/>
      <c r="I894" s="65">
        <v>2.0254629629629629E-3</v>
      </c>
      <c r="J894" s="65">
        <v>3.7037037037037035E-4</v>
      </c>
      <c r="K894" s="65">
        <v>6.238425925925925E-3</v>
      </c>
      <c r="L894" s="65">
        <v>0</v>
      </c>
      <c r="M894" s="65">
        <v>8.6342592592592599E-3</v>
      </c>
      <c r="N894"/>
      <c r="O894" s="18">
        <v>13.6023</v>
      </c>
      <c r="P894" s="18">
        <v>13.6023</v>
      </c>
      <c r="Q894" s="69">
        <v>1.1099999997554699E-5</v>
      </c>
      <c r="S894"/>
      <c r="T894" s="61">
        <v>46.7292225201072</v>
      </c>
      <c r="U894" s="65">
        <v>0</v>
      </c>
      <c r="V894" s="65">
        <v>0</v>
      </c>
      <c r="W894" s="65">
        <v>0</v>
      </c>
      <c r="X894" s="65">
        <v>6.0069444444444441E-3</v>
      </c>
      <c r="Y894" s="65">
        <v>0</v>
      </c>
      <c r="Z894" s="65">
        <v>2.3148148148148146E-4</v>
      </c>
      <c r="AA894" s="18">
        <f>WEEKNUM(Tableau22[[#This Row],[Date de début]],2)</f>
        <v>34</v>
      </c>
      <c r="AB894" s="18">
        <f>YEAR(Tableau22[[#This Row],[Date de début]])</f>
        <v>2019</v>
      </c>
      <c r="AC894" s="18">
        <f>WEEKDAY(Tableau22[[#This Row],[Date de début]])</f>
        <v>4</v>
      </c>
      <c r="AD894" s="18" t="str">
        <f>LEFT(Tableau22[[#This Row],[PN Pièce]],9)</f>
        <v/>
      </c>
      <c r="AE894" s="18"/>
    </row>
    <row r="895" spans="2:31" x14ac:dyDescent="0.25">
      <c r="B895" s="18" t="s">
        <v>1314</v>
      </c>
      <c r="C895" s="18" t="str">
        <f>IFERROR(VLOOKUP(B895,#REF!,2,FALSE),"")</f>
        <v/>
      </c>
      <c r="D895" s="62">
        <v>43698</v>
      </c>
      <c r="E895" s="63">
        <v>0.61692129629629633</v>
      </c>
      <c r="F895" s="62">
        <v>43698</v>
      </c>
      <c r="G895" s="63">
        <v>0.69506944444444441</v>
      </c>
      <c r="H895"/>
      <c r="I895" s="65">
        <v>4.8657407407407406E-2</v>
      </c>
      <c r="J895" s="65">
        <v>3.5185185185185185E-3</v>
      </c>
      <c r="K895" s="65">
        <v>2.5879629629629627E-2</v>
      </c>
      <c r="L895" s="65">
        <v>9.2592592592592588E-5</v>
      </c>
      <c r="M895" s="65">
        <v>7.8148148148148147E-2</v>
      </c>
      <c r="N895"/>
      <c r="O895" s="18">
        <v>13.6023</v>
      </c>
      <c r="P895" s="18">
        <v>13.6023</v>
      </c>
      <c r="Q895" s="18">
        <v>9.3796427999999992</v>
      </c>
      <c r="S895"/>
      <c r="T895" s="61">
        <v>80.549763033175296</v>
      </c>
      <c r="U895" s="65">
        <v>7.083333333333333E-3</v>
      </c>
      <c r="V895" s="65">
        <v>0</v>
      </c>
      <c r="W895" s="65">
        <v>0</v>
      </c>
      <c r="X895" s="65">
        <v>1.8715277777777779E-2</v>
      </c>
      <c r="Y895" s="65">
        <v>0</v>
      </c>
      <c r="Z895" s="65">
        <v>8.1018518518518516E-5</v>
      </c>
      <c r="AA895" s="18">
        <f>WEEKNUM(Tableau22[[#This Row],[Date de début]],2)</f>
        <v>34</v>
      </c>
      <c r="AB895" s="18">
        <f>YEAR(Tableau22[[#This Row],[Date de début]])</f>
        <v>2019</v>
      </c>
      <c r="AC895" s="18">
        <f>WEEKDAY(Tableau22[[#This Row],[Date de début]])</f>
        <v>4</v>
      </c>
      <c r="AD895" s="18" t="str">
        <f>LEFT(Tableau22[[#This Row],[PN Pièce]],9)</f>
        <v/>
      </c>
      <c r="AE895" s="18"/>
    </row>
    <row r="896" spans="2:31" x14ac:dyDescent="0.25">
      <c r="B896" s="18" t="s">
        <v>1314</v>
      </c>
      <c r="C896" s="18" t="str">
        <f>IFERROR(VLOOKUP(B896,#REF!,2,FALSE),"")</f>
        <v/>
      </c>
      <c r="D896" s="62">
        <v>43698</v>
      </c>
      <c r="E896" s="63">
        <v>0.69506944444444441</v>
      </c>
      <c r="F896" s="62">
        <v>43698</v>
      </c>
      <c r="G896" s="63">
        <v>0.7006944444444444</v>
      </c>
      <c r="H896"/>
      <c r="I896" s="65">
        <v>3.2407407407407406E-4</v>
      </c>
      <c r="J896" s="65">
        <v>0</v>
      </c>
      <c r="K896" s="65">
        <v>5.3009259259259251E-3</v>
      </c>
      <c r="L896" s="65">
        <v>0</v>
      </c>
      <c r="M896" s="65">
        <v>5.6249999999999989E-3</v>
      </c>
      <c r="N896"/>
      <c r="O896" s="18">
        <v>13.6023</v>
      </c>
      <c r="P896" s="18">
        <v>13.6023</v>
      </c>
      <c r="Q896" s="18">
        <v>0</v>
      </c>
      <c r="S896"/>
      <c r="T896" s="61">
        <v>100</v>
      </c>
      <c r="U896" s="65">
        <v>0</v>
      </c>
      <c r="V896" s="65">
        <v>0</v>
      </c>
      <c r="W896" s="65">
        <v>0</v>
      </c>
      <c r="X896" s="65">
        <v>0</v>
      </c>
      <c r="Y896" s="65">
        <v>0</v>
      </c>
      <c r="Z896" s="65">
        <v>5.3009259259259251E-3</v>
      </c>
      <c r="AA896" s="18">
        <f>WEEKNUM(Tableau22[[#This Row],[Date de début]],2)</f>
        <v>34</v>
      </c>
      <c r="AB896" s="18">
        <f>YEAR(Tableau22[[#This Row],[Date de début]])</f>
        <v>2019</v>
      </c>
      <c r="AC896" s="18">
        <f>WEEKDAY(Tableau22[[#This Row],[Date de début]])</f>
        <v>4</v>
      </c>
      <c r="AD896" s="18" t="str">
        <f>LEFT(Tableau22[[#This Row],[PN Pièce]],9)</f>
        <v/>
      </c>
      <c r="AE896" s="18"/>
    </row>
    <row r="897" spans="2:167" x14ac:dyDescent="0.25">
      <c r="B897" s="18" t="s">
        <v>1314</v>
      </c>
      <c r="C897" s="18" t="str">
        <f>IFERROR(VLOOKUP(B897,#REF!,2,FALSE),"")</f>
        <v/>
      </c>
      <c r="D897" s="62">
        <v>43698</v>
      </c>
      <c r="E897" s="63">
        <v>0.70070601851851855</v>
      </c>
      <c r="F897" s="62">
        <v>43698</v>
      </c>
      <c r="G897" s="63">
        <v>0.70134259259259257</v>
      </c>
      <c r="H897"/>
      <c r="I897" s="65">
        <v>4.3981481481481481E-4</v>
      </c>
      <c r="J897" s="65">
        <v>0</v>
      </c>
      <c r="K897" s="65">
        <v>1.9675925925925926E-4</v>
      </c>
      <c r="L897" s="65">
        <v>0</v>
      </c>
      <c r="M897" s="65">
        <v>6.3657407407407402E-4</v>
      </c>
      <c r="N897"/>
      <c r="O897" s="18">
        <v>13.6023</v>
      </c>
      <c r="P897" s="18">
        <v>13.6023</v>
      </c>
      <c r="Q897" s="18">
        <v>0</v>
      </c>
      <c r="S897"/>
      <c r="T897" s="61">
        <v>100</v>
      </c>
      <c r="U897" s="65">
        <v>0</v>
      </c>
      <c r="V897" s="65">
        <v>0</v>
      </c>
      <c r="W897" s="65">
        <v>0</v>
      </c>
      <c r="X897" s="65">
        <v>0</v>
      </c>
      <c r="Y897" s="65">
        <v>0</v>
      </c>
      <c r="Z897" s="65">
        <v>1.9675925925925926E-4</v>
      </c>
      <c r="AA897" s="18">
        <f>WEEKNUM(Tableau22[[#This Row],[Date de début]],2)</f>
        <v>34</v>
      </c>
      <c r="AB897" s="18">
        <f>YEAR(Tableau22[[#This Row],[Date de début]])</f>
        <v>2019</v>
      </c>
      <c r="AC897" s="18">
        <f>WEEKDAY(Tableau22[[#This Row],[Date de début]])</f>
        <v>4</v>
      </c>
      <c r="AD897" s="18" t="str">
        <f>LEFT(Tableau22[[#This Row],[PN Pièce]],9)</f>
        <v/>
      </c>
      <c r="AE897" s="18"/>
      <c r="FK897" s="53"/>
    </row>
    <row r="898" spans="2:167" x14ac:dyDescent="0.25">
      <c r="B898" s="18" t="s">
        <v>1314</v>
      </c>
      <c r="C898" s="18" t="str">
        <f>IFERROR(VLOOKUP(B898,#REF!,2,FALSE),"")</f>
        <v/>
      </c>
      <c r="D898" s="62">
        <v>43698</v>
      </c>
      <c r="E898" s="63">
        <v>0.70262731481481477</v>
      </c>
      <c r="F898" s="62">
        <v>43699</v>
      </c>
      <c r="G898" s="63">
        <v>0.33832175925925928</v>
      </c>
      <c r="H898"/>
      <c r="I898" s="65">
        <v>0.61546296296296299</v>
      </c>
      <c r="J898" s="65">
        <v>1.7592592592592592E-3</v>
      </c>
      <c r="K898" s="65">
        <v>1.834490740740741E-2</v>
      </c>
      <c r="L898" s="65">
        <v>0</v>
      </c>
      <c r="M898" s="65">
        <v>0.63556712962962958</v>
      </c>
      <c r="N898"/>
      <c r="O898" s="18">
        <v>13.6023</v>
      </c>
      <c r="P898" s="18">
        <v>13.6023</v>
      </c>
      <c r="Q898" s="69">
        <v>6.5615400000000004E-2</v>
      </c>
      <c r="S898"/>
      <c r="T898" s="61">
        <v>94.407399315417706</v>
      </c>
      <c r="U898" s="65">
        <v>0</v>
      </c>
      <c r="V898" s="65">
        <v>0</v>
      </c>
      <c r="W898" s="65">
        <v>0</v>
      </c>
      <c r="X898" s="65">
        <v>1.6805555555555556E-2</v>
      </c>
      <c r="Y898" s="65">
        <v>0</v>
      </c>
      <c r="Z898" s="65">
        <v>1.5393518518518519E-3</v>
      </c>
      <c r="AA898" s="18">
        <f>WEEKNUM(Tableau22[[#This Row],[Date de début]],2)</f>
        <v>34</v>
      </c>
      <c r="AB898" s="18">
        <f>YEAR(Tableau22[[#This Row],[Date de début]])</f>
        <v>2019</v>
      </c>
      <c r="AC898" s="18">
        <f>WEEKDAY(Tableau22[[#This Row],[Date de début]])</f>
        <v>4</v>
      </c>
      <c r="AD898" s="18" t="str">
        <f>LEFT(Tableau22[[#This Row],[PN Pièce]],9)</f>
        <v/>
      </c>
      <c r="AE898" s="18"/>
    </row>
    <row r="899" spans="2:167" x14ac:dyDescent="0.25">
      <c r="B899" s="18">
        <v>450137</v>
      </c>
      <c r="C899" s="18" t="str">
        <f>IFERROR(VLOOKUP(B899,#REF!,2,FALSE),"")</f>
        <v/>
      </c>
      <c r="D899" s="62">
        <v>43691</v>
      </c>
      <c r="E899" s="63">
        <v>0.31895833333333334</v>
      </c>
      <c r="F899" s="62">
        <v>43691</v>
      </c>
      <c r="G899" s="63">
        <v>0.44127314814814816</v>
      </c>
      <c r="H899"/>
      <c r="I899" s="65">
        <v>5.7546296296296297E-2</v>
      </c>
      <c r="J899" s="65">
        <v>7.7083333333333335E-3</v>
      </c>
      <c r="K899" s="65">
        <v>5.5393518518518516E-2</v>
      </c>
      <c r="L899" s="65">
        <v>1.5740740740740741E-3</v>
      </c>
      <c r="M899" s="65">
        <v>0.12222222222222223</v>
      </c>
      <c r="N899"/>
      <c r="O899" s="18">
        <v>13.6023</v>
      </c>
      <c r="P899" s="18">
        <v>13.6023</v>
      </c>
      <c r="Q899" s="18">
        <v>18.229830750000001</v>
      </c>
      <c r="S899"/>
      <c r="T899" s="61">
        <v>77.042486752460107</v>
      </c>
      <c r="U899" s="65">
        <v>1.5231481481481483E-2</v>
      </c>
      <c r="V899" s="65">
        <v>0</v>
      </c>
      <c r="W899" s="65">
        <v>0</v>
      </c>
      <c r="X899" s="65">
        <v>4.010416666666667E-2</v>
      </c>
      <c r="Y899" s="65">
        <v>0</v>
      </c>
      <c r="Z899" s="65">
        <v>5.7870370370370366E-5</v>
      </c>
      <c r="AA899" s="18">
        <f>WEEKNUM(Tableau22[[#This Row],[Date de début]],2)</f>
        <v>33</v>
      </c>
      <c r="AB899" s="18">
        <f>YEAR(Tableau22[[#This Row],[Date de début]])</f>
        <v>2019</v>
      </c>
      <c r="AC899" s="18">
        <f>WEEKDAY(Tableau22[[#This Row],[Date de début]])</f>
        <v>4</v>
      </c>
      <c r="AD899" s="18" t="str">
        <f>LEFT(Tableau22[[#This Row],[PN Pièce]],9)</f>
        <v/>
      </c>
      <c r="AE899" s="18"/>
    </row>
    <row r="900" spans="2:167" x14ac:dyDescent="0.25">
      <c r="B900" s="18">
        <v>450138</v>
      </c>
      <c r="C900" s="18" t="str">
        <f>IFERROR(VLOOKUP(B900,#REF!,2,FALSE),"")</f>
        <v/>
      </c>
      <c r="D900" s="62">
        <v>43691</v>
      </c>
      <c r="E900" s="63">
        <v>0.53459490740740734</v>
      </c>
      <c r="F900" s="62">
        <v>43691</v>
      </c>
      <c r="G900" s="63">
        <v>0.63591435185185186</v>
      </c>
      <c r="H900"/>
      <c r="I900" s="65">
        <v>1.8136574074074072E-2</v>
      </c>
      <c r="J900" s="65">
        <v>4.3981481481481483E-2</v>
      </c>
      <c r="K900" s="65">
        <v>3.920138888888889E-2</v>
      </c>
      <c r="L900" s="65">
        <v>0</v>
      </c>
      <c r="M900" s="65">
        <v>0.10131944444444445</v>
      </c>
      <c r="N900"/>
      <c r="O900" s="18">
        <v>14.612399999999999</v>
      </c>
      <c r="P900" s="18">
        <v>14.612399999999999</v>
      </c>
      <c r="Q900" s="18">
        <v>14.7926178</v>
      </c>
      <c r="S900"/>
      <c r="T900" s="61">
        <v>56.952478866803702</v>
      </c>
      <c r="U900" s="65">
        <v>2.4594907407407409E-2</v>
      </c>
      <c r="V900" s="65">
        <v>0</v>
      </c>
      <c r="W900" s="65">
        <v>0</v>
      </c>
      <c r="X900" s="65">
        <v>1.4548611111111111E-2</v>
      </c>
      <c r="Y900" s="65">
        <v>0</v>
      </c>
      <c r="Z900" s="65">
        <v>5.7870370370370366E-5</v>
      </c>
      <c r="AA900" s="18">
        <f>WEEKNUM(Tableau22[[#This Row],[Date de début]],2)</f>
        <v>33</v>
      </c>
      <c r="AB900" s="18">
        <f>YEAR(Tableau22[[#This Row],[Date de début]])</f>
        <v>2019</v>
      </c>
      <c r="AC900" s="18">
        <f>WEEKDAY(Tableau22[[#This Row],[Date de début]])</f>
        <v>4</v>
      </c>
      <c r="AD900" s="18" t="str">
        <f>LEFT(Tableau22[[#This Row],[PN Pièce]],9)</f>
        <v/>
      </c>
      <c r="AE900" s="18"/>
    </row>
    <row r="901" spans="2:167" x14ac:dyDescent="0.25">
      <c r="B901" s="18">
        <v>450139</v>
      </c>
      <c r="C901" s="18" t="str">
        <f>IFERROR(VLOOKUP(B901,#REF!,2,FALSE),"")</f>
        <v/>
      </c>
      <c r="D901" s="62">
        <v>43691</v>
      </c>
      <c r="E901" s="63">
        <v>0.44128472222222226</v>
      </c>
      <c r="F901" s="62">
        <v>43691</v>
      </c>
      <c r="G901" s="63">
        <v>0.47677083333333337</v>
      </c>
      <c r="H901"/>
      <c r="I901" s="65">
        <v>2.4409722222222222E-2</v>
      </c>
      <c r="J901" s="65">
        <v>8.564814814814815E-4</v>
      </c>
      <c r="K901" s="65">
        <v>1.0219907407407408E-2</v>
      </c>
      <c r="L901" s="65">
        <v>0</v>
      </c>
      <c r="M901" s="65">
        <v>3.5486111111111114E-2</v>
      </c>
      <c r="N901"/>
      <c r="O901" s="18">
        <v>11.311500000000001</v>
      </c>
      <c r="P901" s="18">
        <v>11.311500000000001</v>
      </c>
      <c r="Q901" s="18">
        <v>11.3048283</v>
      </c>
      <c r="S901"/>
      <c r="T901" s="61">
        <v>97.626223091976499</v>
      </c>
      <c r="U901" s="65">
        <v>9.9421296296296289E-3</v>
      </c>
      <c r="V901" s="65">
        <v>0</v>
      </c>
      <c r="W901" s="65">
        <v>0</v>
      </c>
      <c r="X901" s="65">
        <v>2.199074074074074E-4</v>
      </c>
      <c r="Y901" s="65">
        <v>0</v>
      </c>
      <c r="Z901" s="65">
        <v>5.7870370370370366E-5</v>
      </c>
      <c r="AA901" s="18">
        <f>WEEKNUM(Tableau22[[#This Row],[Date de début]],2)</f>
        <v>33</v>
      </c>
      <c r="AB901" s="18">
        <f>YEAR(Tableau22[[#This Row],[Date de début]])</f>
        <v>2019</v>
      </c>
      <c r="AC901" s="18">
        <f>WEEKDAY(Tableau22[[#This Row],[Date de début]])</f>
        <v>4</v>
      </c>
      <c r="AD901" s="18" t="str">
        <f>LEFT(Tableau22[[#This Row],[PN Pièce]],9)</f>
        <v/>
      </c>
      <c r="AE901" s="18"/>
    </row>
    <row r="902" spans="2:167" x14ac:dyDescent="0.25">
      <c r="B902" s="18">
        <v>450139</v>
      </c>
      <c r="C902" s="18" t="str">
        <f>IFERROR(VLOOKUP(B902,#REF!,2,FALSE),"")</f>
        <v/>
      </c>
      <c r="D902" s="62">
        <v>43691</v>
      </c>
      <c r="E902" s="63">
        <v>0.47677083333333337</v>
      </c>
      <c r="F902" s="62">
        <v>43691</v>
      </c>
      <c r="G902" s="63">
        <v>0.53459490740740734</v>
      </c>
      <c r="H902"/>
      <c r="I902" s="65">
        <v>3.4687500000000003E-2</v>
      </c>
      <c r="J902" s="65">
        <v>8.9351851851851866E-3</v>
      </c>
      <c r="K902" s="65">
        <v>1.4201388888888888E-2</v>
      </c>
      <c r="L902" s="65">
        <v>0</v>
      </c>
      <c r="M902" s="65">
        <v>5.7824074074074076E-2</v>
      </c>
      <c r="N902"/>
      <c r="O902" s="18">
        <v>11.311500000000001</v>
      </c>
      <c r="P902" s="18">
        <v>11.311500000000001</v>
      </c>
      <c r="Q902" s="69">
        <v>5.54999999877737E-6</v>
      </c>
      <c r="S902"/>
      <c r="T902" s="61">
        <v>74.974379503602904</v>
      </c>
      <c r="U902" s="65">
        <v>0</v>
      </c>
      <c r="V902" s="65">
        <v>0</v>
      </c>
      <c r="W902" s="65">
        <v>0</v>
      </c>
      <c r="X902" s="65">
        <v>1.3969907407407408E-2</v>
      </c>
      <c r="Y902" s="65">
        <v>0</v>
      </c>
      <c r="Z902" s="65">
        <v>2.3148148148148146E-4</v>
      </c>
      <c r="AA902" s="18">
        <f>WEEKNUM(Tableau22[[#This Row],[Date de début]],2)</f>
        <v>33</v>
      </c>
      <c r="AB902" s="18">
        <f>YEAR(Tableau22[[#This Row],[Date de début]])</f>
        <v>2019</v>
      </c>
      <c r="AC902" s="18">
        <f>WEEKDAY(Tableau22[[#This Row],[Date de début]])</f>
        <v>4</v>
      </c>
      <c r="AD902" s="18" t="str">
        <f>LEFT(Tableau22[[#This Row],[PN Pièce]],9)</f>
        <v/>
      </c>
      <c r="AE902" s="18"/>
    </row>
    <row r="903" spans="2:167" x14ac:dyDescent="0.25">
      <c r="B903" s="18">
        <v>450139</v>
      </c>
      <c r="C903" s="18" t="str">
        <f>IFERROR(VLOOKUP(B903,#REF!,2,FALSE),"")</f>
        <v/>
      </c>
      <c r="D903" s="62">
        <v>43691</v>
      </c>
      <c r="E903" s="63">
        <v>0.63591435185185186</v>
      </c>
      <c r="F903" s="62">
        <v>43691</v>
      </c>
      <c r="G903" s="63">
        <v>0.70966435185185184</v>
      </c>
      <c r="H903"/>
      <c r="I903" s="65">
        <v>3.7094907407407403E-2</v>
      </c>
      <c r="J903" s="65">
        <v>1.4733796296296295E-2</v>
      </c>
      <c r="K903" s="65">
        <v>2.1307870370370369E-2</v>
      </c>
      <c r="L903" s="65">
        <v>3.9351851851851852E-4</v>
      </c>
      <c r="M903" s="65">
        <v>7.3530092592592591E-2</v>
      </c>
      <c r="N903"/>
      <c r="O903" s="18">
        <v>11.311500000000001</v>
      </c>
      <c r="P903" s="18">
        <v>11.311500000000001</v>
      </c>
      <c r="Q903" s="18">
        <v>7.0784900999999998</v>
      </c>
      <c r="S903"/>
      <c r="T903" s="61">
        <v>21.680320150659099</v>
      </c>
      <c r="U903" s="65">
        <v>5.1736111111111115E-3</v>
      </c>
      <c r="V903" s="65">
        <v>0</v>
      </c>
      <c r="W903" s="65">
        <v>0</v>
      </c>
      <c r="X903" s="65">
        <v>1.6087962962962964E-2</v>
      </c>
      <c r="Y903" s="65">
        <v>0</v>
      </c>
      <c r="Z903" s="65">
        <v>4.6296296296296294E-5</v>
      </c>
      <c r="AA903" s="18">
        <f>WEEKNUM(Tableau22[[#This Row],[Date de début]],2)</f>
        <v>33</v>
      </c>
      <c r="AB903" s="18">
        <f>YEAR(Tableau22[[#This Row],[Date de début]])</f>
        <v>2019</v>
      </c>
      <c r="AC903" s="18">
        <f>WEEKDAY(Tableau22[[#This Row],[Date de début]])</f>
        <v>4</v>
      </c>
      <c r="AD903" s="18" t="str">
        <f>LEFT(Tableau22[[#This Row],[PN Pièce]],9)</f>
        <v/>
      </c>
    </row>
    <row r="904" spans="2:167" x14ac:dyDescent="0.25">
      <c r="B904" s="18">
        <v>450140</v>
      </c>
      <c r="C904" s="18" t="str">
        <f>IFERROR(VLOOKUP(B904,#REF!,2,FALSE),"")</f>
        <v/>
      </c>
      <c r="D904" s="62">
        <v>43634</v>
      </c>
      <c r="E904" s="63">
        <v>0.35150462962962964</v>
      </c>
      <c r="F904" s="62">
        <v>43634</v>
      </c>
      <c r="G904" s="63">
        <v>0.45015046296296296</v>
      </c>
      <c r="H904"/>
      <c r="I904" s="65">
        <v>4.5520833333333337E-2</v>
      </c>
      <c r="J904" s="65">
        <v>2.6006944444444447E-2</v>
      </c>
      <c r="K904" s="65">
        <v>2.7118055555555552E-2</v>
      </c>
      <c r="L904" s="65">
        <v>0</v>
      </c>
      <c r="M904" s="65">
        <v>9.8645833333333335E-2</v>
      </c>
      <c r="N904"/>
      <c r="O904" s="18">
        <v>11.881500000000001</v>
      </c>
      <c r="P904" s="18">
        <v>11.881500000000001</v>
      </c>
      <c r="Q904" s="18">
        <v>12.488557650000001</v>
      </c>
      <c r="S904"/>
      <c r="T904" s="61">
        <v>55.858383198404297</v>
      </c>
      <c r="U904" s="65">
        <v>2.6550925925925926E-2</v>
      </c>
      <c r="V904" s="65">
        <v>0</v>
      </c>
      <c r="W904" s="65">
        <v>0</v>
      </c>
      <c r="X904" s="65">
        <v>5.6712962962962956E-4</v>
      </c>
      <c r="Y904" s="65">
        <v>0</v>
      </c>
      <c r="Z904" s="65">
        <v>0</v>
      </c>
      <c r="AA904" s="18">
        <f>WEEKNUM(Tableau22[[#This Row],[Date de début]],2)</f>
        <v>25</v>
      </c>
      <c r="AB904" s="18">
        <f>YEAR(Tableau22[[#This Row],[Date de début]])</f>
        <v>2019</v>
      </c>
      <c r="AC904" s="18">
        <f>WEEKDAY(Tableau22[[#This Row],[Date de début]])</f>
        <v>3</v>
      </c>
      <c r="AD904" s="18" t="str">
        <f>LEFT(Tableau22[[#This Row],[PN Pièce]],9)</f>
        <v/>
      </c>
    </row>
    <row r="905" spans="2:167" x14ac:dyDescent="0.25">
      <c r="B905" s="18">
        <v>450140</v>
      </c>
      <c r="C905" s="18" t="str">
        <f>IFERROR(VLOOKUP(B905,#REF!,2,FALSE),"")</f>
        <v/>
      </c>
      <c r="D905" s="62">
        <v>43682</v>
      </c>
      <c r="E905" s="63">
        <v>0.47770833333333335</v>
      </c>
      <c r="F905" s="62">
        <v>43683</v>
      </c>
      <c r="G905" s="63">
        <v>0.46233796296296298</v>
      </c>
      <c r="H905"/>
      <c r="I905" s="65">
        <v>0.94145833333333329</v>
      </c>
      <c r="J905" s="65">
        <v>1.2962962962962963E-3</v>
      </c>
      <c r="K905" s="65">
        <v>4.1874999999999996E-2</v>
      </c>
      <c r="L905" s="65">
        <v>0</v>
      </c>
      <c r="M905" s="65">
        <v>0.98462962962962963</v>
      </c>
      <c r="N905"/>
      <c r="O905" s="18">
        <v>11.881500000000001</v>
      </c>
      <c r="P905" s="18">
        <v>11.881500000000001</v>
      </c>
      <c r="Q905" s="18">
        <v>12.0760077</v>
      </c>
      <c r="S905"/>
      <c r="T905" s="61">
        <v>91.868911040060198</v>
      </c>
      <c r="U905" s="65">
        <v>4.0370370370370369E-2</v>
      </c>
      <c r="V905" s="65">
        <v>0</v>
      </c>
      <c r="W905" s="65">
        <v>0</v>
      </c>
      <c r="X905" s="65">
        <v>1.4583333333333334E-3</v>
      </c>
      <c r="Y905" s="65">
        <v>0</v>
      </c>
      <c r="Z905" s="65">
        <v>4.6296296296296294E-5</v>
      </c>
      <c r="AA905" s="18">
        <f>WEEKNUM(Tableau22[[#This Row],[Date de début]],2)</f>
        <v>32</v>
      </c>
      <c r="AB905" s="18">
        <f>YEAR(Tableau22[[#This Row],[Date de début]])</f>
        <v>2019</v>
      </c>
      <c r="AC905" s="18">
        <f>WEEKDAY(Tableau22[[#This Row],[Date de début]])</f>
        <v>2</v>
      </c>
      <c r="AD905" s="18" t="str">
        <f>LEFT(Tableau22[[#This Row],[PN Pièce]],9)</f>
        <v/>
      </c>
    </row>
    <row r="906" spans="2:167" x14ac:dyDescent="0.25">
      <c r="B906" s="18">
        <v>450141</v>
      </c>
      <c r="C906" s="18" t="str">
        <f>IFERROR(VLOOKUP(B906,#REF!,2,FALSE),"")</f>
        <v/>
      </c>
      <c r="D906" s="62">
        <v>43633</v>
      </c>
      <c r="E906" s="63">
        <v>0.43870370370370365</v>
      </c>
      <c r="F906" s="62">
        <v>43634</v>
      </c>
      <c r="G906" s="63">
        <v>0.35149305555555554</v>
      </c>
      <c r="H906"/>
      <c r="I906" s="65">
        <v>0.8901041666666667</v>
      </c>
      <c r="J906" s="65">
        <v>3.1481481481481482E-3</v>
      </c>
      <c r="K906" s="65">
        <v>1.9537037037037037E-2</v>
      </c>
      <c r="L906" s="65">
        <v>0</v>
      </c>
      <c r="M906" s="65">
        <v>0.91278935185185184</v>
      </c>
      <c r="N906"/>
      <c r="O906" s="18">
        <v>11.4339</v>
      </c>
      <c r="P906" s="18">
        <v>11.4339</v>
      </c>
      <c r="Q906" s="69">
        <v>4.42499999905976E-5</v>
      </c>
      <c r="S906"/>
      <c r="T906" s="61">
        <v>2.49279147910987</v>
      </c>
      <c r="U906" s="65">
        <v>0</v>
      </c>
      <c r="V906" s="65">
        <v>0</v>
      </c>
      <c r="W906" s="65">
        <v>0</v>
      </c>
      <c r="X906" s="65">
        <v>1.9363425925925926E-2</v>
      </c>
      <c r="Y906" s="65">
        <v>0</v>
      </c>
      <c r="Z906" s="65">
        <v>1.7361111111111112E-4</v>
      </c>
      <c r="AA906" s="18">
        <f>WEEKNUM(Tableau22[[#This Row],[Date de début]],2)</f>
        <v>25</v>
      </c>
      <c r="AB906" s="18">
        <f>YEAR(Tableau22[[#This Row],[Date de début]])</f>
        <v>2019</v>
      </c>
      <c r="AC906" s="18">
        <f>WEEKDAY(Tableau22[[#This Row],[Date de début]])</f>
        <v>2</v>
      </c>
      <c r="AD906" s="18" t="str">
        <f>LEFT(Tableau22[[#This Row],[PN Pièce]],9)</f>
        <v/>
      </c>
    </row>
    <row r="907" spans="2:167" x14ac:dyDescent="0.25">
      <c r="B907" s="18">
        <v>450142</v>
      </c>
      <c r="C907" s="18" t="str">
        <f>IFERROR(VLOOKUP(B907,#REF!,2,FALSE),"")</f>
        <v/>
      </c>
      <c r="D907" s="62">
        <v>43684</v>
      </c>
      <c r="E907" s="63">
        <v>0.43203703703703705</v>
      </c>
      <c r="F907" s="62">
        <v>43685</v>
      </c>
      <c r="G907" s="63">
        <v>0.27480324074074075</v>
      </c>
      <c r="H907"/>
      <c r="I907" s="65">
        <v>0.73976851851851855</v>
      </c>
      <c r="J907" s="65">
        <v>1.9074074074074073E-2</v>
      </c>
      <c r="K907" s="65">
        <v>8.2719907407407409E-2</v>
      </c>
      <c r="L907" s="65">
        <v>1.2037037037037038E-3</v>
      </c>
      <c r="M907" s="65">
        <v>0.8427662037037037</v>
      </c>
      <c r="N907"/>
      <c r="O907" s="18">
        <v>17.710650000000001</v>
      </c>
      <c r="P907" s="18">
        <v>17.710650000000001</v>
      </c>
      <c r="Q907" s="18">
        <v>19.60847175</v>
      </c>
      <c r="S907"/>
      <c r="T907" s="61">
        <v>87.024747648149301</v>
      </c>
      <c r="U907" s="65">
        <v>6.9837962962962963E-2</v>
      </c>
      <c r="V907" s="65">
        <v>2.673611111111111E-3</v>
      </c>
      <c r="W907" s="65">
        <v>0</v>
      </c>
      <c r="X907" s="65">
        <v>8.4953703703703701E-3</v>
      </c>
      <c r="Y907" s="65">
        <v>1.6550925925925926E-3</v>
      </c>
      <c r="Z907" s="65">
        <v>5.7870370370370366E-5</v>
      </c>
      <c r="AA907" s="18">
        <f>WEEKNUM(Tableau22[[#This Row],[Date de début]],2)</f>
        <v>32</v>
      </c>
      <c r="AB907" s="18">
        <f>YEAR(Tableau22[[#This Row],[Date de début]])</f>
        <v>2019</v>
      </c>
      <c r="AC907" s="18">
        <f>WEEKDAY(Tableau22[[#This Row],[Date de début]])</f>
        <v>4</v>
      </c>
      <c r="AD907" s="18" t="str">
        <f>LEFT(Tableau22[[#This Row],[PN Pièce]],9)</f>
        <v/>
      </c>
    </row>
    <row r="908" spans="2:167" x14ac:dyDescent="0.25">
      <c r="B908" s="18">
        <v>450143</v>
      </c>
      <c r="C908" s="18" t="str">
        <f>IFERROR(VLOOKUP(B908,#REF!,2,FALSE),"")</f>
        <v/>
      </c>
      <c r="D908" s="62">
        <v>43685</v>
      </c>
      <c r="E908" s="63">
        <v>0.3270717592592593</v>
      </c>
      <c r="F908" s="62">
        <v>43685</v>
      </c>
      <c r="G908" s="63">
        <v>0.53410879629629626</v>
      </c>
      <c r="H908"/>
      <c r="I908" s="65">
        <v>0.15935185185185186</v>
      </c>
      <c r="J908" s="65">
        <v>1.8402777777777777E-3</v>
      </c>
      <c r="K908" s="65">
        <v>4.5844907407407404E-2</v>
      </c>
      <c r="L908" s="65">
        <v>0</v>
      </c>
      <c r="M908" s="65">
        <v>0.20703703703703705</v>
      </c>
      <c r="N908"/>
      <c r="O908" s="18">
        <v>8.7399000000000004</v>
      </c>
      <c r="P908" s="18">
        <v>8.7399000000000004</v>
      </c>
      <c r="Q908" s="18">
        <v>8.7515614500000005</v>
      </c>
      <c r="S908"/>
      <c r="T908" s="61">
        <v>74.391100178890895</v>
      </c>
      <c r="U908" s="65">
        <v>3.5451388888888886E-2</v>
      </c>
      <c r="V908" s="65">
        <v>1.0879629629629629E-3</v>
      </c>
      <c r="W908" s="65">
        <v>0</v>
      </c>
      <c r="X908" s="65">
        <v>8.7037037037037031E-3</v>
      </c>
      <c r="Y908" s="65">
        <v>5.3240740740740744E-4</v>
      </c>
      <c r="Z908" s="65">
        <v>6.9444444444444444E-5</v>
      </c>
      <c r="AA908" s="18">
        <f>WEEKNUM(Tableau22[[#This Row],[Date de début]],2)</f>
        <v>32</v>
      </c>
      <c r="AB908" s="18">
        <f>YEAR(Tableau22[[#This Row],[Date de début]])</f>
        <v>2019</v>
      </c>
      <c r="AC908" s="18">
        <f>WEEKDAY(Tableau22[[#This Row],[Date de début]])</f>
        <v>5</v>
      </c>
      <c r="AD908" s="18" t="str">
        <f>LEFT(Tableau22[[#This Row],[PN Pièce]],9)</f>
        <v/>
      </c>
    </row>
    <row r="909" spans="2:167" x14ac:dyDescent="0.25">
      <c r="B909" s="18">
        <v>450144</v>
      </c>
      <c r="C909" s="18" t="str">
        <f>IFERROR(VLOOKUP(B909,#REF!,2,FALSE),"")</f>
        <v/>
      </c>
      <c r="D909" s="62">
        <v>43699</v>
      </c>
      <c r="E909" s="63">
        <v>0.5367939814814815</v>
      </c>
      <c r="F909" s="62">
        <v>43699</v>
      </c>
      <c r="G909" s="63">
        <v>0.61052083333333329</v>
      </c>
      <c r="H909"/>
      <c r="I909" s="65">
        <v>2.7407407407407408E-2</v>
      </c>
      <c r="J909" s="65">
        <v>2.3611111111111111E-3</v>
      </c>
      <c r="K909" s="53">
        <v>4.372685185185185E-2</v>
      </c>
      <c r="L909" s="65">
        <v>2.3148148148148146E-4</v>
      </c>
      <c r="M909" s="65">
        <v>7.3726851851851849E-2</v>
      </c>
      <c r="N909"/>
      <c r="O909" s="18">
        <v>23.553599999999999</v>
      </c>
      <c r="P909" s="18">
        <v>23.553599999999999</v>
      </c>
      <c r="Q909" s="18">
        <v>10.3243671</v>
      </c>
      <c r="S909"/>
      <c r="T909" s="61">
        <v>58.526844583987398</v>
      </c>
      <c r="U909" s="65">
        <v>3.5497685185185188E-2</v>
      </c>
      <c r="V909" s="65">
        <v>1.3657407407407409E-3</v>
      </c>
      <c r="W909" s="65">
        <v>0</v>
      </c>
      <c r="X909" s="65">
        <v>0</v>
      </c>
      <c r="Y909" s="65">
        <v>6.6898148148148142E-3</v>
      </c>
      <c r="Z909" s="65">
        <v>1.7361111111111112E-4</v>
      </c>
      <c r="AA909" s="18">
        <f>WEEKNUM(Tableau22[[#This Row],[Date de début]],2)</f>
        <v>34</v>
      </c>
      <c r="AB909" s="18">
        <f>YEAR(Tableau22[[#This Row],[Date de début]])</f>
        <v>2019</v>
      </c>
      <c r="AC909" s="18">
        <f>WEEKDAY(Tableau22[[#This Row],[Date de début]])</f>
        <v>5</v>
      </c>
      <c r="AD909" s="18" t="str">
        <f>LEFT(Tableau22[[#This Row],[PN Pièce]],9)</f>
        <v/>
      </c>
    </row>
    <row r="910" spans="2:167" x14ac:dyDescent="0.25">
      <c r="B910" s="18">
        <v>450144</v>
      </c>
      <c r="C910" s="18" t="str">
        <f>IFERROR(VLOOKUP(B910,#REF!,2,FALSE),"")</f>
        <v/>
      </c>
      <c r="D910" s="62">
        <v>43699</v>
      </c>
      <c r="E910" s="63">
        <v>0.63951388888888883</v>
      </c>
      <c r="F910" s="62">
        <v>43700</v>
      </c>
      <c r="G910" s="63">
        <v>0.45278935185185182</v>
      </c>
      <c r="H910"/>
      <c r="I910" s="65">
        <v>0.72809027777777768</v>
      </c>
      <c r="J910" s="65">
        <v>8.5300925925925926E-3</v>
      </c>
      <c r="K910" s="65">
        <v>7.5682870370370373E-2</v>
      </c>
      <c r="L910" s="65">
        <v>9.7222222222222209E-4</v>
      </c>
      <c r="M910" s="65">
        <v>0.81327546296296294</v>
      </c>
      <c r="N910"/>
      <c r="O910" s="18">
        <v>23.553599999999999</v>
      </c>
      <c r="P910" s="18">
        <v>23.553599999999999</v>
      </c>
      <c r="Q910" s="18">
        <v>19.5877239</v>
      </c>
      <c r="S910"/>
      <c r="T910" s="61">
        <v>94.7601576842615</v>
      </c>
      <c r="U910" s="65">
        <v>4.5624999999999999E-2</v>
      </c>
      <c r="V910" s="65">
        <v>1.2974537037037036E-2</v>
      </c>
      <c r="W910" s="65">
        <v>0</v>
      </c>
      <c r="X910" s="65">
        <v>3.8194444444444443E-3</v>
      </c>
      <c r="Y910" s="65">
        <v>1.3206018518518518E-2</v>
      </c>
      <c r="Z910" s="65">
        <v>5.7870370370370366E-5</v>
      </c>
      <c r="AA910" s="18">
        <f>WEEKNUM(Tableau22[[#This Row],[Date de début]],2)</f>
        <v>34</v>
      </c>
      <c r="AB910" s="18">
        <f>YEAR(Tableau22[[#This Row],[Date de début]])</f>
        <v>2019</v>
      </c>
      <c r="AC910" s="18">
        <f>WEEKDAY(Tableau22[[#This Row],[Date de début]])</f>
        <v>5</v>
      </c>
      <c r="AD910" s="18" t="str">
        <f>LEFT(Tableau22[[#This Row],[PN Pièce]],9)</f>
        <v/>
      </c>
      <c r="AF910" s="53"/>
    </row>
    <row r="911" spans="2:167" x14ac:dyDescent="0.25">
      <c r="B911" s="18">
        <v>450145</v>
      </c>
      <c r="C911" s="18" t="str">
        <f>IFERROR(VLOOKUP(B911,#REF!,2,FALSE),"")</f>
        <v/>
      </c>
      <c r="D911" s="62">
        <v>43699</v>
      </c>
      <c r="E911" s="63">
        <v>0.47304398148148147</v>
      </c>
      <c r="F911" s="62">
        <v>43699</v>
      </c>
      <c r="G911" s="63">
        <v>0.53678240740740735</v>
      </c>
      <c r="H911"/>
      <c r="I911" s="65">
        <v>4.2858796296296298E-2</v>
      </c>
      <c r="J911" s="65">
        <v>2.0023148148148148E-3</v>
      </c>
      <c r="K911" s="65">
        <v>1.8877314814814816E-2</v>
      </c>
      <c r="L911" s="65">
        <v>0</v>
      </c>
      <c r="M911" s="65">
        <v>6.3738425925925921E-2</v>
      </c>
      <c r="N911"/>
      <c r="O911" s="18">
        <v>3.8329499999999999</v>
      </c>
      <c r="P911" s="18">
        <v>3.8329499999999999</v>
      </c>
      <c r="Q911" s="18">
        <v>3.9314449499999999</v>
      </c>
      <c r="S911"/>
      <c r="T911" s="61">
        <v>90.1725077174505</v>
      </c>
      <c r="U911" s="65">
        <v>5.0231481481481481E-3</v>
      </c>
      <c r="V911" s="65">
        <v>0</v>
      </c>
      <c r="W911" s="65">
        <v>0</v>
      </c>
      <c r="X911" s="65">
        <v>1.3784722222222224E-2</v>
      </c>
      <c r="Y911" s="65">
        <v>0</v>
      </c>
      <c r="Z911" s="65">
        <v>6.9444444444444444E-5</v>
      </c>
      <c r="AA911" s="18">
        <f>WEEKNUM(Tableau22[[#This Row],[Date de début]],2)</f>
        <v>34</v>
      </c>
      <c r="AB911" s="18">
        <f>YEAR(Tableau22[[#This Row],[Date de début]])</f>
        <v>2019</v>
      </c>
      <c r="AC911" s="18">
        <f>WEEKDAY(Tableau22[[#This Row],[Date de début]])</f>
        <v>5</v>
      </c>
      <c r="AD911" s="18" t="str">
        <f>LEFT(Tableau22[[#This Row],[PN Pièce]],9)</f>
        <v/>
      </c>
      <c r="AF911" s="53"/>
    </row>
    <row r="912" spans="2:167" x14ac:dyDescent="0.25">
      <c r="B912" s="18">
        <v>450145</v>
      </c>
      <c r="C912" s="18" t="str">
        <f>IFERROR(VLOOKUP(B912,#REF!,2,FALSE),"")</f>
        <v/>
      </c>
      <c r="D912" s="62">
        <v>43699</v>
      </c>
      <c r="E912" s="63">
        <v>0.61061342592592593</v>
      </c>
      <c r="F912" s="62">
        <v>43699</v>
      </c>
      <c r="G912" s="63">
        <v>0.63898148148148148</v>
      </c>
      <c r="H912"/>
      <c r="I912" s="65">
        <v>9.571759259259259E-3</v>
      </c>
      <c r="J912" s="65">
        <v>2.5462962962962961E-4</v>
      </c>
      <c r="K912" s="65">
        <v>1.8449074074074073E-2</v>
      </c>
      <c r="L912" s="65">
        <v>9.2592592592592588E-5</v>
      </c>
      <c r="M912" s="65">
        <v>2.836805555555556E-2</v>
      </c>
      <c r="N912"/>
      <c r="O912" s="18">
        <v>3.8329499999999999</v>
      </c>
      <c r="P912" s="18">
        <v>3.8329499999999999</v>
      </c>
      <c r="Q912" s="18">
        <v>3.9162957</v>
      </c>
      <c r="S912"/>
      <c r="T912" s="61">
        <v>88.038351693186499</v>
      </c>
      <c r="U912" s="65">
        <v>3.8541666666666668E-3</v>
      </c>
      <c r="V912" s="65">
        <v>0</v>
      </c>
      <c r="W912" s="65">
        <v>0</v>
      </c>
      <c r="X912" s="65">
        <v>1.357638888888889E-2</v>
      </c>
      <c r="Y912" s="65">
        <v>7.9861111111111105E-4</v>
      </c>
      <c r="Z912" s="65">
        <v>2.199074074074074E-4</v>
      </c>
      <c r="AA912" s="18">
        <f>WEEKNUM(Tableau22[[#This Row],[Date de début]],2)</f>
        <v>34</v>
      </c>
      <c r="AB912" s="18">
        <f>YEAR(Tableau22[[#This Row],[Date de début]])</f>
        <v>2019</v>
      </c>
      <c r="AC912" s="18">
        <f>WEEKDAY(Tableau22[[#This Row],[Date de début]])</f>
        <v>5</v>
      </c>
      <c r="AD912" s="18" t="str">
        <f>LEFT(Tableau22[[#This Row],[PN Pièce]],9)</f>
        <v/>
      </c>
    </row>
    <row r="913" spans="2:30" x14ac:dyDescent="0.25">
      <c r="B913" s="18">
        <v>450147</v>
      </c>
      <c r="C913" s="18" t="str">
        <f>IFERROR(VLOOKUP(B913,#REF!,2,FALSE),"")</f>
        <v/>
      </c>
      <c r="D913" s="62">
        <v>43677</v>
      </c>
      <c r="E913" s="63">
        <v>0.54399305555555555</v>
      </c>
      <c r="F913" s="62">
        <v>43678</v>
      </c>
      <c r="G913" s="63">
        <v>0.28190972222222221</v>
      </c>
      <c r="H913"/>
      <c r="I913" s="65">
        <v>0.72427083333333331</v>
      </c>
      <c r="J913" s="65">
        <v>4.8611111111111104E-4</v>
      </c>
      <c r="K913" s="65">
        <v>1.315972222222222E-2</v>
      </c>
      <c r="L913" s="65">
        <v>0</v>
      </c>
      <c r="M913" s="65">
        <v>0.73791666666666667</v>
      </c>
      <c r="N913"/>
      <c r="O913" s="18">
        <v>1.752</v>
      </c>
      <c r="P913" s="18">
        <v>1.752</v>
      </c>
      <c r="Q913" s="18">
        <v>1.4817289499999999</v>
      </c>
      <c r="S913"/>
      <c r="T913" s="61">
        <v>11.5479170587866</v>
      </c>
      <c r="U913" s="65">
        <v>2.8935185185185188E-3</v>
      </c>
      <c r="V913" s="65">
        <v>0</v>
      </c>
      <c r="W913" s="65">
        <v>0</v>
      </c>
      <c r="X913" s="65">
        <v>1.0219907407407408E-2</v>
      </c>
      <c r="Y913" s="65">
        <v>0</v>
      </c>
      <c r="Z913" s="65">
        <v>4.6296296296296294E-5</v>
      </c>
      <c r="AA913" s="18">
        <f>WEEKNUM(Tableau22[[#This Row],[Date de début]],2)</f>
        <v>31</v>
      </c>
      <c r="AB913" s="18">
        <f>YEAR(Tableau22[[#This Row],[Date de début]])</f>
        <v>2019</v>
      </c>
      <c r="AC913" s="18">
        <f>WEEKDAY(Tableau22[[#This Row],[Date de début]])</f>
        <v>4</v>
      </c>
      <c r="AD913" s="18" t="str">
        <f>LEFT(Tableau22[[#This Row],[PN Pièce]],9)</f>
        <v/>
      </c>
    </row>
    <row r="914" spans="2:30" x14ac:dyDescent="0.25">
      <c r="B914" s="18">
        <v>450148</v>
      </c>
      <c r="C914" s="18" t="str">
        <f>IFERROR(VLOOKUP(B914,#REF!,2,FALSE),"")</f>
        <v/>
      </c>
      <c r="D914" s="62">
        <v>43677</v>
      </c>
      <c r="E914" s="63">
        <v>0.42123842592592592</v>
      </c>
      <c r="F914" s="62">
        <v>43677</v>
      </c>
      <c r="G914" s="63">
        <v>0.46456018518518521</v>
      </c>
      <c r="H914"/>
      <c r="I914" s="65">
        <v>1.681712962962963E-2</v>
      </c>
      <c r="J914" s="65">
        <v>1.1342592592592591E-3</v>
      </c>
      <c r="K914" s="65">
        <v>2.5370370370370366E-2</v>
      </c>
      <c r="L914" s="65">
        <v>0</v>
      </c>
      <c r="M914" s="65">
        <v>4.3321759259259261E-2</v>
      </c>
      <c r="N914"/>
      <c r="O914" s="18">
        <v>2.9661</v>
      </c>
      <c r="P914" s="18">
        <v>2.9661</v>
      </c>
      <c r="Q914" s="18">
        <v>2.9724685499999999</v>
      </c>
      <c r="S914"/>
      <c r="T914" s="61">
        <v>60.349986641731199</v>
      </c>
      <c r="U914" s="65">
        <v>1.480324074074074E-2</v>
      </c>
      <c r="V914" s="65">
        <v>0</v>
      </c>
      <c r="W914" s="65">
        <v>0</v>
      </c>
      <c r="X914" s="65">
        <v>9.9537037037037042E-3</v>
      </c>
      <c r="Y914" s="65">
        <v>5.7870370370370378E-4</v>
      </c>
      <c r="Z914" s="65">
        <v>3.4722222222222222E-5</v>
      </c>
      <c r="AA914" s="18">
        <f>WEEKNUM(Tableau22[[#This Row],[Date de début]],2)</f>
        <v>31</v>
      </c>
      <c r="AB914" s="18">
        <f>YEAR(Tableau22[[#This Row],[Date de début]])</f>
        <v>2019</v>
      </c>
      <c r="AC914" s="18">
        <f>WEEKDAY(Tableau22[[#This Row],[Date de début]])</f>
        <v>4</v>
      </c>
      <c r="AD914" s="18" t="str">
        <f>LEFT(Tableau22[[#This Row],[PN Pièce]],9)</f>
        <v/>
      </c>
    </row>
    <row r="915" spans="2:30" x14ac:dyDescent="0.25">
      <c r="B915" s="18">
        <v>450149</v>
      </c>
      <c r="C915" s="18" t="str">
        <f>IFERROR(VLOOKUP(B915,#REF!,2,FALSE),"")</f>
        <v/>
      </c>
      <c r="D915" s="62">
        <v>43677</v>
      </c>
      <c r="E915" s="63">
        <v>0.46456018518518521</v>
      </c>
      <c r="F915" s="62">
        <v>43677</v>
      </c>
      <c r="G915" s="63">
        <v>0.54399305555555555</v>
      </c>
      <c r="H915"/>
      <c r="I915" s="65">
        <v>5.3229166666666661E-2</v>
      </c>
      <c r="J915" s="65">
        <v>1.7939814814814815E-3</v>
      </c>
      <c r="K915" s="65">
        <v>2.4201388888888887E-2</v>
      </c>
      <c r="L915" s="65">
        <v>2.0833333333333335E-4</v>
      </c>
      <c r="M915" s="65">
        <v>7.9432870370370376E-2</v>
      </c>
      <c r="N915"/>
      <c r="O915" s="18">
        <v>2.9661</v>
      </c>
      <c r="P915" s="18">
        <v>2.9661</v>
      </c>
      <c r="Q915" s="18">
        <v>3.2905581000000002</v>
      </c>
      <c r="S915"/>
      <c r="T915" s="61">
        <v>56.944193501384298</v>
      </c>
      <c r="U915" s="65">
        <v>1.3495370370370371E-2</v>
      </c>
      <c r="V915" s="65">
        <v>0</v>
      </c>
      <c r="W915" s="65">
        <v>0</v>
      </c>
      <c r="X915" s="65">
        <v>9.9652777777777778E-3</v>
      </c>
      <c r="Y915" s="65">
        <v>6.9444444444444447E-4</v>
      </c>
      <c r="Z915" s="65">
        <v>4.6296296296296294E-5</v>
      </c>
      <c r="AA915" s="18">
        <f>WEEKNUM(Tableau22[[#This Row],[Date de début]],2)</f>
        <v>31</v>
      </c>
      <c r="AB915" s="18">
        <f>YEAR(Tableau22[[#This Row],[Date de début]])</f>
        <v>2019</v>
      </c>
      <c r="AC915" s="18">
        <f>WEEKDAY(Tableau22[[#This Row],[Date de début]])</f>
        <v>4</v>
      </c>
      <c r="AD915" s="18" t="str">
        <f>LEFT(Tableau22[[#This Row],[PN Pièce]],9)</f>
        <v/>
      </c>
    </row>
    <row r="916" spans="2:30" x14ac:dyDescent="0.25">
      <c r="B916" s="18">
        <v>450150</v>
      </c>
      <c r="C916" s="18" t="str">
        <f>IFERROR(VLOOKUP(B916,#REF!,2,FALSE),"")</f>
        <v/>
      </c>
      <c r="D916" s="62">
        <v>43678</v>
      </c>
      <c r="E916" s="63">
        <v>0.34129629629629626</v>
      </c>
      <c r="F916" s="62">
        <v>43679</v>
      </c>
      <c r="G916" s="63">
        <v>0.34422453703703698</v>
      </c>
      <c r="H916"/>
      <c r="I916" s="65">
        <v>0.87467592592592591</v>
      </c>
      <c r="J916" s="65">
        <v>1.4421296296296295E-2</v>
      </c>
      <c r="K916" s="65">
        <v>0.11337962962962962</v>
      </c>
      <c r="L916" s="65">
        <v>4.5138888888888892E-4</v>
      </c>
      <c r="M916" s="65" t="s">
        <v>405</v>
      </c>
      <c r="N916"/>
      <c r="O916" s="18">
        <v>21.5517</v>
      </c>
      <c r="P916" s="18">
        <v>21.5517</v>
      </c>
      <c r="Q916" s="18">
        <v>24.7287474</v>
      </c>
      <c r="S916"/>
      <c r="T916" s="61">
        <v>19.5262368296539</v>
      </c>
      <c r="U916" s="65">
        <v>7.6840277777777785E-2</v>
      </c>
      <c r="V916" s="65">
        <v>1.5949074074074074E-2</v>
      </c>
      <c r="W916" s="65">
        <v>0</v>
      </c>
      <c r="X916" s="65">
        <v>5.6018518518518518E-3</v>
      </c>
      <c r="Y916" s="65">
        <v>1.4756944444444446E-2</v>
      </c>
      <c r="Z916" s="65">
        <v>4.6296296296296294E-5</v>
      </c>
      <c r="AA916" s="18">
        <f>WEEKNUM(Tableau22[[#This Row],[Date de début]],2)</f>
        <v>31</v>
      </c>
      <c r="AB916" s="18">
        <f>YEAR(Tableau22[[#This Row],[Date de début]])</f>
        <v>2019</v>
      </c>
      <c r="AC916" s="18">
        <f>WEEKDAY(Tableau22[[#This Row],[Date de début]])</f>
        <v>5</v>
      </c>
      <c r="AD916" s="18" t="str">
        <f>LEFT(Tableau22[[#This Row],[PN Pièce]],9)</f>
        <v/>
      </c>
    </row>
    <row r="917" spans="2:30" x14ac:dyDescent="0.25">
      <c r="B917" s="18">
        <v>450153</v>
      </c>
      <c r="C917" s="18" t="str">
        <f>IFERROR(VLOOKUP(B917,#REF!,2,FALSE),"")</f>
        <v/>
      </c>
      <c r="D917" s="62">
        <v>43696</v>
      </c>
      <c r="E917" s="63">
        <v>0.34394675925925927</v>
      </c>
      <c r="F917" s="62">
        <v>43696</v>
      </c>
      <c r="G917" s="63">
        <v>0.64506944444444447</v>
      </c>
      <c r="H917"/>
      <c r="I917" s="65">
        <v>0.20267361111111112</v>
      </c>
      <c r="J917" s="65">
        <v>3.5185185185185185E-3</v>
      </c>
      <c r="K917" s="65">
        <v>9.493055555555556E-2</v>
      </c>
      <c r="L917" s="65">
        <v>0</v>
      </c>
      <c r="M917" s="65">
        <v>0.3011226851851852</v>
      </c>
      <c r="N917"/>
      <c r="O917" s="18">
        <v>37.095300000000002</v>
      </c>
      <c r="P917" s="18">
        <v>37.095300000000002</v>
      </c>
      <c r="Q917" s="18">
        <v>56.477726250000003</v>
      </c>
      <c r="S917"/>
      <c r="T917" s="61">
        <v>68.115539839335497</v>
      </c>
      <c r="U917" s="65">
        <v>8.0185185185185193E-2</v>
      </c>
      <c r="V917" s="65">
        <v>2.6388888888888885E-3</v>
      </c>
      <c r="W917" s="65">
        <v>0</v>
      </c>
      <c r="X917" s="65">
        <v>1.2060185185185186E-2</v>
      </c>
      <c r="Y917" s="65">
        <v>0</v>
      </c>
      <c r="Z917" s="65">
        <v>4.6296296296296294E-5</v>
      </c>
      <c r="AA917" s="18">
        <f>WEEKNUM(Tableau22[[#This Row],[Date de début]],2)</f>
        <v>34</v>
      </c>
      <c r="AB917" s="18">
        <f>YEAR(Tableau22[[#This Row],[Date de début]])</f>
        <v>2019</v>
      </c>
      <c r="AC917" s="18">
        <f>WEEKDAY(Tableau22[[#This Row],[Date de début]])</f>
        <v>2</v>
      </c>
      <c r="AD917" s="18" t="str">
        <f>LEFT(Tableau22[[#This Row],[PN Pièce]],9)</f>
        <v/>
      </c>
    </row>
    <row r="918" spans="2:30" x14ac:dyDescent="0.25">
      <c r="B918" s="18">
        <v>450153</v>
      </c>
      <c r="C918" s="18" t="str">
        <f>IFERROR(VLOOKUP(B918,#REF!,2,FALSE),"")</f>
        <v/>
      </c>
      <c r="D918" s="62">
        <v>43698</v>
      </c>
      <c r="E918" s="63">
        <v>0.70134259259259257</v>
      </c>
      <c r="F918" s="62">
        <v>43698</v>
      </c>
      <c r="G918" s="63">
        <v>0.70261574074074085</v>
      </c>
      <c r="H918"/>
      <c r="I918" s="65">
        <v>2.6620370370370372E-4</v>
      </c>
      <c r="J918" s="65">
        <v>0</v>
      </c>
      <c r="K918" s="65">
        <v>9.7222222222222209E-4</v>
      </c>
      <c r="L918" s="65">
        <v>0</v>
      </c>
      <c r="M918" s="65">
        <v>1.2384259259259258E-3</v>
      </c>
      <c r="N918"/>
      <c r="O918" s="18">
        <v>37.095300000000002</v>
      </c>
      <c r="P918" s="18">
        <v>37.095300000000002</v>
      </c>
      <c r="Q918" s="18">
        <v>83.073217799999995</v>
      </c>
      <c r="S918"/>
      <c r="T918" s="61">
        <v>100</v>
      </c>
      <c r="U918" s="65">
        <v>0</v>
      </c>
      <c r="V918" s="65">
        <v>0</v>
      </c>
      <c r="W918" s="65">
        <v>0</v>
      </c>
      <c r="X918" s="65">
        <v>0</v>
      </c>
      <c r="Y918" s="65">
        <v>0</v>
      </c>
      <c r="Z918" s="65">
        <v>9.7222222222222209E-4</v>
      </c>
      <c r="AA918" s="18">
        <f>WEEKNUM(Tableau22[[#This Row],[Date de début]],2)</f>
        <v>34</v>
      </c>
      <c r="AB918" s="18">
        <f>YEAR(Tableau22[[#This Row],[Date de début]])</f>
        <v>2019</v>
      </c>
      <c r="AC918" s="18">
        <f>WEEKDAY(Tableau22[[#This Row],[Date de début]])</f>
        <v>4</v>
      </c>
      <c r="AD918" s="18" t="str">
        <f>LEFT(Tableau22[[#This Row],[PN Pièce]],9)</f>
        <v/>
      </c>
    </row>
    <row r="919" spans="2:30" x14ac:dyDescent="0.25">
      <c r="B919" s="18">
        <v>450154</v>
      </c>
      <c r="C919" s="18" t="str">
        <f>IFERROR(VLOOKUP(B919,#REF!,2,FALSE),"")</f>
        <v/>
      </c>
      <c r="D919" s="62">
        <v>43696</v>
      </c>
      <c r="E919" s="63">
        <v>0.64525462962962965</v>
      </c>
      <c r="F919" s="62">
        <v>43697</v>
      </c>
      <c r="G919" s="63">
        <v>0.27775462962962966</v>
      </c>
      <c r="H919"/>
      <c r="I919" s="65">
        <v>0.59331018518518519</v>
      </c>
      <c r="J919" s="65">
        <v>4.6874999999999998E-3</v>
      </c>
      <c r="K919" s="65">
        <v>3.4432870370370371E-2</v>
      </c>
      <c r="L919" s="65">
        <v>6.9444444444444444E-5</v>
      </c>
      <c r="M919" s="65">
        <v>0.63249999999999995</v>
      </c>
      <c r="N919"/>
      <c r="O919" s="18">
        <v>8.3526000000000007</v>
      </c>
      <c r="P919" s="18">
        <v>8.3526000000000007</v>
      </c>
      <c r="Q919" s="18">
        <v>8.5927226999999995</v>
      </c>
      <c r="S919"/>
      <c r="T919" s="61">
        <v>98.076782315912794</v>
      </c>
      <c r="U919" s="65">
        <v>2.1944444444444447E-2</v>
      </c>
      <c r="V919" s="65">
        <v>0</v>
      </c>
      <c r="W919" s="65">
        <v>0</v>
      </c>
      <c r="X919" s="65">
        <v>1.2418981481481482E-2</v>
      </c>
      <c r="Y919" s="65">
        <v>0</v>
      </c>
      <c r="Z919" s="65">
        <v>6.9444444444444444E-5</v>
      </c>
      <c r="AA919" s="18">
        <f>WEEKNUM(Tableau22[[#This Row],[Date de début]],2)</f>
        <v>34</v>
      </c>
      <c r="AB919" s="18">
        <f>YEAR(Tableau22[[#This Row],[Date de début]])</f>
        <v>2019</v>
      </c>
      <c r="AC919" s="18">
        <f>WEEKDAY(Tableau22[[#This Row],[Date de début]])</f>
        <v>2</v>
      </c>
      <c r="AD919" s="18" t="str">
        <f>LEFT(Tableau22[[#This Row],[PN Pièce]],9)</f>
        <v/>
      </c>
    </row>
    <row r="920" spans="2:30" x14ac:dyDescent="0.25">
      <c r="B920" s="18">
        <v>450155</v>
      </c>
      <c r="C920" s="18" t="str">
        <f>IFERROR(VLOOKUP(B920,#REF!,2,FALSE),"")</f>
        <v/>
      </c>
      <c r="D920" s="62">
        <v>43671</v>
      </c>
      <c r="E920" s="63">
        <v>0.41480324074074071</v>
      </c>
      <c r="F920" s="62">
        <v>43671</v>
      </c>
      <c r="G920" s="63">
        <v>0.56313657407407403</v>
      </c>
      <c r="H920"/>
      <c r="I920" s="65">
        <v>9.4016203703703713E-2</v>
      </c>
      <c r="J920" s="65">
        <v>1.8854166666666665E-2</v>
      </c>
      <c r="K920" s="65">
        <v>3.4768518518518525E-2</v>
      </c>
      <c r="L920" s="65">
        <v>6.9444444444444447E-4</v>
      </c>
      <c r="M920" s="65">
        <v>0.14833333333333334</v>
      </c>
      <c r="N920"/>
      <c r="O920" s="18">
        <v>11.738250000000001</v>
      </c>
      <c r="P920" s="18">
        <v>11.738250000000001</v>
      </c>
      <c r="Q920" s="18">
        <v>7.6079725500000004</v>
      </c>
      <c r="S920"/>
      <c r="T920" s="61">
        <v>39.077715355805204</v>
      </c>
      <c r="U920" s="65">
        <v>3.1458333333333331E-2</v>
      </c>
      <c r="V920" s="65">
        <v>0</v>
      </c>
      <c r="W920" s="65">
        <v>0</v>
      </c>
      <c r="X920" s="65">
        <v>3.3101851851851851E-3</v>
      </c>
      <c r="Y920" s="65">
        <v>0</v>
      </c>
      <c r="Z920" s="65">
        <v>0</v>
      </c>
      <c r="AA920" s="18">
        <f>WEEKNUM(Tableau22[[#This Row],[Date de début]],2)</f>
        <v>30</v>
      </c>
      <c r="AB920" s="18">
        <f>YEAR(Tableau22[[#This Row],[Date de début]])</f>
        <v>2019</v>
      </c>
      <c r="AC920" s="18">
        <f>WEEKDAY(Tableau22[[#This Row],[Date de début]])</f>
        <v>5</v>
      </c>
      <c r="AD920" s="18" t="str">
        <f>LEFT(Tableau22[[#This Row],[PN Pièce]],9)</f>
        <v/>
      </c>
    </row>
    <row r="921" spans="2:30" x14ac:dyDescent="0.25">
      <c r="B921" s="18">
        <v>450155</v>
      </c>
      <c r="C921" s="53" t="str">
        <f>IFERROR(VLOOKUP(B921,#REF!,2,FALSE),"")</f>
        <v/>
      </c>
      <c r="D921" s="62">
        <v>43671</v>
      </c>
      <c r="E921" s="63">
        <v>0.63641203703703708</v>
      </c>
      <c r="F921" s="62">
        <v>43672</v>
      </c>
      <c r="G921" s="63">
        <v>0.3288773148148148</v>
      </c>
      <c r="H921"/>
      <c r="I921" s="65">
        <v>0.63747685185185188</v>
      </c>
      <c r="J921" s="65">
        <v>4.8831018518518517E-2</v>
      </c>
      <c r="K921" s="65">
        <v>6.1574074074074074E-3</v>
      </c>
      <c r="L921" s="65">
        <v>0</v>
      </c>
      <c r="M921" s="65">
        <v>0.69246527777777767</v>
      </c>
      <c r="N921"/>
      <c r="O921" s="18">
        <v>11.738250000000001</v>
      </c>
      <c r="P921" s="18">
        <v>11.738250000000001</v>
      </c>
      <c r="Q921" s="18">
        <v>1.5712704</v>
      </c>
      <c r="S921"/>
      <c r="T921" s="61">
        <v>83.173059887345701</v>
      </c>
      <c r="U921" s="65">
        <v>6.1111111111111114E-3</v>
      </c>
      <c r="V921" s="65">
        <v>0</v>
      </c>
      <c r="W921" s="65">
        <v>0</v>
      </c>
      <c r="X921" s="65">
        <v>0</v>
      </c>
      <c r="Y921" s="65">
        <v>0</v>
      </c>
      <c r="Z921" s="65">
        <v>4.6296296296296294E-5</v>
      </c>
      <c r="AA921" s="18">
        <f>WEEKNUM(Tableau22[[#This Row],[Date de début]],2)</f>
        <v>30</v>
      </c>
      <c r="AB921" s="18">
        <f>YEAR(Tableau22[[#This Row],[Date de début]])</f>
        <v>2019</v>
      </c>
      <c r="AC921" s="18">
        <f>WEEKDAY(Tableau22[[#This Row],[Date de début]])</f>
        <v>5</v>
      </c>
      <c r="AD921" s="18" t="str">
        <f>LEFT(Tableau22[[#This Row],[PN Pièce]],9)</f>
        <v/>
      </c>
    </row>
    <row r="922" spans="2:30" x14ac:dyDescent="0.25">
      <c r="B922" s="18">
        <v>450155</v>
      </c>
      <c r="C922" s="18" t="str">
        <f>IFERROR(VLOOKUP(B922,#REF!,2,FALSE),"")</f>
        <v/>
      </c>
      <c r="D922" s="62">
        <v>43672</v>
      </c>
      <c r="E922" s="63">
        <v>0.37239583333333331</v>
      </c>
      <c r="F922" s="62">
        <v>43675</v>
      </c>
      <c r="G922" s="63">
        <v>0.34052083333333333</v>
      </c>
      <c r="H922"/>
      <c r="I922" s="65" t="s">
        <v>401</v>
      </c>
      <c r="J922" s="65">
        <v>1.5509259259259257E-2</v>
      </c>
      <c r="K922" s="65">
        <v>3.6435185185185189E-2</v>
      </c>
      <c r="L922" s="65">
        <v>1.0416666666666667E-4</v>
      </c>
      <c r="M922" s="65" t="s">
        <v>402</v>
      </c>
      <c r="N922"/>
      <c r="O922" s="18">
        <v>11.738250000000001</v>
      </c>
      <c r="P922" s="18">
        <v>11.738250000000001</v>
      </c>
      <c r="Q922" s="18">
        <v>4.1577493499999996</v>
      </c>
      <c r="S922"/>
      <c r="T922" s="61">
        <v>95.609407048657403</v>
      </c>
      <c r="U922" s="65">
        <v>1.5277777777777777E-2</v>
      </c>
      <c r="V922" s="65">
        <v>0</v>
      </c>
      <c r="W922" s="65">
        <v>0</v>
      </c>
      <c r="X922" s="65">
        <v>2.0972222222222222E-2</v>
      </c>
      <c r="Y922" s="65">
        <v>0</v>
      </c>
      <c r="Z922" s="65">
        <v>1.8518518518518518E-4</v>
      </c>
      <c r="AA922" s="18">
        <f>WEEKNUM(Tableau22[[#This Row],[Date de début]],2)</f>
        <v>30</v>
      </c>
      <c r="AB922" s="18">
        <f>YEAR(Tableau22[[#This Row],[Date de début]])</f>
        <v>2019</v>
      </c>
      <c r="AC922" s="18">
        <f>WEEKDAY(Tableau22[[#This Row],[Date de début]])</f>
        <v>6</v>
      </c>
      <c r="AD922" s="18" t="str">
        <f>LEFT(Tableau22[[#This Row],[PN Pièce]],9)</f>
        <v/>
      </c>
    </row>
    <row r="923" spans="2:30" x14ac:dyDescent="0.25">
      <c r="B923" s="18">
        <v>450998</v>
      </c>
      <c r="C923" s="18" t="str">
        <f>IFERROR(VLOOKUP(B923,#REF!,2,FALSE),"")</f>
        <v/>
      </c>
      <c r="D923" s="62">
        <v>43546</v>
      </c>
      <c r="E923" s="63">
        <v>0.44343749999999998</v>
      </c>
      <c r="F923" s="62">
        <v>43546</v>
      </c>
      <c r="G923" s="63">
        <v>0.44972222222222219</v>
      </c>
      <c r="H923"/>
      <c r="I923" s="65">
        <v>2.1527777777777778E-3</v>
      </c>
      <c r="J923" s="65">
        <v>2.7199074074074074E-3</v>
      </c>
      <c r="K923" s="65">
        <v>1.1921296296296296E-3</v>
      </c>
      <c r="L923" s="65">
        <v>2.199074074074074E-4</v>
      </c>
      <c r="M923" s="65">
        <v>6.2847222222222228E-3</v>
      </c>
      <c r="N923"/>
      <c r="O923" s="18">
        <v>6.8250000000000005E-2</v>
      </c>
      <c r="P923" s="18">
        <v>6.8250000000000005E-2</v>
      </c>
      <c r="Q923" s="18">
        <v>0.15591389999999899</v>
      </c>
      <c r="S923"/>
      <c r="T923" s="61">
        <v>31.780847145488</v>
      </c>
      <c r="U923" s="65">
        <v>7.175925925925927E-4</v>
      </c>
      <c r="V923" s="65">
        <v>3.5879629629629635E-4</v>
      </c>
      <c r="W923" s="65">
        <v>0</v>
      </c>
      <c r="X923" s="65">
        <v>0</v>
      </c>
      <c r="Y923" s="65">
        <v>0</v>
      </c>
      <c r="Z923" s="65">
        <v>1.1574074074074073E-4</v>
      </c>
      <c r="AA923" s="18">
        <f>WEEKNUM(Tableau22[[#This Row],[Date de début]],2)</f>
        <v>12</v>
      </c>
      <c r="AB923" s="18">
        <f>YEAR(Tableau22[[#This Row],[Date de début]])</f>
        <v>2019</v>
      </c>
      <c r="AC923" s="18">
        <f>WEEKDAY(Tableau22[[#This Row],[Date de début]])</f>
        <v>6</v>
      </c>
      <c r="AD923" s="18" t="str">
        <f>LEFT(Tableau22[[#This Row],[PN Pièce]],9)</f>
        <v/>
      </c>
    </row>
    <row r="924" spans="2:30" x14ac:dyDescent="0.25">
      <c r="B924" s="18">
        <v>450999</v>
      </c>
      <c r="C924" s="18" t="str">
        <f>IFERROR(VLOOKUP(B924,#REF!,2,FALSE),"")</f>
        <v/>
      </c>
      <c r="D924" s="62">
        <v>43546</v>
      </c>
      <c r="E924" s="63">
        <v>0.43289351851851854</v>
      </c>
      <c r="F924" s="62">
        <v>43546</v>
      </c>
      <c r="G924" s="63">
        <v>0.43584490740740739</v>
      </c>
      <c r="H924"/>
      <c r="I924" s="65">
        <v>2.0833333333333335E-4</v>
      </c>
      <c r="J924" s="65">
        <v>1.8981481481481482E-3</v>
      </c>
      <c r="K924" s="65">
        <v>8.449074074074075E-4</v>
      </c>
      <c r="L924" s="65">
        <v>0</v>
      </c>
      <c r="M924" s="65">
        <v>2.9513888888888888E-3</v>
      </c>
      <c r="N924"/>
      <c r="O924" s="18">
        <v>5.8650000000000001E-2</v>
      </c>
      <c r="P924" s="18">
        <v>5.8650000000000001E-2</v>
      </c>
      <c r="Q924" s="18">
        <v>6.3620250000001002E-2</v>
      </c>
      <c r="S924"/>
      <c r="T924" s="61">
        <v>13.270588235294101</v>
      </c>
      <c r="U924" s="65">
        <v>7.7546296296296304E-4</v>
      </c>
      <c r="V924" s="65">
        <v>0</v>
      </c>
      <c r="W924" s="65">
        <v>0</v>
      </c>
      <c r="X924" s="65">
        <v>0</v>
      </c>
      <c r="Y924" s="65">
        <v>0</v>
      </c>
      <c r="Z924" s="65">
        <v>6.9444444444444444E-5</v>
      </c>
      <c r="AA924" s="18">
        <f>WEEKNUM(Tableau22[[#This Row],[Date de début]],2)</f>
        <v>12</v>
      </c>
      <c r="AB924" s="18">
        <f>YEAR(Tableau22[[#This Row],[Date de début]])</f>
        <v>2019</v>
      </c>
      <c r="AC924" s="18">
        <f>WEEKDAY(Tableau22[[#This Row],[Date de début]])</f>
        <v>6</v>
      </c>
      <c r="AD924" s="18" t="str">
        <f>LEFT(Tableau22[[#This Row],[PN Pièce]],9)</f>
        <v/>
      </c>
    </row>
    <row r="925" spans="2:30" x14ac:dyDescent="0.25">
      <c r="B925" s="18">
        <v>450999</v>
      </c>
      <c r="C925" s="18" t="str">
        <f>IFERROR(VLOOKUP(B925,#REF!,2,FALSE),"")</f>
        <v/>
      </c>
      <c r="D925" s="62">
        <v>43546</v>
      </c>
      <c r="E925" s="63">
        <v>0.43584490740740739</v>
      </c>
      <c r="F925" s="62">
        <v>43546</v>
      </c>
      <c r="G925" s="63">
        <v>0.44343749999999998</v>
      </c>
      <c r="H925"/>
      <c r="I925" s="65">
        <v>2.0833333333333335E-4</v>
      </c>
      <c r="J925" s="65">
        <v>6.6550925925925935E-3</v>
      </c>
      <c r="K925" s="65">
        <v>7.291666666666667E-4</v>
      </c>
      <c r="L925" s="65">
        <v>0</v>
      </c>
      <c r="M925" s="65">
        <v>7.5925925925925926E-3</v>
      </c>
      <c r="N925"/>
      <c r="O925" s="18">
        <v>5.6399999999999999E-2</v>
      </c>
      <c r="P925" s="18">
        <v>5.6399999999999999E-2</v>
      </c>
      <c r="Q925" s="18">
        <v>5.2947749999998399E-2</v>
      </c>
      <c r="S925"/>
      <c r="T925" s="61">
        <v>2.9664634146341502</v>
      </c>
      <c r="U925" s="65">
        <v>7.175925925925927E-4</v>
      </c>
      <c r="V925" s="65">
        <v>0</v>
      </c>
      <c r="W925" s="65">
        <v>0</v>
      </c>
      <c r="X925" s="65">
        <v>0</v>
      </c>
      <c r="Y925" s="65">
        <v>0</v>
      </c>
      <c r="Z925" s="65">
        <v>1.1574074074074073E-5</v>
      </c>
      <c r="AA925" s="18">
        <f>WEEKNUM(Tableau22[[#This Row],[Date de début]],2)</f>
        <v>12</v>
      </c>
      <c r="AB925" s="18">
        <f>YEAR(Tableau22[[#This Row],[Date de début]])</f>
        <v>2019</v>
      </c>
      <c r="AC925" s="18">
        <f>WEEKDAY(Tableau22[[#This Row],[Date de début]])</f>
        <v>6</v>
      </c>
      <c r="AD925" s="18" t="str">
        <f>LEFT(Tableau22[[#This Row],[PN Pièce]],9)</f>
        <v/>
      </c>
    </row>
    <row r="926" spans="2:30" x14ac:dyDescent="0.25">
      <c r="H926"/>
      <c r="N926"/>
      <c r="S926"/>
      <c r="AD926" s="18"/>
    </row>
    <row r="927" spans="2:30" x14ac:dyDescent="0.25">
      <c r="H927"/>
      <c r="N927"/>
      <c r="S927"/>
      <c r="AD927" s="18"/>
    </row>
    <row r="928" spans="2:30" x14ac:dyDescent="0.25">
      <c r="H928"/>
      <c r="N928"/>
      <c r="S928"/>
      <c r="AD928" s="18"/>
    </row>
    <row r="929" spans="8:30" x14ac:dyDescent="0.25">
      <c r="H929"/>
      <c r="N929"/>
      <c r="S929"/>
      <c r="AD929" s="18"/>
    </row>
    <row r="930" spans="8:30" x14ac:dyDescent="0.25">
      <c r="H930"/>
      <c r="N930"/>
      <c r="S930"/>
      <c r="AD930" s="18"/>
    </row>
    <row r="931" spans="8:30" x14ac:dyDescent="0.25">
      <c r="H931"/>
      <c r="N931"/>
      <c r="S931"/>
      <c r="AD931" s="18"/>
    </row>
    <row r="932" spans="8:30" x14ac:dyDescent="0.25">
      <c r="H932"/>
      <c r="N932"/>
      <c r="S932"/>
      <c r="AD932" s="18"/>
    </row>
    <row r="933" spans="8:30" x14ac:dyDescent="0.25">
      <c r="H933"/>
      <c r="N933"/>
      <c r="S933"/>
      <c r="AD933" s="18"/>
    </row>
    <row r="934" spans="8:30" x14ac:dyDescent="0.25">
      <c r="H934"/>
      <c r="N934"/>
      <c r="S934"/>
      <c r="AD934" s="18"/>
    </row>
    <row r="935" spans="8:30" x14ac:dyDescent="0.25">
      <c r="H935"/>
      <c r="N935"/>
      <c r="S935"/>
      <c r="AD935" s="18"/>
    </row>
    <row r="936" spans="8:30" x14ac:dyDescent="0.25">
      <c r="H936"/>
      <c r="N936"/>
      <c r="S936"/>
      <c r="AD936" s="18"/>
    </row>
    <row r="937" spans="8:30" x14ac:dyDescent="0.25">
      <c r="H937"/>
      <c r="N937"/>
      <c r="S937"/>
      <c r="AD937" s="18"/>
    </row>
    <row r="938" spans="8:30" x14ac:dyDescent="0.25">
      <c r="H938"/>
      <c r="N938"/>
      <c r="S938"/>
      <c r="AD938" s="18"/>
    </row>
    <row r="939" spans="8:30" x14ac:dyDescent="0.25">
      <c r="H939"/>
      <c r="N939"/>
      <c r="S939"/>
      <c r="AD939" s="18"/>
    </row>
    <row r="940" spans="8:30" x14ac:dyDescent="0.25">
      <c r="H940"/>
      <c r="N940"/>
      <c r="S940"/>
      <c r="AD940" s="18"/>
    </row>
    <row r="941" spans="8:30" x14ac:dyDescent="0.25">
      <c r="H941"/>
      <c r="N941"/>
      <c r="S941"/>
      <c r="AD941" s="18"/>
    </row>
    <row r="942" spans="8:30" x14ac:dyDescent="0.25">
      <c r="H942"/>
      <c r="N942"/>
      <c r="S942"/>
      <c r="AD942" s="18"/>
    </row>
    <row r="943" spans="8:30" x14ac:dyDescent="0.25">
      <c r="H943"/>
      <c r="N943"/>
      <c r="S943"/>
      <c r="AD943" s="18"/>
    </row>
    <row r="944" spans="8:30" x14ac:dyDescent="0.25">
      <c r="H944"/>
      <c r="N944"/>
      <c r="S944"/>
      <c r="AD944" s="18"/>
    </row>
    <row r="945" spans="8:30" x14ac:dyDescent="0.25">
      <c r="H945"/>
      <c r="N945"/>
      <c r="S945"/>
      <c r="AD945" s="18"/>
    </row>
    <row r="946" spans="8:30" x14ac:dyDescent="0.25">
      <c r="H946"/>
      <c r="N946"/>
      <c r="S946"/>
      <c r="AD946" s="18"/>
    </row>
    <row r="947" spans="8:30" x14ac:dyDescent="0.25">
      <c r="H947"/>
      <c r="N947"/>
      <c r="S947"/>
      <c r="AD947" s="18"/>
    </row>
    <row r="948" spans="8:30" x14ac:dyDescent="0.25">
      <c r="H948"/>
      <c r="N948"/>
      <c r="S948"/>
      <c r="AD948" s="18"/>
    </row>
    <row r="949" spans="8:30" x14ac:dyDescent="0.25">
      <c r="H949"/>
      <c r="N949"/>
      <c r="S949"/>
      <c r="AD949" s="18"/>
    </row>
    <row r="950" spans="8:30" x14ac:dyDescent="0.25">
      <c r="H950"/>
      <c r="N950"/>
      <c r="S950"/>
      <c r="AD950" s="18"/>
    </row>
    <row r="951" spans="8:30" x14ac:dyDescent="0.25">
      <c r="H951"/>
      <c r="N951"/>
      <c r="S951"/>
      <c r="AD951" s="18"/>
    </row>
    <row r="952" spans="8:30" x14ac:dyDescent="0.25">
      <c r="H952"/>
      <c r="N952"/>
      <c r="S952"/>
      <c r="AD952" s="18"/>
    </row>
    <row r="953" spans="8:30" x14ac:dyDescent="0.25">
      <c r="H953"/>
      <c r="N953"/>
      <c r="S953"/>
      <c r="AD953" s="18"/>
    </row>
    <row r="954" spans="8:30" x14ac:dyDescent="0.25">
      <c r="H954"/>
      <c r="N954"/>
      <c r="S954"/>
      <c r="AD954" s="18"/>
    </row>
    <row r="955" spans="8:30" x14ac:dyDescent="0.25">
      <c r="H955"/>
      <c r="N955"/>
      <c r="S955"/>
      <c r="AD955" s="18"/>
    </row>
    <row r="956" spans="8:30" x14ac:dyDescent="0.25">
      <c r="H956"/>
      <c r="N956"/>
      <c r="S956"/>
      <c r="AD956" s="18"/>
    </row>
    <row r="957" spans="8:30" x14ac:dyDescent="0.25">
      <c r="H957"/>
      <c r="N957"/>
      <c r="S957"/>
      <c r="AD957" s="18"/>
    </row>
    <row r="958" spans="8:30" x14ac:dyDescent="0.25">
      <c r="H958"/>
      <c r="N958"/>
      <c r="S958"/>
      <c r="AD958" s="18"/>
    </row>
    <row r="959" spans="8:30" x14ac:dyDescent="0.25">
      <c r="H959"/>
      <c r="N959"/>
      <c r="S959"/>
      <c r="AD959" s="18"/>
    </row>
    <row r="960" spans="8:30" x14ac:dyDescent="0.25">
      <c r="H960"/>
      <c r="N960"/>
      <c r="S960"/>
      <c r="AD960" s="18"/>
    </row>
    <row r="961" spans="8:33" x14ac:dyDescent="0.25">
      <c r="H961"/>
      <c r="N961"/>
      <c r="S961"/>
      <c r="AD961" s="18"/>
    </row>
    <row r="962" spans="8:33" x14ac:dyDescent="0.25">
      <c r="H962"/>
      <c r="N962"/>
      <c r="S962"/>
      <c r="AD962" s="18"/>
    </row>
    <row r="963" spans="8:33" x14ac:dyDescent="0.25">
      <c r="H963"/>
      <c r="N963"/>
      <c r="S963"/>
      <c r="AD963" s="18"/>
      <c r="AG963" s="53"/>
    </row>
    <row r="964" spans="8:33" x14ac:dyDescent="0.25">
      <c r="H964"/>
      <c r="N964"/>
      <c r="S964"/>
      <c r="AD964" s="18"/>
      <c r="AG964" s="53"/>
    </row>
    <row r="965" spans="8:33" x14ac:dyDescent="0.25">
      <c r="H965"/>
      <c r="N965"/>
      <c r="S965"/>
      <c r="AD965" s="18"/>
    </row>
    <row r="966" spans="8:33" x14ac:dyDescent="0.25">
      <c r="H966"/>
      <c r="N966"/>
      <c r="S966"/>
      <c r="AD966" s="18"/>
    </row>
    <row r="967" spans="8:33" x14ac:dyDescent="0.25">
      <c r="H967"/>
      <c r="N967"/>
      <c r="S967"/>
      <c r="AD967" s="18"/>
    </row>
    <row r="968" spans="8:33" x14ac:dyDescent="0.25">
      <c r="H968"/>
      <c r="N968"/>
      <c r="S968"/>
      <c r="AD968" s="18"/>
    </row>
    <row r="969" spans="8:33" x14ac:dyDescent="0.25">
      <c r="H969"/>
      <c r="N969"/>
      <c r="S969"/>
      <c r="AD969" s="18"/>
    </row>
    <row r="970" spans="8:33" x14ac:dyDescent="0.25">
      <c r="H970"/>
      <c r="N970"/>
      <c r="S970"/>
      <c r="AD970" s="18"/>
    </row>
    <row r="971" spans="8:33" x14ac:dyDescent="0.25">
      <c r="H971"/>
      <c r="N971"/>
      <c r="S971"/>
      <c r="AD971" s="18"/>
    </row>
    <row r="972" spans="8:33" x14ac:dyDescent="0.25">
      <c r="H972"/>
      <c r="N972"/>
      <c r="S972"/>
      <c r="AD972" s="18"/>
    </row>
    <row r="973" spans="8:33" x14ac:dyDescent="0.25">
      <c r="H973"/>
      <c r="N973"/>
      <c r="S973"/>
      <c r="AD973" s="18"/>
    </row>
    <row r="974" spans="8:33" x14ac:dyDescent="0.25">
      <c r="H974"/>
      <c r="N974"/>
      <c r="S974"/>
      <c r="AD974" s="18"/>
    </row>
    <row r="975" spans="8:33" x14ac:dyDescent="0.25">
      <c r="H975"/>
      <c r="N975"/>
      <c r="S975"/>
      <c r="AD975" s="18"/>
    </row>
    <row r="976" spans="8:33" x14ac:dyDescent="0.25">
      <c r="H976"/>
      <c r="N976"/>
      <c r="S976"/>
      <c r="AD976" s="18"/>
    </row>
    <row r="977" spans="8:30" x14ac:dyDescent="0.25">
      <c r="H977"/>
      <c r="N977"/>
      <c r="S977"/>
      <c r="AD977" s="18"/>
    </row>
    <row r="978" spans="8:30" x14ac:dyDescent="0.25">
      <c r="H978"/>
      <c r="N978"/>
      <c r="S978"/>
      <c r="AD978" s="18"/>
    </row>
    <row r="979" spans="8:30" x14ac:dyDescent="0.25">
      <c r="H979"/>
      <c r="N979"/>
      <c r="S979"/>
      <c r="AD979" s="18"/>
    </row>
    <row r="980" spans="8:30" x14ac:dyDescent="0.25">
      <c r="H980"/>
      <c r="N980"/>
      <c r="S980"/>
      <c r="AD980" s="18"/>
    </row>
    <row r="981" spans="8:30" x14ac:dyDescent="0.25">
      <c r="H981"/>
      <c r="N981"/>
      <c r="S981"/>
      <c r="AD981" s="18"/>
    </row>
    <row r="982" spans="8:30" x14ac:dyDescent="0.25">
      <c r="H982"/>
      <c r="N982"/>
      <c r="S982"/>
      <c r="AD982" s="18"/>
    </row>
    <row r="983" spans="8:30" x14ac:dyDescent="0.25">
      <c r="H983"/>
      <c r="N983"/>
      <c r="S983"/>
      <c r="AD983" s="18"/>
    </row>
    <row r="984" spans="8:30" x14ac:dyDescent="0.25">
      <c r="H984"/>
      <c r="N984"/>
      <c r="S984"/>
      <c r="AD984" s="18"/>
    </row>
    <row r="985" spans="8:30" x14ac:dyDescent="0.25">
      <c r="H985"/>
      <c r="N985"/>
      <c r="S985"/>
      <c r="AD985" s="18"/>
    </row>
    <row r="986" spans="8:30" x14ac:dyDescent="0.25">
      <c r="H986"/>
      <c r="N986"/>
      <c r="S986"/>
      <c r="AD986" s="18"/>
    </row>
    <row r="987" spans="8:30" x14ac:dyDescent="0.25">
      <c r="H987"/>
      <c r="N987"/>
      <c r="S987"/>
      <c r="AD987" s="18"/>
    </row>
    <row r="988" spans="8:30" x14ac:dyDescent="0.25">
      <c r="H988"/>
      <c r="N988"/>
      <c r="S988"/>
      <c r="AD988" s="18"/>
    </row>
    <row r="989" spans="8:30" x14ac:dyDescent="0.25">
      <c r="H989"/>
      <c r="N989"/>
      <c r="S989"/>
      <c r="AD989" s="18"/>
    </row>
    <row r="990" spans="8:30" x14ac:dyDescent="0.25">
      <c r="H990"/>
      <c r="N990"/>
      <c r="S990"/>
      <c r="AD990" s="18"/>
    </row>
    <row r="991" spans="8:30" x14ac:dyDescent="0.25">
      <c r="H991"/>
      <c r="N991"/>
      <c r="S991"/>
      <c r="AD991" s="18"/>
    </row>
    <row r="992" spans="8:30" x14ac:dyDescent="0.25">
      <c r="H992"/>
      <c r="N992"/>
      <c r="S992"/>
      <c r="AD992" s="18"/>
    </row>
    <row r="993" spans="8:30" x14ac:dyDescent="0.25">
      <c r="H993"/>
      <c r="N993"/>
      <c r="S993"/>
      <c r="AD993" s="18"/>
    </row>
    <row r="994" spans="8:30" x14ac:dyDescent="0.25">
      <c r="H994"/>
      <c r="N994"/>
      <c r="S994"/>
      <c r="AD994" s="18"/>
    </row>
    <row r="995" spans="8:30" x14ac:dyDescent="0.25">
      <c r="H995"/>
      <c r="N995"/>
      <c r="S995"/>
      <c r="AD995" s="18"/>
    </row>
    <row r="996" spans="8:30" x14ac:dyDescent="0.25">
      <c r="H996"/>
      <c r="N996"/>
      <c r="S996"/>
      <c r="AD996" s="18"/>
    </row>
    <row r="997" spans="8:30" x14ac:dyDescent="0.25">
      <c r="H997"/>
      <c r="N997"/>
      <c r="S997"/>
      <c r="AD997" s="18"/>
    </row>
    <row r="998" spans="8:30" x14ac:dyDescent="0.25">
      <c r="H998"/>
      <c r="N998"/>
      <c r="S998"/>
      <c r="AD998" s="18"/>
    </row>
    <row r="999" spans="8:30" x14ac:dyDescent="0.25">
      <c r="H999"/>
      <c r="N999"/>
      <c r="S999"/>
      <c r="AD999" s="18"/>
    </row>
    <row r="1000" spans="8:30" x14ac:dyDescent="0.25">
      <c r="H1000"/>
      <c r="N1000"/>
      <c r="S1000"/>
      <c r="AD1000" s="18"/>
    </row>
    <row r="1001" spans="8:30" x14ac:dyDescent="0.25">
      <c r="H1001"/>
      <c r="N1001"/>
      <c r="S1001"/>
      <c r="AD1001" s="18"/>
    </row>
    <row r="1002" spans="8:30" x14ac:dyDescent="0.25">
      <c r="H1002"/>
      <c r="N1002"/>
      <c r="S1002"/>
      <c r="AD1002" s="18"/>
    </row>
    <row r="1003" spans="8:30" x14ac:dyDescent="0.25">
      <c r="H1003"/>
      <c r="N1003"/>
      <c r="S1003"/>
      <c r="AD1003" s="18"/>
    </row>
    <row r="1004" spans="8:30" x14ac:dyDescent="0.25">
      <c r="H1004"/>
      <c r="N1004"/>
      <c r="S1004"/>
      <c r="AD1004" s="18"/>
    </row>
    <row r="1005" spans="8:30" x14ac:dyDescent="0.25">
      <c r="H1005"/>
      <c r="N1005"/>
      <c r="S1005"/>
      <c r="AD1005" s="18"/>
    </row>
    <row r="1006" spans="8:30" x14ac:dyDescent="0.25">
      <c r="H1006"/>
      <c r="N1006"/>
      <c r="S1006"/>
      <c r="AD1006" s="18"/>
    </row>
    <row r="1007" spans="8:30" x14ac:dyDescent="0.25">
      <c r="H1007"/>
      <c r="N1007"/>
      <c r="S1007"/>
      <c r="AD1007" s="18"/>
    </row>
    <row r="1008" spans="8:30" x14ac:dyDescent="0.25">
      <c r="H1008"/>
      <c r="N1008"/>
      <c r="S1008"/>
      <c r="AD1008" s="18"/>
    </row>
    <row r="1009" spans="8:34" x14ac:dyDescent="0.25">
      <c r="H1009"/>
      <c r="N1009"/>
      <c r="S1009"/>
      <c r="AD1009" s="18"/>
    </row>
    <row r="1010" spans="8:34" x14ac:dyDescent="0.25">
      <c r="H1010"/>
      <c r="N1010"/>
      <c r="S1010"/>
      <c r="AD1010" s="18"/>
    </row>
    <row r="1011" spans="8:34" x14ac:dyDescent="0.25">
      <c r="H1011"/>
      <c r="N1011"/>
      <c r="S1011"/>
      <c r="AD1011" s="18"/>
    </row>
    <row r="1012" spans="8:34" x14ac:dyDescent="0.25">
      <c r="H1012"/>
      <c r="N1012"/>
      <c r="S1012"/>
      <c r="AD1012" s="18"/>
    </row>
    <row r="1013" spans="8:34" x14ac:dyDescent="0.25">
      <c r="H1013"/>
      <c r="N1013"/>
      <c r="S1013"/>
      <c r="AD1013" s="18"/>
    </row>
    <row r="1014" spans="8:34" x14ac:dyDescent="0.25">
      <c r="H1014"/>
      <c r="N1014"/>
      <c r="S1014"/>
      <c r="AD1014" s="18"/>
    </row>
    <row r="1015" spans="8:34" x14ac:dyDescent="0.25">
      <c r="H1015"/>
      <c r="N1015"/>
      <c r="S1015"/>
      <c r="AD1015" s="18"/>
    </row>
    <row r="1016" spans="8:34" x14ac:dyDescent="0.25">
      <c r="H1016"/>
      <c r="N1016"/>
      <c r="S1016"/>
      <c r="AD1016" s="18"/>
    </row>
    <row r="1017" spans="8:34" x14ac:dyDescent="0.25">
      <c r="H1017"/>
      <c r="N1017"/>
      <c r="S1017"/>
      <c r="AD1017" s="18"/>
    </row>
    <row r="1018" spans="8:34" x14ac:dyDescent="0.25">
      <c r="H1018"/>
      <c r="N1018"/>
      <c r="S1018"/>
      <c r="AD1018" s="18"/>
    </row>
    <row r="1019" spans="8:34" x14ac:dyDescent="0.25">
      <c r="H1019"/>
      <c r="N1019"/>
      <c r="S1019"/>
      <c r="AD1019" s="18"/>
    </row>
    <row r="1020" spans="8:34" x14ac:dyDescent="0.25">
      <c r="H1020"/>
      <c r="N1020"/>
      <c r="S1020"/>
      <c r="AD1020" s="18"/>
    </row>
    <row r="1021" spans="8:34" x14ac:dyDescent="0.25">
      <c r="H1021"/>
      <c r="N1021"/>
      <c r="S1021"/>
      <c r="AD1021" s="18"/>
      <c r="AH1021" s="53"/>
    </row>
    <row r="1022" spans="8:34" x14ac:dyDescent="0.25">
      <c r="H1022"/>
      <c r="N1022"/>
      <c r="S1022"/>
      <c r="AD1022" s="18"/>
      <c r="AH1022" s="53"/>
    </row>
    <row r="1023" spans="8:34" x14ac:dyDescent="0.25">
      <c r="H1023"/>
      <c r="N1023"/>
      <c r="S1023"/>
      <c r="AD1023" s="18"/>
    </row>
    <row r="1024" spans="8:34" x14ac:dyDescent="0.25">
      <c r="H1024"/>
      <c r="N1024"/>
      <c r="S1024"/>
      <c r="AD1024" s="18"/>
    </row>
    <row r="1025" spans="8:30" x14ac:dyDescent="0.25">
      <c r="H1025"/>
      <c r="N1025"/>
      <c r="S1025"/>
      <c r="AD1025" s="18"/>
    </row>
    <row r="1026" spans="8:30" x14ac:dyDescent="0.25">
      <c r="H1026"/>
      <c r="N1026"/>
      <c r="S1026"/>
      <c r="AD1026" s="18"/>
    </row>
    <row r="1027" spans="8:30" x14ac:dyDescent="0.25">
      <c r="H1027"/>
      <c r="N1027"/>
      <c r="S1027"/>
      <c r="AD1027" s="18"/>
    </row>
    <row r="1028" spans="8:30" x14ac:dyDescent="0.25">
      <c r="H1028"/>
      <c r="N1028"/>
      <c r="S1028"/>
      <c r="AD1028" s="18"/>
    </row>
    <row r="1029" spans="8:30" x14ac:dyDescent="0.25">
      <c r="H1029"/>
      <c r="N1029"/>
      <c r="S1029"/>
      <c r="AD1029" s="18"/>
    </row>
    <row r="1030" spans="8:30" x14ac:dyDescent="0.25">
      <c r="H1030"/>
      <c r="N1030"/>
      <c r="S1030"/>
      <c r="AD1030" s="18"/>
    </row>
    <row r="1031" spans="8:30" x14ac:dyDescent="0.25">
      <c r="H1031"/>
      <c r="N1031"/>
      <c r="S1031"/>
      <c r="AD1031" s="18"/>
    </row>
    <row r="1032" spans="8:30" x14ac:dyDescent="0.25">
      <c r="H1032"/>
      <c r="N1032"/>
      <c r="S1032"/>
      <c r="AD1032" s="18"/>
    </row>
    <row r="1033" spans="8:30" x14ac:dyDescent="0.25">
      <c r="H1033"/>
      <c r="N1033"/>
      <c r="S1033"/>
      <c r="AD1033" s="18"/>
    </row>
    <row r="1034" spans="8:30" x14ac:dyDescent="0.25">
      <c r="H1034"/>
      <c r="N1034"/>
      <c r="S1034"/>
      <c r="AD1034" s="18"/>
    </row>
    <row r="1035" spans="8:30" x14ac:dyDescent="0.25">
      <c r="H1035"/>
      <c r="N1035"/>
      <c r="S1035"/>
      <c r="AD1035" s="18"/>
    </row>
    <row r="1036" spans="8:30" x14ac:dyDescent="0.25">
      <c r="H1036"/>
      <c r="N1036"/>
      <c r="S1036"/>
      <c r="AD1036" s="18"/>
    </row>
    <row r="1037" spans="8:30" x14ac:dyDescent="0.25">
      <c r="H1037"/>
      <c r="N1037"/>
      <c r="S1037"/>
      <c r="AD1037" s="18"/>
    </row>
    <row r="1038" spans="8:30" x14ac:dyDescent="0.25">
      <c r="H1038"/>
      <c r="N1038"/>
      <c r="S1038"/>
      <c r="AD1038" s="18"/>
    </row>
    <row r="1039" spans="8:30" x14ac:dyDescent="0.25">
      <c r="H1039"/>
      <c r="N1039"/>
      <c r="S1039"/>
      <c r="AD1039" s="18"/>
    </row>
    <row r="1040" spans="8:30" x14ac:dyDescent="0.25">
      <c r="H1040"/>
      <c r="N1040"/>
      <c r="S1040"/>
      <c r="AD1040" s="18"/>
    </row>
    <row r="1041" spans="8:30" x14ac:dyDescent="0.25">
      <c r="H1041"/>
      <c r="N1041"/>
      <c r="S1041"/>
      <c r="AD1041" s="18"/>
    </row>
    <row r="1042" spans="8:30" x14ac:dyDescent="0.25">
      <c r="H1042"/>
      <c r="N1042"/>
      <c r="S1042"/>
      <c r="AD1042" s="18"/>
    </row>
    <row r="1043" spans="8:30" x14ac:dyDescent="0.25">
      <c r="H1043"/>
      <c r="N1043"/>
      <c r="S1043"/>
      <c r="AD1043" s="18"/>
    </row>
    <row r="1044" spans="8:30" x14ac:dyDescent="0.25">
      <c r="H1044"/>
      <c r="N1044"/>
      <c r="S1044"/>
      <c r="AD1044" s="18"/>
    </row>
    <row r="1045" spans="8:30" x14ac:dyDescent="0.25">
      <c r="H1045"/>
      <c r="N1045"/>
      <c r="S1045"/>
      <c r="AD1045" s="18"/>
    </row>
    <row r="1046" spans="8:30" x14ac:dyDescent="0.25">
      <c r="H1046"/>
      <c r="N1046"/>
      <c r="S1046"/>
      <c r="AD1046" s="18"/>
    </row>
    <row r="1047" spans="8:30" x14ac:dyDescent="0.25">
      <c r="H1047"/>
      <c r="N1047"/>
      <c r="S1047"/>
      <c r="AD1047" s="18"/>
    </row>
    <row r="1048" spans="8:30" x14ac:dyDescent="0.25">
      <c r="H1048"/>
      <c r="N1048"/>
      <c r="S1048"/>
      <c r="AD1048" s="18"/>
    </row>
    <row r="1049" spans="8:30" x14ac:dyDescent="0.25">
      <c r="H1049"/>
      <c r="N1049"/>
      <c r="S1049"/>
      <c r="AD1049" s="18"/>
    </row>
    <row r="1050" spans="8:30" x14ac:dyDescent="0.25">
      <c r="H1050"/>
      <c r="N1050"/>
      <c r="S1050"/>
      <c r="AD1050" s="18"/>
    </row>
    <row r="1051" spans="8:30" x14ac:dyDescent="0.25">
      <c r="H1051"/>
      <c r="N1051"/>
      <c r="S1051"/>
      <c r="AD1051" s="18"/>
    </row>
    <row r="1052" spans="8:30" x14ac:dyDescent="0.25">
      <c r="H1052"/>
      <c r="N1052"/>
      <c r="S1052"/>
      <c r="AD1052" s="18"/>
    </row>
    <row r="1053" spans="8:30" x14ac:dyDescent="0.25">
      <c r="H1053"/>
      <c r="N1053"/>
      <c r="S1053"/>
      <c r="AD1053" s="18"/>
    </row>
    <row r="1054" spans="8:30" x14ac:dyDescent="0.25">
      <c r="H1054"/>
      <c r="N1054"/>
      <c r="S1054"/>
      <c r="AD1054" s="18"/>
    </row>
    <row r="1055" spans="8:30" x14ac:dyDescent="0.25">
      <c r="H1055"/>
      <c r="N1055"/>
      <c r="S1055"/>
      <c r="AD1055" s="18"/>
    </row>
    <row r="1056" spans="8:30" x14ac:dyDescent="0.25">
      <c r="H1056"/>
      <c r="N1056"/>
      <c r="S1056"/>
      <c r="AD1056" s="18"/>
    </row>
    <row r="1057" spans="4:30" x14ac:dyDescent="0.25">
      <c r="H1057"/>
      <c r="N1057"/>
      <c r="S1057"/>
      <c r="AD1057" s="18"/>
    </row>
    <row r="1058" spans="4:30" x14ac:dyDescent="0.25">
      <c r="H1058"/>
      <c r="N1058"/>
      <c r="S1058"/>
      <c r="AD1058" s="18"/>
    </row>
    <row r="1059" spans="4:30" x14ac:dyDescent="0.25">
      <c r="H1059"/>
      <c r="N1059"/>
      <c r="S1059"/>
      <c r="AD1059" s="18"/>
    </row>
    <row r="1060" spans="4:30" x14ac:dyDescent="0.25">
      <c r="H1060"/>
      <c r="N1060"/>
      <c r="S1060"/>
      <c r="AD1060" s="18"/>
    </row>
    <row r="1061" spans="4:30" x14ac:dyDescent="0.25">
      <c r="H1061"/>
      <c r="N1061"/>
      <c r="S1061"/>
      <c r="AD1061" s="18"/>
    </row>
    <row r="1062" spans="4:30" x14ac:dyDescent="0.25">
      <c r="H1062"/>
      <c r="N1062"/>
      <c r="S1062"/>
      <c r="AD1062" s="18"/>
    </row>
    <row r="1063" spans="4:30" x14ac:dyDescent="0.25">
      <c r="H1063"/>
      <c r="N1063"/>
      <c r="S1063"/>
      <c r="AD1063" s="18"/>
    </row>
    <row r="1064" spans="4:30" x14ac:dyDescent="0.25">
      <c r="H1064"/>
      <c r="N1064"/>
      <c r="S1064"/>
      <c r="AD1064" s="18"/>
    </row>
    <row r="1065" spans="4:30" x14ac:dyDescent="0.25">
      <c r="D1065" s="53"/>
      <c r="H1065"/>
      <c r="N1065"/>
      <c r="S1065"/>
      <c r="AD1065" s="18"/>
    </row>
    <row r="1066" spans="4:30" x14ac:dyDescent="0.25">
      <c r="H1066"/>
      <c r="N1066"/>
      <c r="S1066"/>
      <c r="AD1066" s="18"/>
    </row>
    <row r="1067" spans="4:30" x14ac:dyDescent="0.25">
      <c r="H1067"/>
      <c r="N1067"/>
      <c r="S1067"/>
      <c r="AD1067" s="18"/>
    </row>
    <row r="1068" spans="4:30" x14ac:dyDescent="0.25">
      <c r="H1068"/>
      <c r="N1068"/>
      <c r="S1068"/>
      <c r="AD1068" s="18"/>
    </row>
    <row r="1069" spans="4:30" x14ac:dyDescent="0.25">
      <c r="H1069"/>
      <c r="N1069"/>
      <c r="S1069"/>
      <c r="AD1069" s="18"/>
    </row>
    <row r="1070" spans="4:30" x14ac:dyDescent="0.25">
      <c r="H1070"/>
      <c r="N1070"/>
      <c r="S1070"/>
      <c r="AD1070" s="18"/>
    </row>
    <row r="1071" spans="4:30" x14ac:dyDescent="0.25">
      <c r="H1071"/>
      <c r="N1071"/>
      <c r="S1071"/>
      <c r="AD1071" s="18"/>
    </row>
    <row r="1072" spans="4:30" x14ac:dyDescent="0.25">
      <c r="H1072"/>
      <c r="N1072"/>
      <c r="S1072"/>
      <c r="AD1072" s="18"/>
    </row>
    <row r="1073" spans="8:168" x14ac:dyDescent="0.25">
      <c r="H1073"/>
      <c r="N1073"/>
      <c r="S1073"/>
      <c r="AD1073" s="18"/>
    </row>
    <row r="1074" spans="8:168" x14ac:dyDescent="0.25">
      <c r="H1074"/>
      <c r="N1074"/>
      <c r="S1074"/>
      <c r="AD1074" s="18"/>
    </row>
    <row r="1075" spans="8:168" x14ac:dyDescent="0.25">
      <c r="H1075"/>
      <c r="N1075"/>
      <c r="S1075"/>
      <c r="AD1075" s="18"/>
    </row>
    <row r="1076" spans="8:168" x14ac:dyDescent="0.25">
      <c r="H1076"/>
      <c r="N1076"/>
      <c r="S1076"/>
      <c r="AD1076" s="18"/>
    </row>
    <row r="1077" spans="8:168" x14ac:dyDescent="0.25">
      <c r="H1077"/>
      <c r="N1077"/>
      <c r="S1077"/>
      <c r="AD1077" s="18"/>
    </row>
    <row r="1078" spans="8:168" x14ac:dyDescent="0.25">
      <c r="H1078"/>
      <c r="N1078"/>
      <c r="S1078"/>
      <c r="AD1078" s="18"/>
    </row>
    <row r="1079" spans="8:168" x14ac:dyDescent="0.25">
      <c r="H1079"/>
      <c r="N1079"/>
      <c r="S1079"/>
      <c r="AD1079" s="18"/>
    </row>
    <row r="1080" spans="8:168" x14ac:dyDescent="0.25">
      <c r="H1080"/>
      <c r="N1080"/>
      <c r="S1080"/>
      <c r="AD1080" s="18"/>
      <c r="AI1080" s="53"/>
    </row>
    <row r="1081" spans="8:168" x14ac:dyDescent="0.25">
      <c r="H1081"/>
      <c r="N1081"/>
      <c r="S1081"/>
      <c r="AD1081" s="18"/>
      <c r="AI1081" s="53"/>
    </row>
    <row r="1082" spans="8:168" x14ac:dyDescent="0.25">
      <c r="H1082"/>
      <c r="N1082"/>
      <c r="S1082"/>
      <c r="AD1082" s="18"/>
    </row>
    <row r="1083" spans="8:168" x14ac:dyDescent="0.25">
      <c r="H1083"/>
      <c r="N1083"/>
      <c r="S1083"/>
      <c r="AD1083" s="18"/>
    </row>
    <row r="1084" spans="8:168" x14ac:dyDescent="0.25">
      <c r="H1084"/>
      <c r="N1084"/>
      <c r="S1084"/>
      <c r="AD1084" s="18"/>
    </row>
    <row r="1085" spans="8:168" x14ac:dyDescent="0.25">
      <c r="H1085"/>
      <c r="N1085"/>
      <c r="S1085"/>
      <c r="AD1085" s="18"/>
      <c r="FL1085" s="53"/>
    </row>
    <row r="1086" spans="8:168" x14ac:dyDescent="0.25">
      <c r="H1086"/>
      <c r="N1086"/>
      <c r="S1086"/>
      <c r="AD1086" s="18"/>
    </row>
    <row r="1087" spans="8:168" x14ac:dyDescent="0.25">
      <c r="H1087"/>
      <c r="N1087"/>
      <c r="S1087"/>
      <c r="AD1087" s="18"/>
    </row>
    <row r="1088" spans="8:168" x14ac:dyDescent="0.25">
      <c r="H1088"/>
      <c r="N1088"/>
      <c r="S1088"/>
      <c r="AD1088" s="18"/>
    </row>
    <row r="1089" spans="8:30" x14ac:dyDescent="0.25">
      <c r="H1089"/>
      <c r="N1089"/>
      <c r="S1089"/>
      <c r="AD1089" s="18"/>
    </row>
    <row r="1090" spans="8:30" x14ac:dyDescent="0.25">
      <c r="H1090"/>
      <c r="N1090"/>
      <c r="S1090"/>
      <c r="AD1090" s="18"/>
    </row>
    <row r="1091" spans="8:30" x14ac:dyDescent="0.25">
      <c r="H1091"/>
      <c r="N1091"/>
      <c r="S1091"/>
      <c r="AD1091" s="18"/>
    </row>
    <row r="1092" spans="8:30" x14ac:dyDescent="0.25">
      <c r="H1092"/>
      <c r="N1092"/>
      <c r="S1092"/>
      <c r="AD1092" s="18"/>
    </row>
    <row r="1093" spans="8:30" x14ac:dyDescent="0.25">
      <c r="H1093"/>
      <c r="N1093"/>
      <c r="S1093"/>
      <c r="AD1093" s="18"/>
    </row>
    <row r="1094" spans="8:30" x14ac:dyDescent="0.25">
      <c r="H1094"/>
      <c r="N1094"/>
      <c r="S1094"/>
      <c r="AD1094" s="18"/>
    </row>
    <row r="1095" spans="8:30" x14ac:dyDescent="0.25">
      <c r="H1095"/>
      <c r="N1095"/>
      <c r="S1095"/>
      <c r="AD1095" s="18"/>
    </row>
    <row r="1096" spans="8:30" x14ac:dyDescent="0.25">
      <c r="H1096"/>
      <c r="N1096"/>
      <c r="S1096"/>
      <c r="AD1096" s="18"/>
    </row>
    <row r="1097" spans="8:30" x14ac:dyDescent="0.25">
      <c r="H1097"/>
      <c r="N1097"/>
      <c r="S1097"/>
      <c r="AD1097" s="18"/>
    </row>
    <row r="1098" spans="8:30" x14ac:dyDescent="0.25">
      <c r="H1098"/>
      <c r="N1098"/>
      <c r="S1098"/>
      <c r="AD1098" s="18"/>
    </row>
    <row r="1099" spans="8:30" x14ac:dyDescent="0.25">
      <c r="H1099"/>
      <c r="N1099"/>
      <c r="S1099"/>
      <c r="AD1099" s="18"/>
    </row>
    <row r="1100" spans="8:30" x14ac:dyDescent="0.25">
      <c r="H1100"/>
      <c r="N1100"/>
      <c r="S1100"/>
      <c r="AD1100" s="18"/>
    </row>
    <row r="1101" spans="8:30" x14ac:dyDescent="0.25">
      <c r="H1101"/>
      <c r="N1101"/>
      <c r="S1101"/>
      <c r="AD1101" s="18"/>
    </row>
    <row r="1102" spans="8:30" x14ac:dyDescent="0.25">
      <c r="H1102"/>
      <c r="N1102"/>
      <c r="Q1102" s="69"/>
      <c r="S1102"/>
      <c r="AD1102" s="18"/>
    </row>
    <row r="1103" spans="8:30" x14ac:dyDescent="0.25">
      <c r="H1103"/>
      <c r="N1103"/>
      <c r="S1103"/>
      <c r="AD1103" s="18"/>
    </row>
    <row r="1104" spans="8:30" x14ac:dyDescent="0.25">
      <c r="H1104"/>
      <c r="N1104"/>
      <c r="S1104"/>
      <c r="AD1104" s="18"/>
    </row>
    <row r="1105" spans="8:30" x14ac:dyDescent="0.25">
      <c r="H1105"/>
      <c r="N1105"/>
      <c r="S1105"/>
      <c r="AD1105" s="18"/>
    </row>
    <row r="1106" spans="8:30" x14ac:dyDescent="0.25">
      <c r="H1106"/>
      <c r="N1106"/>
      <c r="S1106"/>
      <c r="AD1106" s="18"/>
    </row>
    <row r="1107" spans="8:30" x14ac:dyDescent="0.25">
      <c r="H1107"/>
      <c r="N1107"/>
      <c r="S1107"/>
      <c r="AD1107" s="18"/>
    </row>
    <row r="1108" spans="8:30" x14ac:dyDescent="0.25">
      <c r="H1108"/>
      <c r="N1108"/>
      <c r="S1108"/>
      <c r="AD1108" s="18"/>
    </row>
    <row r="1109" spans="8:30" x14ac:dyDescent="0.25">
      <c r="H1109"/>
      <c r="N1109"/>
      <c r="S1109"/>
      <c r="AD1109" s="18"/>
    </row>
    <row r="1110" spans="8:30" x14ac:dyDescent="0.25">
      <c r="H1110"/>
      <c r="N1110"/>
      <c r="S1110"/>
      <c r="AD1110" s="18"/>
    </row>
    <row r="1111" spans="8:30" x14ac:dyDescent="0.25">
      <c r="H1111"/>
      <c r="N1111"/>
      <c r="S1111"/>
      <c r="AD1111" s="18"/>
    </row>
    <row r="1112" spans="8:30" x14ac:dyDescent="0.25">
      <c r="H1112"/>
      <c r="N1112"/>
      <c r="S1112"/>
      <c r="AD1112" s="18"/>
    </row>
    <row r="1113" spans="8:30" x14ac:dyDescent="0.25">
      <c r="H1113"/>
      <c r="N1113"/>
      <c r="S1113"/>
      <c r="AD1113" s="18"/>
    </row>
    <row r="1114" spans="8:30" x14ac:dyDescent="0.25">
      <c r="H1114"/>
      <c r="N1114"/>
      <c r="S1114"/>
      <c r="AD1114" s="18"/>
    </row>
    <row r="1115" spans="8:30" x14ac:dyDescent="0.25">
      <c r="H1115"/>
      <c r="N1115"/>
      <c r="S1115"/>
      <c r="AD1115" s="18"/>
    </row>
    <row r="1116" spans="8:30" x14ac:dyDescent="0.25">
      <c r="H1116"/>
      <c r="N1116"/>
      <c r="S1116"/>
      <c r="AD1116" s="18"/>
    </row>
    <row r="1117" spans="8:30" x14ac:dyDescent="0.25">
      <c r="H1117"/>
      <c r="N1117"/>
      <c r="S1117"/>
      <c r="AD1117" s="18"/>
    </row>
    <row r="1118" spans="8:30" x14ac:dyDescent="0.25">
      <c r="H1118"/>
      <c r="N1118"/>
      <c r="S1118"/>
      <c r="AD1118" s="18"/>
    </row>
    <row r="1119" spans="8:30" x14ac:dyDescent="0.25">
      <c r="H1119"/>
      <c r="N1119"/>
      <c r="S1119"/>
      <c r="AD1119" s="18"/>
    </row>
    <row r="1120" spans="8:30" x14ac:dyDescent="0.25">
      <c r="H1120"/>
      <c r="N1120"/>
      <c r="S1120"/>
      <c r="AD1120" s="18"/>
    </row>
    <row r="1121" spans="8:30" x14ac:dyDescent="0.25">
      <c r="H1121"/>
      <c r="N1121"/>
      <c r="S1121"/>
      <c r="AD1121" s="18"/>
    </row>
    <row r="1122" spans="8:30" x14ac:dyDescent="0.25">
      <c r="H1122"/>
      <c r="N1122"/>
      <c r="S1122"/>
      <c r="AD1122" s="18"/>
    </row>
    <row r="1123" spans="8:30" x14ac:dyDescent="0.25">
      <c r="H1123"/>
      <c r="N1123"/>
      <c r="S1123"/>
      <c r="AD1123" s="18"/>
    </row>
    <row r="1124" spans="8:30" x14ac:dyDescent="0.25">
      <c r="H1124"/>
      <c r="N1124"/>
      <c r="S1124"/>
      <c r="AD1124" s="18"/>
    </row>
    <row r="1125" spans="8:30" x14ac:dyDescent="0.25">
      <c r="H1125"/>
      <c r="N1125"/>
      <c r="S1125"/>
      <c r="AD1125" s="18"/>
    </row>
    <row r="1126" spans="8:30" x14ac:dyDescent="0.25">
      <c r="H1126"/>
      <c r="N1126"/>
      <c r="S1126"/>
      <c r="AD1126" s="18"/>
    </row>
    <row r="1127" spans="8:30" x14ac:dyDescent="0.25">
      <c r="H1127"/>
      <c r="N1127"/>
      <c r="S1127"/>
      <c r="AD1127" s="18"/>
    </row>
    <row r="1128" spans="8:30" x14ac:dyDescent="0.25">
      <c r="H1128"/>
      <c r="N1128"/>
      <c r="S1128"/>
      <c r="AD1128" s="18"/>
    </row>
    <row r="1129" spans="8:30" x14ac:dyDescent="0.25">
      <c r="H1129"/>
      <c r="N1129"/>
      <c r="S1129"/>
      <c r="AD1129" s="18"/>
    </row>
    <row r="1130" spans="8:30" x14ac:dyDescent="0.25">
      <c r="H1130"/>
      <c r="N1130"/>
      <c r="S1130"/>
      <c r="AD1130" s="18"/>
    </row>
    <row r="1131" spans="8:30" x14ac:dyDescent="0.25">
      <c r="H1131"/>
      <c r="N1131"/>
      <c r="S1131"/>
      <c r="AD1131" s="18"/>
    </row>
    <row r="1132" spans="8:30" x14ac:dyDescent="0.25">
      <c r="H1132"/>
      <c r="N1132"/>
      <c r="S1132"/>
      <c r="AD1132" s="18"/>
    </row>
    <row r="1133" spans="8:30" x14ac:dyDescent="0.25">
      <c r="H1133"/>
      <c r="N1133"/>
      <c r="S1133"/>
      <c r="AD1133" s="18"/>
    </row>
    <row r="1134" spans="8:30" x14ac:dyDescent="0.25">
      <c r="H1134"/>
      <c r="N1134"/>
      <c r="S1134"/>
      <c r="AD1134" s="18"/>
    </row>
    <row r="1135" spans="8:30" x14ac:dyDescent="0.25">
      <c r="H1135"/>
      <c r="N1135"/>
      <c r="S1135"/>
      <c r="AD1135" s="18"/>
    </row>
    <row r="1136" spans="8:30" x14ac:dyDescent="0.25">
      <c r="H1136"/>
      <c r="N1136"/>
      <c r="S1136"/>
      <c r="AD1136" s="18"/>
    </row>
    <row r="1137" spans="8:36" x14ac:dyDescent="0.25">
      <c r="H1137"/>
      <c r="N1137"/>
      <c r="S1137"/>
      <c r="AD1137" s="18"/>
    </row>
    <row r="1138" spans="8:36" x14ac:dyDescent="0.25">
      <c r="H1138"/>
      <c r="N1138"/>
      <c r="S1138"/>
      <c r="AD1138" s="18"/>
    </row>
    <row r="1139" spans="8:36" x14ac:dyDescent="0.25">
      <c r="H1139"/>
      <c r="N1139"/>
      <c r="S1139"/>
      <c r="AD1139" s="18"/>
    </row>
    <row r="1140" spans="8:36" x14ac:dyDescent="0.25">
      <c r="H1140"/>
      <c r="N1140"/>
      <c r="S1140"/>
      <c r="AD1140" s="18"/>
      <c r="AJ1140" s="53"/>
    </row>
    <row r="1141" spans="8:36" x14ac:dyDescent="0.25">
      <c r="H1141"/>
      <c r="N1141"/>
      <c r="S1141"/>
      <c r="AD1141" s="18"/>
      <c r="AJ1141" s="53"/>
    </row>
    <row r="1142" spans="8:36" x14ac:dyDescent="0.25">
      <c r="H1142"/>
      <c r="N1142"/>
      <c r="S1142"/>
      <c r="AD1142" s="18"/>
    </row>
    <row r="1143" spans="8:36" x14ac:dyDescent="0.25">
      <c r="H1143"/>
      <c r="N1143"/>
      <c r="S1143"/>
      <c r="AD1143" s="18"/>
    </row>
    <row r="1144" spans="8:36" x14ac:dyDescent="0.25">
      <c r="H1144"/>
      <c r="N1144"/>
      <c r="S1144"/>
      <c r="AD1144" s="18"/>
    </row>
    <row r="1145" spans="8:36" x14ac:dyDescent="0.25">
      <c r="H1145"/>
      <c r="N1145"/>
      <c r="S1145"/>
      <c r="AD1145" s="18"/>
    </row>
    <row r="1146" spans="8:36" x14ac:dyDescent="0.25">
      <c r="H1146"/>
      <c r="N1146"/>
      <c r="S1146"/>
      <c r="AD1146" s="18"/>
    </row>
    <row r="1147" spans="8:36" x14ac:dyDescent="0.25">
      <c r="H1147"/>
      <c r="N1147"/>
      <c r="S1147"/>
      <c r="AD1147" s="18"/>
    </row>
    <row r="1148" spans="8:36" x14ac:dyDescent="0.25">
      <c r="H1148"/>
      <c r="N1148"/>
      <c r="S1148"/>
      <c r="AD1148" s="18"/>
    </row>
    <row r="1149" spans="8:36" x14ac:dyDescent="0.25">
      <c r="H1149"/>
      <c r="N1149"/>
      <c r="S1149"/>
      <c r="AD1149" s="18"/>
    </row>
    <row r="1150" spans="8:36" x14ac:dyDescent="0.25">
      <c r="H1150"/>
      <c r="N1150"/>
      <c r="Q1150" s="69"/>
      <c r="S1150"/>
      <c r="AD1150" s="18"/>
    </row>
    <row r="1151" spans="8:36" x14ac:dyDescent="0.25">
      <c r="H1151"/>
      <c r="N1151"/>
      <c r="S1151"/>
      <c r="AD1151" s="18"/>
    </row>
    <row r="1152" spans="8:36" x14ac:dyDescent="0.25">
      <c r="H1152"/>
      <c r="N1152"/>
      <c r="S1152"/>
      <c r="AD1152" s="18"/>
    </row>
    <row r="1153" spans="8:30" x14ac:dyDescent="0.25">
      <c r="H1153"/>
      <c r="N1153"/>
      <c r="S1153"/>
      <c r="AD1153" s="18"/>
    </row>
    <row r="1154" spans="8:30" x14ac:dyDescent="0.25">
      <c r="H1154"/>
      <c r="N1154"/>
      <c r="S1154"/>
      <c r="AD1154" s="18"/>
    </row>
    <row r="1155" spans="8:30" x14ac:dyDescent="0.25">
      <c r="H1155"/>
      <c r="N1155"/>
      <c r="S1155"/>
      <c r="AD1155" s="18"/>
    </row>
    <row r="1156" spans="8:30" x14ac:dyDescent="0.25">
      <c r="H1156"/>
      <c r="N1156"/>
      <c r="S1156"/>
      <c r="AD1156" s="18"/>
    </row>
    <row r="1157" spans="8:30" x14ac:dyDescent="0.25">
      <c r="H1157"/>
      <c r="N1157"/>
      <c r="S1157"/>
      <c r="AD1157" s="18"/>
    </row>
    <row r="1158" spans="8:30" x14ac:dyDescent="0.25">
      <c r="H1158"/>
      <c r="N1158"/>
      <c r="S1158"/>
      <c r="AD1158" s="18"/>
    </row>
    <row r="1159" spans="8:30" x14ac:dyDescent="0.25">
      <c r="H1159"/>
      <c r="N1159"/>
      <c r="S1159"/>
      <c r="AD1159" s="18"/>
    </row>
    <row r="1160" spans="8:30" x14ac:dyDescent="0.25">
      <c r="H1160"/>
      <c r="N1160"/>
      <c r="S1160"/>
      <c r="AD1160" s="18"/>
    </row>
    <row r="1161" spans="8:30" x14ac:dyDescent="0.25">
      <c r="H1161"/>
      <c r="N1161"/>
      <c r="S1161"/>
      <c r="AD1161" s="18"/>
    </row>
    <row r="1162" spans="8:30" x14ac:dyDescent="0.25">
      <c r="H1162"/>
      <c r="N1162"/>
      <c r="S1162"/>
      <c r="AD1162" s="18"/>
    </row>
    <row r="1163" spans="8:30" x14ac:dyDescent="0.25">
      <c r="H1163"/>
      <c r="N1163"/>
      <c r="S1163"/>
      <c r="AD1163" s="18"/>
    </row>
    <row r="1164" spans="8:30" x14ac:dyDescent="0.25">
      <c r="H1164"/>
      <c r="N1164"/>
      <c r="S1164"/>
      <c r="AD1164" s="18"/>
    </row>
    <row r="1165" spans="8:30" x14ac:dyDescent="0.25">
      <c r="H1165"/>
      <c r="N1165"/>
      <c r="S1165"/>
      <c r="AD1165" s="18"/>
    </row>
    <row r="1166" spans="8:30" x14ac:dyDescent="0.25">
      <c r="H1166"/>
      <c r="N1166"/>
      <c r="S1166"/>
      <c r="AD1166" s="18"/>
    </row>
    <row r="1167" spans="8:30" x14ac:dyDescent="0.25">
      <c r="H1167"/>
      <c r="N1167"/>
      <c r="S1167"/>
      <c r="AD1167" s="18"/>
    </row>
    <row r="1168" spans="8:30" x14ac:dyDescent="0.25">
      <c r="H1168"/>
      <c r="N1168"/>
      <c r="S1168"/>
      <c r="AD1168" s="18"/>
    </row>
    <row r="1169" spans="8:30" x14ac:dyDescent="0.25">
      <c r="H1169"/>
      <c r="N1169"/>
      <c r="S1169"/>
      <c r="AD1169" s="18"/>
    </row>
    <row r="1170" spans="8:30" x14ac:dyDescent="0.25">
      <c r="H1170"/>
      <c r="N1170"/>
      <c r="S1170"/>
      <c r="AD1170" s="18"/>
    </row>
    <row r="1171" spans="8:30" x14ac:dyDescent="0.25">
      <c r="H1171"/>
      <c r="N1171"/>
      <c r="S1171"/>
      <c r="AD1171" s="18"/>
    </row>
    <row r="1172" spans="8:30" x14ac:dyDescent="0.25">
      <c r="H1172"/>
      <c r="N1172"/>
      <c r="S1172"/>
      <c r="AD1172" s="18"/>
    </row>
    <row r="1173" spans="8:30" x14ac:dyDescent="0.25">
      <c r="H1173"/>
      <c r="N1173"/>
      <c r="S1173"/>
      <c r="AD1173" s="18"/>
    </row>
    <row r="1174" spans="8:30" x14ac:dyDescent="0.25">
      <c r="H1174"/>
      <c r="N1174"/>
      <c r="Q1174" s="69"/>
      <c r="S1174"/>
      <c r="AD1174" s="18"/>
    </row>
    <row r="1175" spans="8:30" x14ac:dyDescent="0.25">
      <c r="H1175"/>
      <c r="N1175"/>
      <c r="S1175"/>
      <c r="AD1175" s="18"/>
    </row>
    <row r="1176" spans="8:30" x14ac:dyDescent="0.25">
      <c r="H1176"/>
      <c r="N1176"/>
      <c r="S1176"/>
      <c r="AD1176" s="18"/>
    </row>
    <row r="1177" spans="8:30" x14ac:dyDescent="0.25">
      <c r="H1177"/>
      <c r="N1177"/>
      <c r="S1177"/>
      <c r="AD1177" s="18"/>
    </row>
    <row r="1178" spans="8:30" x14ac:dyDescent="0.25">
      <c r="H1178"/>
      <c r="N1178"/>
      <c r="S1178"/>
      <c r="AD1178" s="18"/>
    </row>
    <row r="1179" spans="8:30" x14ac:dyDescent="0.25">
      <c r="H1179"/>
      <c r="N1179"/>
      <c r="S1179"/>
      <c r="AD1179" s="18"/>
    </row>
    <row r="1180" spans="8:30" x14ac:dyDescent="0.25">
      <c r="H1180"/>
      <c r="N1180"/>
      <c r="S1180"/>
      <c r="AD1180" s="18"/>
    </row>
    <row r="1181" spans="8:30" x14ac:dyDescent="0.25">
      <c r="H1181"/>
      <c r="N1181"/>
      <c r="S1181"/>
      <c r="AD1181" s="18"/>
    </row>
    <row r="1182" spans="8:30" x14ac:dyDescent="0.25">
      <c r="H1182"/>
      <c r="N1182"/>
      <c r="S1182"/>
      <c r="AD1182" s="18"/>
    </row>
    <row r="1183" spans="8:30" x14ac:dyDescent="0.25">
      <c r="H1183"/>
      <c r="N1183"/>
      <c r="S1183"/>
      <c r="AD1183" s="18"/>
    </row>
    <row r="1184" spans="8:30" x14ac:dyDescent="0.25">
      <c r="H1184"/>
      <c r="N1184"/>
      <c r="S1184"/>
      <c r="AD1184" s="18"/>
    </row>
    <row r="1185" spans="8:30" x14ac:dyDescent="0.25">
      <c r="H1185"/>
      <c r="N1185"/>
      <c r="S1185"/>
      <c r="AD1185" s="18"/>
    </row>
    <row r="1186" spans="8:30" x14ac:dyDescent="0.25">
      <c r="H1186"/>
      <c r="N1186"/>
      <c r="S1186"/>
      <c r="AD1186" s="18"/>
    </row>
    <row r="1187" spans="8:30" x14ac:dyDescent="0.25">
      <c r="H1187"/>
      <c r="N1187"/>
      <c r="Q1187" s="69"/>
      <c r="S1187"/>
      <c r="AD1187" s="18"/>
    </row>
    <row r="1188" spans="8:30" x14ac:dyDescent="0.25">
      <c r="H1188"/>
      <c r="N1188"/>
      <c r="Q1188" s="69"/>
      <c r="S1188"/>
      <c r="AD1188" s="18"/>
    </row>
    <row r="1189" spans="8:30" x14ac:dyDescent="0.25">
      <c r="H1189"/>
      <c r="N1189"/>
      <c r="S1189"/>
      <c r="AD1189" s="18"/>
    </row>
    <row r="1190" spans="8:30" x14ac:dyDescent="0.25">
      <c r="H1190"/>
      <c r="N1190"/>
      <c r="S1190"/>
      <c r="AD1190" s="18"/>
    </row>
    <row r="1191" spans="8:30" x14ac:dyDescent="0.25">
      <c r="H1191"/>
      <c r="N1191"/>
      <c r="S1191"/>
      <c r="AD1191" s="18"/>
    </row>
    <row r="1192" spans="8:30" x14ac:dyDescent="0.25">
      <c r="H1192"/>
      <c r="N1192"/>
      <c r="S1192"/>
      <c r="AD1192" s="18"/>
    </row>
    <row r="1193" spans="8:30" x14ac:dyDescent="0.25">
      <c r="H1193"/>
      <c r="N1193"/>
      <c r="S1193"/>
      <c r="AD1193" s="18"/>
    </row>
    <row r="1194" spans="8:30" x14ac:dyDescent="0.25">
      <c r="H1194"/>
      <c r="N1194"/>
      <c r="S1194"/>
      <c r="AD1194" s="18"/>
    </row>
    <row r="1195" spans="8:30" x14ac:dyDescent="0.25">
      <c r="H1195"/>
      <c r="N1195"/>
      <c r="S1195"/>
      <c r="AD1195" s="18"/>
    </row>
    <row r="1196" spans="8:30" x14ac:dyDescent="0.25">
      <c r="H1196"/>
      <c r="N1196"/>
      <c r="S1196"/>
      <c r="AD1196" s="18"/>
    </row>
    <row r="1197" spans="8:30" x14ac:dyDescent="0.25">
      <c r="H1197"/>
      <c r="N1197"/>
      <c r="S1197"/>
      <c r="AD1197" s="18"/>
    </row>
    <row r="1198" spans="8:30" x14ac:dyDescent="0.25">
      <c r="H1198"/>
      <c r="N1198"/>
      <c r="S1198"/>
      <c r="AD1198" s="18"/>
    </row>
    <row r="1199" spans="8:30" x14ac:dyDescent="0.25">
      <c r="H1199"/>
      <c r="N1199"/>
      <c r="S1199"/>
      <c r="AD1199" s="18"/>
    </row>
    <row r="1200" spans="8:30" x14ac:dyDescent="0.25">
      <c r="H1200"/>
      <c r="N1200"/>
      <c r="S1200"/>
      <c r="AD1200" s="18"/>
    </row>
    <row r="1201" spans="8:37" x14ac:dyDescent="0.25">
      <c r="H1201"/>
      <c r="N1201"/>
      <c r="Q1201" s="69"/>
      <c r="S1201"/>
      <c r="AD1201" s="18"/>
      <c r="AK1201" s="53"/>
    </row>
    <row r="1202" spans="8:37" x14ac:dyDescent="0.25">
      <c r="H1202"/>
      <c r="N1202"/>
      <c r="S1202"/>
      <c r="AD1202" s="18"/>
      <c r="AK1202" s="53"/>
    </row>
    <row r="1203" spans="8:37" x14ac:dyDescent="0.25">
      <c r="H1203"/>
      <c r="N1203"/>
      <c r="S1203"/>
      <c r="AD1203" s="18"/>
    </row>
    <row r="1204" spans="8:37" x14ac:dyDescent="0.25">
      <c r="H1204"/>
      <c r="N1204"/>
      <c r="S1204"/>
      <c r="AD1204" s="18"/>
    </row>
    <row r="1205" spans="8:37" x14ac:dyDescent="0.25">
      <c r="H1205"/>
      <c r="N1205"/>
      <c r="S1205"/>
      <c r="AD1205" s="18"/>
    </row>
    <row r="1206" spans="8:37" x14ac:dyDescent="0.25">
      <c r="H1206"/>
      <c r="N1206"/>
      <c r="S1206"/>
      <c r="AD1206" s="18"/>
    </row>
    <row r="1207" spans="8:37" x14ac:dyDescent="0.25">
      <c r="H1207"/>
      <c r="N1207"/>
      <c r="S1207"/>
      <c r="AD1207" s="18"/>
    </row>
    <row r="1208" spans="8:37" x14ac:dyDescent="0.25">
      <c r="H1208"/>
      <c r="N1208"/>
      <c r="S1208"/>
      <c r="AD1208" s="18"/>
    </row>
    <row r="1209" spans="8:37" x14ac:dyDescent="0.25">
      <c r="H1209"/>
      <c r="N1209"/>
      <c r="S1209"/>
      <c r="AD1209" s="18"/>
    </row>
    <row r="1210" spans="8:37" x14ac:dyDescent="0.25">
      <c r="H1210"/>
      <c r="N1210"/>
      <c r="S1210"/>
      <c r="AD1210" s="18"/>
    </row>
    <row r="1211" spans="8:37" x14ac:dyDescent="0.25">
      <c r="H1211"/>
      <c r="N1211"/>
      <c r="S1211"/>
      <c r="AD1211" s="18"/>
    </row>
    <row r="1212" spans="8:37" x14ac:dyDescent="0.25">
      <c r="H1212"/>
      <c r="N1212"/>
      <c r="S1212"/>
      <c r="AD1212" s="18"/>
    </row>
    <row r="1213" spans="8:37" x14ac:dyDescent="0.25">
      <c r="H1213"/>
      <c r="N1213"/>
      <c r="Q1213" s="69"/>
      <c r="S1213"/>
      <c r="AD1213" s="18"/>
    </row>
    <row r="1214" spans="8:37" x14ac:dyDescent="0.25">
      <c r="H1214"/>
      <c r="N1214"/>
      <c r="S1214"/>
      <c r="AD1214" s="18"/>
    </row>
    <row r="1215" spans="8:37" x14ac:dyDescent="0.25">
      <c r="H1215"/>
      <c r="N1215"/>
      <c r="S1215"/>
      <c r="AD1215" s="18"/>
    </row>
    <row r="1216" spans="8:37" x14ac:dyDescent="0.25">
      <c r="H1216"/>
      <c r="N1216"/>
      <c r="S1216"/>
      <c r="AD1216" s="18"/>
    </row>
    <row r="1217" spans="8:30" x14ac:dyDescent="0.25">
      <c r="H1217"/>
      <c r="N1217"/>
      <c r="S1217"/>
      <c r="AD1217" s="18"/>
    </row>
    <row r="1218" spans="8:30" x14ac:dyDescent="0.25">
      <c r="H1218"/>
      <c r="N1218"/>
      <c r="S1218"/>
      <c r="AD1218" s="18"/>
    </row>
    <row r="1219" spans="8:30" x14ac:dyDescent="0.25">
      <c r="H1219"/>
      <c r="N1219"/>
      <c r="S1219"/>
      <c r="AD1219" s="18"/>
    </row>
    <row r="1220" spans="8:30" x14ac:dyDescent="0.25">
      <c r="H1220"/>
      <c r="N1220"/>
      <c r="S1220"/>
      <c r="AD1220" s="18"/>
    </row>
    <row r="1221" spans="8:30" x14ac:dyDescent="0.25">
      <c r="H1221"/>
      <c r="N1221"/>
      <c r="S1221"/>
      <c r="AD1221" s="18"/>
    </row>
    <row r="1222" spans="8:30" x14ac:dyDescent="0.25">
      <c r="H1222"/>
      <c r="N1222"/>
      <c r="S1222"/>
      <c r="AD1222" s="18"/>
    </row>
    <row r="1223" spans="8:30" x14ac:dyDescent="0.25">
      <c r="H1223"/>
      <c r="N1223"/>
      <c r="S1223"/>
      <c r="AD1223" s="18"/>
    </row>
    <row r="1224" spans="8:30" x14ac:dyDescent="0.25">
      <c r="H1224"/>
      <c r="N1224"/>
      <c r="Q1224" s="69"/>
      <c r="S1224"/>
      <c r="AD1224" s="18"/>
    </row>
    <row r="1225" spans="8:30" x14ac:dyDescent="0.25">
      <c r="H1225"/>
      <c r="N1225"/>
      <c r="S1225"/>
      <c r="AD1225" s="18"/>
    </row>
    <row r="1226" spans="8:30" x14ac:dyDescent="0.25">
      <c r="H1226"/>
      <c r="N1226"/>
      <c r="S1226"/>
      <c r="AD1226" s="18"/>
    </row>
    <row r="1227" spans="8:30" x14ac:dyDescent="0.25">
      <c r="H1227"/>
      <c r="N1227"/>
      <c r="S1227"/>
      <c r="AD1227" s="18"/>
    </row>
    <row r="1228" spans="8:30" x14ac:dyDescent="0.25">
      <c r="H1228"/>
      <c r="N1228"/>
      <c r="S1228"/>
      <c r="AD1228" s="18"/>
    </row>
    <row r="1229" spans="8:30" x14ac:dyDescent="0.25">
      <c r="H1229"/>
      <c r="N1229"/>
      <c r="S1229"/>
      <c r="AD1229" s="18"/>
    </row>
    <row r="1230" spans="8:30" x14ac:dyDescent="0.25">
      <c r="H1230"/>
      <c r="N1230"/>
      <c r="S1230"/>
      <c r="AD1230" s="18"/>
    </row>
    <row r="1231" spans="8:30" x14ac:dyDescent="0.25">
      <c r="H1231"/>
      <c r="N1231"/>
      <c r="S1231"/>
      <c r="AD1231" s="18"/>
    </row>
    <row r="1232" spans="8:30" x14ac:dyDescent="0.25">
      <c r="H1232"/>
      <c r="N1232"/>
      <c r="S1232"/>
      <c r="AD1232" s="18"/>
    </row>
    <row r="1233" spans="8:30" x14ac:dyDescent="0.25">
      <c r="H1233"/>
      <c r="N1233"/>
      <c r="S1233"/>
      <c r="AD1233" s="18"/>
    </row>
    <row r="1234" spans="8:30" x14ac:dyDescent="0.25">
      <c r="H1234"/>
      <c r="N1234"/>
      <c r="S1234"/>
      <c r="AD1234" s="18"/>
    </row>
    <row r="1235" spans="8:30" x14ac:dyDescent="0.25">
      <c r="H1235"/>
      <c r="N1235"/>
      <c r="S1235"/>
      <c r="AD1235" s="18"/>
    </row>
    <row r="1236" spans="8:30" x14ac:dyDescent="0.25">
      <c r="H1236"/>
      <c r="N1236"/>
      <c r="S1236"/>
      <c r="AD1236" s="18"/>
    </row>
    <row r="1237" spans="8:30" x14ac:dyDescent="0.25">
      <c r="H1237"/>
      <c r="N1237"/>
      <c r="S1237"/>
      <c r="AD1237" s="18"/>
    </row>
    <row r="1238" spans="8:30" x14ac:dyDescent="0.25">
      <c r="H1238"/>
      <c r="N1238"/>
      <c r="S1238"/>
      <c r="AD1238" s="18"/>
    </row>
    <row r="1239" spans="8:30" x14ac:dyDescent="0.25">
      <c r="H1239"/>
      <c r="N1239"/>
      <c r="S1239"/>
      <c r="AD1239" s="18"/>
    </row>
    <row r="1240" spans="8:30" x14ac:dyDescent="0.25">
      <c r="H1240"/>
      <c r="N1240"/>
      <c r="Q1240" s="69"/>
      <c r="S1240"/>
      <c r="AD1240" s="18"/>
    </row>
    <row r="1241" spans="8:30" x14ac:dyDescent="0.25">
      <c r="H1241"/>
      <c r="N1241"/>
      <c r="S1241"/>
      <c r="AD1241" s="18"/>
    </row>
    <row r="1242" spans="8:30" x14ac:dyDescent="0.25">
      <c r="H1242"/>
      <c r="N1242"/>
      <c r="S1242"/>
      <c r="AD1242" s="18"/>
    </row>
    <row r="1243" spans="8:30" x14ac:dyDescent="0.25">
      <c r="H1243"/>
      <c r="N1243"/>
      <c r="S1243"/>
      <c r="AD1243" s="18"/>
    </row>
    <row r="1244" spans="8:30" x14ac:dyDescent="0.25">
      <c r="H1244"/>
      <c r="N1244"/>
      <c r="S1244"/>
      <c r="AD1244" s="18"/>
    </row>
    <row r="1245" spans="8:30" x14ac:dyDescent="0.25">
      <c r="H1245"/>
      <c r="N1245"/>
      <c r="S1245"/>
      <c r="AD1245" s="18"/>
    </row>
    <row r="1246" spans="8:30" x14ac:dyDescent="0.25">
      <c r="H1246"/>
      <c r="N1246"/>
      <c r="S1246"/>
      <c r="AD1246" s="18"/>
    </row>
    <row r="1247" spans="8:30" x14ac:dyDescent="0.25">
      <c r="H1247"/>
      <c r="N1247"/>
      <c r="S1247"/>
      <c r="AD1247" s="18"/>
    </row>
    <row r="1248" spans="8:30" x14ac:dyDescent="0.25">
      <c r="H1248"/>
      <c r="N1248"/>
      <c r="S1248"/>
      <c r="AD1248" s="18"/>
    </row>
    <row r="1249" spans="3:38" x14ac:dyDescent="0.25">
      <c r="H1249"/>
      <c r="N1249"/>
      <c r="S1249"/>
      <c r="AD1249" s="18"/>
    </row>
    <row r="1250" spans="3:38" x14ac:dyDescent="0.25">
      <c r="H1250"/>
      <c r="N1250"/>
      <c r="S1250"/>
      <c r="AD1250" s="18"/>
    </row>
    <row r="1251" spans="3:38" x14ac:dyDescent="0.25">
      <c r="H1251"/>
      <c r="N1251"/>
      <c r="S1251"/>
      <c r="AD1251" s="18"/>
    </row>
    <row r="1252" spans="3:38" x14ac:dyDescent="0.25">
      <c r="H1252"/>
      <c r="N1252"/>
      <c r="S1252"/>
      <c r="AD1252" s="18"/>
    </row>
    <row r="1253" spans="3:38" x14ac:dyDescent="0.25">
      <c r="H1253"/>
      <c r="N1253"/>
      <c r="S1253"/>
      <c r="AD1253" s="18"/>
    </row>
    <row r="1254" spans="3:38" x14ac:dyDescent="0.25">
      <c r="H1254"/>
      <c r="N1254"/>
      <c r="S1254"/>
      <c r="AD1254" s="18"/>
    </row>
    <row r="1255" spans="3:38" x14ac:dyDescent="0.25">
      <c r="H1255"/>
      <c r="N1255"/>
      <c r="Q1255" s="69"/>
      <c r="S1255"/>
      <c r="AD1255" s="18"/>
    </row>
    <row r="1256" spans="3:38" x14ac:dyDescent="0.25">
      <c r="H1256"/>
      <c r="N1256"/>
      <c r="S1256"/>
      <c r="AD1256" s="18"/>
    </row>
    <row r="1257" spans="3:38" x14ac:dyDescent="0.25">
      <c r="H1257"/>
      <c r="N1257"/>
      <c r="S1257"/>
      <c r="AD1257" s="18"/>
    </row>
    <row r="1258" spans="3:38" x14ac:dyDescent="0.25">
      <c r="H1258"/>
      <c r="N1258"/>
      <c r="S1258"/>
      <c r="AD1258" s="18"/>
    </row>
    <row r="1259" spans="3:38" x14ac:dyDescent="0.25">
      <c r="C1259"/>
      <c r="H1259"/>
      <c r="N1259"/>
      <c r="S1259"/>
    </row>
    <row r="1260" spans="3:38" x14ac:dyDescent="0.25">
      <c r="C1260"/>
      <c r="H1260"/>
      <c r="N1260"/>
      <c r="S1260"/>
    </row>
    <row r="1261" spans="3:38" x14ac:dyDescent="0.25">
      <c r="C1261"/>
      <c r="H1261"/>
      <c r="N1261"/>
      <c r="S1261"/>
    </row>
    <row r="1262" spans="3:38" x14ac:dyDescent="0.25">
      <c r="C1262"/>
      <c r="H1262"/>
      <c r="N1262"/>
      <c r="S1262"/>
    </row>
    <row r="1263" spans="3:38" x14ac:dyDescent="0.25">
      <c r="C1263"/>
      <c r="H1263"/>
      <c r="N1263"/>
      <c r="S1263"/>
      <c r="AL1263" s="53"/>
    </row>
    <row r="1264" spans="3:38" x14ac:dyDescent="0.25">
      <c r="C1264"/>
      <c r="H1264"/>
      <c r="N1264"/>
      <c r="S1264"/>
      <c r="AL1264" s="53"/>
    </row>
    <row r="1265" spans="3:169" x14ac:dyDescent="0.25">
      <c r="C1265"/>
      <c r="H1265"/>
      <c r="N1265"/>
      <c r="S1265"/>
    </row>
    <row r="1266" spans="3:169" x14ac:dyDescent="0.25">
      <c r="C1266"/>
      <c r="H1266"/>
      <c r="N1266"/>
      <c r="S1266"/>
    </row>
    <row r="1267" spans="3:169" x14ac:dyDescent="0.25">
      <c r="C1267"/>
      <c r="H1267"/>
      <c r="N1267"/>
      <c r="S1267"/>
    </row>
    <row r="1268" spans="3:169" x14ac:dyDescent="0.25">
      <c r="C1268"/>
      <c r="H1268"/>
      <c r="N1268"/>
      <c r="S1268"/>
    </row>
    <row r="1269" spans="3:169" x14ac:dyDescent="0.25">
      <c r="C1269"/>
      <c r="H1269"/>
      <c r="N1269"/>
      <c r="S1269"/>
    </row>
    <row r="1270" spans="3:169" x14ac:dyDescent="0.25">
      <c r="C1270"/>
      <c r="H1270"/>
      <c r="N1270"/>
      <c r="S1270"/>
    </row>
    <row r="1271" spans="3:169" x14ac:dyDescent="0.25">
      <c r="C1271"/>
      <c r="H1271"/>
      <c r="N1271"/>
      <c r="S1271"/>
    </row>
    <row r="1272" spans="3:169" x14ac:dyDescent="0.25">
      <c r="C1272"/>
      <c r="H1272"/>
      <c r="N1272"/>
      <c r="S1272"/>
    </row>
    <row r="1273" spans="3:169" x14ac:dyDescent="0.25">
      <c r="C1273"/>
      <c r="H1273"/>
      <c r="N1273"/>
      <c r="S1273"/>
    </row>
    <row r="1274" spans="3:169" x14ac:dyDescent="0.25">
      <c r="C1274"/>
      <c r="H1274"/>
      <c r="N1274"/>
      <c r="S1274"/>
    </row>
    <row r="1275" spans="3:169" x14ac:dyDescent="0.25">
      <c r="C1275"/>
      <c r="H1275"/>
      <c r="N1275"/>
      <c r="S1275"/>
    </row>
    <row r="1276" spans="3:169" x14ac:dyDescent="0.25">
      <c r="C1276"/>
      <c r="H1276"/>
      <c r="N1276"/>
      <c r="S1276"/>
    </row>
    <row r="1277" spans="3:169" x14ac:dyDescent="0.25">
      <c r="C1277"/>
      <c r="H1277"/>
      <c r="N1277"/>
      <c r="S1277"/>
    </row>
    <row r="1278" spans="3:169" x14ac:dyDescent="0.25">
      <c r="C1278"/>
      <c r="H1278"/>
      <c r="N1278"/>
      <c r="S1278"/>
      <c r="FM1278" s="53"/>
    </row>
    <row r="1279" spans="3:169" x14ac:dyDescent="0.25">
      <c r="C1279"/>
      <c r="H1279"/>
      <c r="N1279"/>
      <c r="S1279"/>
    </row>
    <row r="1280" spans="3:169" x14ac:dyDescent="0.25">
      <c r="C1280"/>
      <c r="H1280"/>
      <c r="N1280"/>
      <c r="S1280"/>
    </row>
    <row r="1281" spans="3:19" x14ac:dyDescent="0.25">
      <c r="C1281"/>
      <c r="H1281"/>
      <c r="N1281"/>
      <c r="S1281"/>
    </row>
    <row r="1282" spans="3:19" x14ac:dyDescent="0.25">
      <c r="C1282"/>
      <c r="H1282"/>
      <c r="N1282"/>
      <c r="S1282"/>
    </row>
    <row r="1283" spans="3:19" x14ac:dyDescent="0.25">
      <c r="C1283"/>
      <c r="H1283"/>
      <c r="N1283"/>
      <c r="S1283"/>
    </row>
    <row r="1284" spans="3:19" x14ac:dyDescent="0.25">
      <c r="C1284"/>
      <c r="H1284"/>
      <c r="N1284"/>
      <c r="S1284"/>
    </row>
    <row r="1285" spans="3:19" x14ac:dyDescent="0.25">
      <c r="C1285"/>
      <c r="H1285"/>
      <c r="N1285"/>
      <c r="S1285"/>
    </row>
    <row r="1286" spans="3:19" x14ac:dyDescent="0.25">
      <c r="C1286"/>
      <c r="H1286"/>
      <c r="N1286"/>
      <c r="S1286"/>
    </row>
    <row r="1287" spans="3:19" x14ac:dyDescent="0.25">
      <c r="C1287"/>
      <c r="H1287"/>
      <c r="N1287"/>
      <c r="S1287"/>
    </row>
    <row r="1288" spans="3:19" x14ac:dyDescent="0.25">
      <c r="C1288"/>
      <c r="H1288"/>
      <c r="N1288"/>
      <c r="S1288"/>
    </row>
    <row r="1289" spans="3:19" x14ac:dyDescent="0.25">
      <c r="C1289"/>
      <c r="H1289"/>
      <c r="N1289"/>
      <c r="S1289"/>
    </row>
    <row r="1290" spans="3:19" x14ac:dyDescent="0.25">
      <c r="C1290"/>
      <c r="H1290"/>
      <c r="N1290"/>
      <c r="S1290"/>
    </row>
    <row r="1291" spans="3:19" x14ac:dyDescent="0.25">
      <c r="C1291"/>
      <c r="H1291"/>
      <c r="N1291"/>
      <c r="S1291"/>
    </row>
    <row r="1292" spans="3:19" x14ac:dyDescent="0.25">
      <c r="C1292"/>
      <c r="H1292"/>
      <c r="N1292"/>
      <c r="S1292"/>
    </row>
    <row r="1293" spans="3:19" x14ac:dyDescent="0.25">
      <c r="C1293"/>
      <c r="H1293"/>
      <c r="N1293"/>
      <c r="S1293"/>
    </row>
    <row r="1294" spans="3:19" x14ac:dyDescent="0.25">
      <c r="C1294"/>
      <c r="H1294"/>
      <c r="N1294"/>
      <c r="S1294"/>
    </row>
    <row r="1295" spans="3:19" x14ac:dyDescent="0.25">
      <c r="C1295"/>
      <c r="H1295"/>
      <c r="N1295"/>
      <c r="S1295"/>
    </row>
    <row r="1296" spans="3:19" x14ac:dyDescent="0.25">
      <c r="C1296"/>
      <c r="H1296"/>
      <c r="N1296"/>
      <c r="S1296"/>
    </row>
    <row r="1297" spans="3:19" x14ac:dyDescent="0.25">
      <c r="C1297"/>
      <c r="H1297"/>
      <c r="N1297"/>
      <c r="S1297"/>
    </row>
    <row r="1298" spans="3:19" x14ac:dyDescent="0.25">
      <c r="C1298"/>
      <c r="H1298"/>
      <c r="N1298"/>
      <c r="S1298"/>
    </row>
    <row r="1299" spans="3:19" x14ac:dyDescent="0.25">
      <c r="C1299"/>
      <c r="H1299"/>
      <c r="N1299"/>
      <c r="S1299"/>
    </row>
    <row r="1300" spans="3:19" x14ac:dyDescent="0.25">
      <c r="C1300"/>
      <c r="H1300"/>
      <c r="N1300"/>
      <c r="S1300"/>
    </row>
    <row r="1301" spans="3:19" x14ac:dyDescent="0.25">
      <c r="C1301"/>
      <c r="H1301"/>
      <c r="N1301"/>
      <c r="S1301"/>
    </row>
    <row r="1302" spans="3:19" x14ac:dyDescent="0.25">
      <c r="C1302"/>
      <c r="H1302"/>
      <c r="N1302"/>
      <c r="S1302"/>
    </row>
    <row r="1303" spans="3:19" x14ac:dyDescent="0.25">
      <c r="C1303"/>
      <c r="H1303"/>
      <c r="N1303"/>
      <c r="S1303"/>
    </row>
    <row r="1304" spans="3:19" x14ac:dyDescent="0.25">
      <c r="C1304"/>
      <c r="H1304"/>
      <c r="N1304"/>
      <c r="S1304"/>
    </row>
    <row r="1305" spans="3:19" x14ac:dyDescent="0.25">
      <c r="C1305"/>
      <c r="H1305"/>
      <c r="N1305"/>
      <c r="S1305"/>
    </row>
    <row r="1306" spans="3:19" x14ac:dyDescent="0.25">
      <c r="C1306"/>
      <c r="H1306"/>
      <c r="N1306"/>
      <c r="S1306"/>
    </row>
    <row r="1307" spans="3:19" x14ac:dyDescent="0.25">
      <c r="C1307"/>
      <c r="H1307"/>
      <c r="N1307"/>
      <c r="S1307"/>
    </row>
    <row r="1308" spans="3:19" x14ac:dyDescent="0.25">
      <c r="C1308"/>
      <c r="H1308"/>
      <c r="N1308"/>
      <c r="S1308"/>
    </row>
    <row r="1309" spans="3:19" x14ac:dyDescent="0.25">
      <c r="C1309"/>
      <c r="H1309"/>
      <c r="N1309"/>
      <c r="S1309"/>
    </row>
    <row r="1310" spans="3:19" x14ac:dyDescent="0.25">
      <c r="C1310"/>
      <c r="H1310"/>
      <c r="N1310"/>
      <c r="S1310"/>
    </row>
    <row r="1311" spans="3:19" x14ac:dyDescent="0.25">
      <c r="C1311"/>
      <c r="H1311"/>
      <c r="N1311"/>
      <c r="S1311"/>
    </row>
    <row r="1312" spans="3:19" x14ac:dyDescent="0.25">
      <c r="C1312"/>
      <c r="H1312"/>
      <c r="N1312"/>
      <c r="S1312"/>
    </row>
    <row r="1313" spans="3:39" x14ac:dyDescent="0.25">
      <c r="C1313"/>
      <c r="H1313"/>
      <c r="N1313"/>
      <c r="S1313"/>
    </row>
    <row r="1314" spans="3:39" x14ac:dyDescent="0.25">
      <c r="C1314"/>
      <c r="H1314"/>
      <c r="N1314"/>
      <c r="S1314"/>
    </row>
    <row r="1315" spans="3:39" x14ac:dyDescent="0.25">
      <c r="C1315"/>
      <c r="H1315"/>
      <c r="N1315"/>
      <c r="S1315"/>
    </row>
    <row r="1316" spans="3:39" x14ac:dyDescent="0.25">
      <c r="C1316"/>
      <c r="H1316"/>
      <c r="N1316"/>
      <c r="S1316"/>
    </row>
    <row r="1317" spans="3:39" x14ac:dyDescent="0.25">
      <c r="C1317"/>
      <c r="H1317"/>
      <c r="N1317"/>
      <c r="S1317"/>
    </row>
    <row r="1318" spans="3:39" x14ac:dyDescent="0.25">
      <c r="C1318"/>
      <c r="H1318"/>
      <c r="N1318"/>
      <c r="S1318"/>
    </row>
    <row r="1319" spans="3:39" x14ac:dyDescent="0.25">
      <c r="C1319"/>
      <c r="H1319"/>
      <c r="N1319"/>
      <c r="S1319"/>
    </row>
    <row r="1320" spans="3:39" x14ac:dyDescent="0.25">
      <c r="C1320"/>
      <c r="H1320"/>
      <c r="N1320"/>
      <c r="S1320"/>
    </row>
    <row r="1321" spans="3:39" x14ac:dyDescent="0.25">
      <c r="C1321"/>
      <c r="H1321"/>
      <c r="N1321"/>
      <c r="S1321"/>
    </row>
    <row r="1322" spans="3:39" x14ac:dyDescent="0.25">
      <c r="C1322"/>
      <c r="H1322"/>
      <c r="N1322"/>
      <c r="S1322"/>
    </row>
    <row r="1323" spans="3:39" x14ac:dyDescent="0.25">
      <c r="C1323"/>
      <c r="H1323"/>
      <c r="N1323"/>
      <c r="S1323"/>
    </row>
    <row r="1324" spans="3:39" x14ac:dyDescent="0.25">
      <c r="C1324"/>
      <c r="H1324"/>
      <c r="N1324"/>
      <c r="S1324"/>
    </row>
    <row r="1325" spans="3:39" x14ac:dyDescent="0.25">
      <c r="C1325"/>
      <c r="H1325"/>
      <c r="N1325"/>
      <c r="S1325"/>
    </row>
    <row r="1326" spans="3:39" x14ac:dyDescent="0.25">
      <c r="C1326"/>
      <c r="H1326"/>
      <c r="N1326"/>
      <c r="S1326"/>
      <c r="AM1326" s="53"/>
    </row>
    <row r="1327" spans="3:39" x14ac:dyDescent="0.25">
      <c r="C1327"/>
      <c r="H1327"/>
      <c r="N1327"/>
      <c r="S1327"/>
      <c r="AM1327" s="53"/>
    </row>
    <row r="1328" spans="3:39" x14ac:dyDescent="0.25">
      <c r="C1328"/>
      <c r="H1328"/>
      <c r="N1328"/>
      <c r="S1328"/>
    </row>
    <row r="1329" spans="3:19" x14ac:dyDescent="0.25">
      <c r="C1329"/>
      <c r="H1329"/>
      <c r="N1329"/>
      <c r="S1329"/>
    </row>
    <row r="1330" spans="3:19" x14ac:dyDescent="0.25">
      <c r="C1330"/>
      <c r="H1330"/>
      <c r="N1330"/>
      <c r="S1330"/>
    </row>
    <row r="1331" spans="3:19" x14ac:dyDescent="0.25">
      <c r="C1331"/>
      <c r="H1331"/>
      <c r="N1331"/>
      <c r="S1331"/>
    </row>
    <row r="1332" spans="3:19" x14ac:dyDescent="0.25">
      <c r="C1332"/>
      <c r="H1332"/>
      <c r="N1332"/>
      <c r="S1332"/>
    </row>
    <row r="1333" spans="3:19" x14ac:dyDescent="0.25">
      <c r="C1333"/>
      <c r="H1333"/>
      <c r="N1333"/>
      <c r="S1333"/>
    </row>
    <row r="1334" spans="3:19" x14ac:dyDescent="0.25">
      <c r="C1334"/>
      <c r="H1334"/>
      <c r="N1334"/>
      <c r="S1334"/>
    </row>
    <row r="1335" spans="3:19" x14ac:dyDescent="0.25">
      <c r="C1335"/>
      <c r="H1335"/>
      <c r="N1335"/>
      <c r="S1335"/>
    </row>
    <row r="1336" spans="3:19" x14ac:dyDescent="0.25">
      <c r="C1336"/>
      <c r="H1336"/>
      <c r="N1336"/>
      <c r="S1336"/>
    </row>
    <row r="1337" spans="3:19" x14ac:dyDescent="0.25">
      <c r="C1337"/>
      <c r="H1337"/>
      <c r="N1337"/>
      <c r="S1337"/>
    </row>
    <row r="1338" spans="3:19" x14ac:dyDescent="0.25">
      <c r="C1338"/>
      <c r="H1338"/>
      <c r="N1338"/>
      <c r="S1338"/>
    </row>
    <row r="1339" spans="3:19" x14ac:dyDescent="0.25">
      <c r="C1339"/>
      <c r="H1339"/>
      <c r="N1339"/>
      <c r="S1339"/>
    </row>
    <row r="1340" spans="3:19" x14ac:dyDescent="0.25">
      <c r="C1340"/>
      <c r="H1340"/>
      <c r="N1340"/>
      <c r="S1340"/>
    </row>
    <row r="1341" spans="3:19" x14ac:dyDescent="0.25">
      <c r="C1341"/>
      <c r="H1341"/>
      <c r="N1341"/>
      <c r="S1341"/>
    </row>
    <row r="1342" spans="3:19" x14ac:dyDescent="0.25">
      <c r="C1342"/>
      <c r="H1342"/>
      <c r="N1342"/>
      <c r="S1342"/>
    </row>
    <row r="1343" spans="3:19" x14ac:dyDescent="0.25">
      <c r="C1343"/>
      <c r="H1343"/>
      <c r="N1343"/>
      <c r="S1343"/>
    </row>
    <row r="1344" spans="3:19" x14ac:dyDescent="0.25">
      <c r="C1344"/>
      <c r="H1344"/>
      <c r="N1344"/>
      <c r="S1344"/>
    </row>
    <row r="1345" spans="3:19" x14ac:dyDescent="0.25">
      <c r="C1345"/>
      <c r="H1345"/>
      <c r="N1345"/>
      <c r="S1345"/>
    </row>
    <row r="1346" spans="3:19" x14ac:dyDescent="0.25">
      <c r="C1346"/>
      <c r="H1346"/>
      <c r="N1346"/>
      <c r="S1346"/>
    </row>
    <row r="1347" spans="3:19" x14ac:dyDescent="0.25">
      <c r="C1347"/>
      <c r="H1347"/>
      <c r="N1347"/>
      <c r="S1347"/>
    </row>
    <row r="1348" spans="3:19" x14ac:dyDescent="0.25">
      <c r="C1348"/>
      <c r="H1348"/>
      <c r="N1348"/>
      <c r="S1348"/>
    </row>
    <row r="1349" spans="3:19" x14ac:dyDescent="0.25">
      <c r="C1349"/>
      <c r="H1349"/>
      <c r="N1349"/>
      <c r="S1349"/>
    </row>
    <row r="1350" spans="3:19" x14ac:dyDescent="0.25">
      <c r="C1350"/>
      <c r="H1350"/>
      <c r="N1350"/>
      <c r="S1350"/>
    </row>
    <row r="1351" spans="3:19" x14ac:dyDescent="0.25">
      <c r="C1351"/>
      <c r="H1351"/>
      <c r="N1351"/>
      <c r="S1351"/>
    </row>
    <row r="1352" spans="3:19" x14ac:dyDescent="0.25">
      <c r="C1352"/>
      <c r="H1352"/>
      <c r="N1352"/>
      <c r="S1352"/>
    </row>
    <row r="1353" spans="3:19" x14ac:dyDescent="0.25">
      <c r="C1353"/>
      <c r="H1353"/>
      <c r="N1353"/>
      <c r="S1353"/>
    </row>
    <row r="1354" spans="3:19" x14ac:dyDescent="0.25">
      <c r="C1354"/>
      <c r="H1354"/>
      <c r="N1354"/>
      <c r="S1354"/>
    </row>
    <row r="1355" spans="3:19" x14ac:dyDescent="0.25">
      <c r="C1355"/>
      <c r="H1355"/>
      <c r="N1355"/>
      <c r="S1355"/>
    </row>
    <row r="1356" spans="3:19" x14ac:dyDescent="0.25">
      <c r="C1356"/>
      <c r="H1356"/>
      <c r="N1356"/>
      <c r="S1356"/>
    </row>
    <row r="1357" spans="3:19" x14ac:dyDescent="0.25">
      <c r="C1357"/>
      <c r="H1357"/>
      <c r="N1357"/>
      <c r="S1357"/>
    </row>
    <row r="1358" spans="3:19" x14ac:dyDescent="0.25">
      <c r="C1358"/>
      <c r="H1358"/>
      <c r="N1358"/>
      <c r="S1358"/>
    </row>
    <row r="1359" spans="3:19" x14ac:dyDescent="0.25">
      <c r="C1359"/>
      <c r="H1359"/>
      <c r="N1359"/>
      <c r="S1359"/>
    </row>
    <row r="1360" spans="3:19" x14ac:dyDescent="0.25">
      <c r="C1360"/>
      <c r="H1360"/>
      <c r="N1360"/>
      <c r="S1360"/>
    </row>
    <row r="1361" spans="3:19" x14ac:dyDescent="0.25">
      <c r="C1361"/>
      <c r="H1361"/>
      <c r="N1361"/>
      <c r="S1361"/>
    </row>
    <row r="1362" spans="3:19" x14ac:dyDescent="0.25">
      <c r="C1362"/>
      <c r="H1362"/>
      <c r="N1362"/>
      <c r="S1362"/>
    </row>
    <row r="1363" spans="3:19" x14ac:dyDescent="0.25">
      <c r="C1363"/>
      <c r="H1363"/>
      <c r="N1363"/>
      <c r="S1363"/>
    </row>
    <row r="1364" spans="3:19" x14ac:dyDescent="0.25">
      <c r="C1364"/>
      <c r="H1364"/>
      <c r="N1364"/>
      <c r="S1364"/>
    </row>
    <row r="1365" spans="3:19" x14ac:dyDescent="0.25">
      <c r="C1365"/>
      <c r="H1365"/>
      <c r="N1365"/>
      <c r="S1365"/>
    </row>
    <row r="1366" spans="3:19" x14ac:dyDescent="0.25">
      <c r="C1366"/>
      <c r="H1366"/>
      <c r="N1366"/>
      <c r="S1366"/>
    </row>
    <row r="1367" spans="3:19" x14ac:dyDescent="0.25">
      <c r="C1367"/>
      <c r="H1367"/>
      <c r="N1367"/>
      <c r="S1367"/>
    </row>
    <row r="1368" spans="3:19" x14ac:dyDescent="0.25">
      <c r="C1368"/>
      <c r="H1368"/>
      <c r="N1368"/>
      <c r="S1368"/>
    </row>
    <row r="1369" spans="3:19" x14ac:dyDescent="0.25">
      <c r="C1369"/>
      <c r="H1369"/>
      <c r="N1369"/>
      <c r="S1369"/>
    </row>
    <row r="1370" spans="3:19" x14ac:dyDescent="0.25">
      <c r="C1370"/>
      <c r="H1370"/>
      <c r="N1370"/>
      <c r="S1370"/>
    </row>
    <row r="1371" spans="3:19" x14ac:dyDescent="0.25">
      <c r="C1371"/>
      <c r="H1371"/>
      <c r="N1371"/>
      <c r="S1371"/>
    </row>
    <row r="1372" spans="3:19" x14ac:dyDescent="0.25">
      <c r="C1372"/>
      <c r="H1372"/>
      <c r="N1372"/>
      <c r="S1372"/>
    </row>
    <row r="1373" spans="3:19" x14ac:dyDescent="0.25">
      <c r="C1373"/>
      <c r="H1373"/>
      <c r="N1373"/>
      <c r="S1373"/>
    </row>
    <row r="1374" spans="3:19" x14ac:dyDescent="0.25">
      <c r="C1374"/>
      <c r="H1374"/>
      <c r="N1374"/>
      <c r="S1374"/>
    </row>
    <row r="1375" spans="3:19" x14ac:dyDescent="0.25">
      <c r="C1375"/>
      <c r="H1375"/>
      <c r="N1375"/>
      <c r="S1375"/>
    </row>
    <row r="1376" spans="3:19" x14ac:dyDescent="0.25">
      <c r="C1376"/>
      <c r="H1376"/>
      <c r="N1376"/>
      <c r="S1376"/>
    </row>
    <row r="1377" spans="3:40" x14ac:dyDescent="0.25">
      <c r="C1377"/>
      <c r="H1377"/>
      <c r="N1377"/>
      <c r="S1377"/>
    </row>
    <row r="1378" spans="3:40" x14ac:dyDescent="0.25">
      <c r="C1378"/>
      <c r="H1378"/>
      <c r="N1378"/>
      <c r="S1378"/>
    </row>
    <row r="1379" spans="3:40" x14ac:dyDescent="0.25">
      <c r="C1379"/>
      <c r="H1379"/>
      <c r="N1379"/>
      <c r="S1379"/>
    </row>
    <row r="1380" spans="3:40" x14ac:dyDescent="0.25">
      <c r="C1380"/>
      <c r="H1380"/>
      <c r="N1380"/>
      <c r="S1380"/>
    </row>
    <row r="1381" spans="3:40" x14ac:dyDescent="0.25">
      <c r="C1381"/>
      <c r="H1381"/>
      <c r="N1381"/>
      <c r="S1381"/>
    </row>
    <row r="1382" spans="3:40" x14ac:dyDescent="0.25">
      <c r="C1382"/>
      <c r="H1382"/>
      <c r="N1382"/>
      <c r="S1382"/>
    </row>
    <row r="1383" spans="3:40" x14ac:dyDescent="0.25">
      <c r="C1383"/>
      <c r="H1383"/>
      <c r="N1383"/>
      <c r="S1383"/>
    </row>
    <row r="1384" spans="3:40" x14ac:dyDescent="0.25">
      <c r="C1384"/>
      <c r="H1384"/>
      <c r="N1384"/>
      <c r="S1384"/>
    </row>
    <row r="1385" spans="3:40" x14ac:dyDescent="0.25">
      <c r="C1385"/>
      <c r="H1385"/>
      <c r="N1385"/>
      <c r="S1385"/>
    </row>
    <row r="1386" spans="3:40" x14ac:dyDescent="0.25">
      <c r="C1386"/>
      <c r="H1386"/>
      <c r="N1386"/>
      <c r="S1386"/>
    </row>
    <row r="1387" spans="3:40" x14ac:dyDescent="0.25">
      <c r="C1387"/>
      <c r="H1387"/>
      <c r="N1387"/>
      <c r="S1387"/>
    </row>
    <row r="1388" spans="3:40" x14ac:dyDescent="0.25">
      <c r="C1388"/>
      <c r="H1388"/>
      <c r="N1388"/>
      <c r="S1388"/>
    </row>
    <row r="1389" spans="3:40" x14ac:dyDescent="0.25">
      <c r="C1389"/>
      <c r="H1389"/>
      <c r="N1389"/>
      <c r="S1389"/>
    </row>
    <row r="1390" spans="3:40" x14ac:dyDescent="0.25">
      <c r="C1390"/>
      <c r="H1390"/>
      <c r="N1390"/>
      <c r="S1390"/>
      <c r="AN1390" s="53"/>
    </row>
    <row r="1391" spans="3:40" x14ac:dyDescent="0.25">
      <c r="C1391"/>
      <c r="H1391"/>
      <c r="N1391"/>
      <c r="S1391"/>
      <c r="AN1391" s="53"/>
    </row>
    <row r="1392" spans="3:40" x14ac:dyDescent="0.25">
      <c r="C1392"/>
      <c r="H1392"/>
      <c r="N1392"/>
      <c r="S1392"/>
    </row>
    <row r="1393" spans="3:19" x14ac:dyDescent="0.25">
      <c r="C1393"/>
      <c r="H1393"/>
      <c r="N1393"/>
      <c r="S1393"/>
    </row>
    <row r="1394" spans="3:19" x14ac:dyDescent="0.25">
      <c r="C1394"/>
      <c r="H1394"/>
      <c r="N1394"/>
      <c r="S1394"/>
    </row>
    <row r="1395" spans="3:19" x14ac:dyDescent="0.25">
      <c r="C1395"/>
      <c r="H1395"/>
      <c r="N1395"/>
      <c r="S1395"/>
    </row>
    <row r="1396" spans="3:19" x14ac:dyDescent="0.25">
      <c r="C1396"/>
      <c r="H1396"/>
      <c r="N1396"/>
      <c r="S1396"/>
    </row>
    <row r="1397" spans="3:19" x14ac:dyDescent="0.25">
      <c r="C1397"/>
      <c r="H1397"/>
      <c r="N1397"/>
      <c r="S1397"/>
    </row>
    <row r="1398" spans="3:19" x14ac:dyDescent="0.25">
      <c r="C1398"/>
      <c r="H1398"/>
      <c r="N1398"/>
      <c r="S1398"/>
    </row>
    <row r="1399" spans="3:19" x14ac:dyDescent="0.25">
      <c r="C1399"/>
      <c r="H1399"/>
      <c r="N1399"/>
      <c r="S1399"/>
    </row>
    <row r="1400" spans="3:19" x14ac:dyDescent="0.25">
      <c r="C1400"/>
      <c r="H1400"/>
      <c r="N1400"/>
      <c r="S1400"/>
    </row>
    <row r="1401" spans="3:19" x14ac:dyDescent="0.25">
      <c r="C1401"/>
      <c r="H1401"/>
      <c r="N1401"/>
      <c r="S1401"/>
    </row>
    <row r="1402" spans="3:19" x14ac:dyDescent="0.25">
      <c r="C1402"/>
      <c r="H1402"/>
      <c r="N1402"/>
      <c r="S1402"/>
    </row>
    <row r="1403" spans="3:19" x14ac:dyDescent="0.25">
      <c r="C1403"/>
      <c r="H1403"/>
      <c r="N1403"/>
      <c r="S1403"/>
    </row>
    <row r="1404" spans="3:19" x14ac:dyDescent="0.25">
      <c r="C1404"/>
      <c r="H1404"/>
      <c r="N1404"/>
      <c r="S1404"/>
    </row>
    <row r="1405" spans="3:19" x14ac:dyDescent="0.25">
      <c r="C1405"/>
      <c r="H1405"/>
      <c r="N1405"/>
      <c r="S1405"/>
    </row>
    <row r="1406" spans="3:19" x14ac:dyDescent="0.25">
      <c r="C1406"/>
      <c r="H1406"/>
      <c r="N1406"/>
      <c r="S1406"/>
    </row>
    <row r="1407" spans="3:19" x14ac:dyDescent="0.25">
      <c r="C1407"/>
      <c r="H1407"/>
      <c r="N1407"/>
      <c r="S1407"/>
    </row>
    <row r="1408" spans="3:19" x14ac:dyDescent="0.25">
      <c r="C1408"/>
      <c r="H1408"/>
      <c r="N1408"/>
      <c r="S1408"/>
    </row>
    <row r="1409" spans="3:19" x14ac:dyDescent="0.25">
      <c r="C1409"/>
      <c r="H1409"/>
      <c r="N1409"/>
      <c r="S1409"/>
    </row>
    <row r="1410" spans="3:19" x14ac:dyDescent="0.25">
      <c r="C1410"/>
      <c r="H1410"/>
      <c r="N1410"/>
      <c r="S1410"/>
    </row>
    <row r="1411" spans="3:19" x14ac:dyDescent="0.25">
      <c r="C1411"/>
      <c r="H1411"/>
      <c r="N1411"/>
      <c r="S1411"/>
    </row>
    <row r="1412" spans="3:19" x14ac:dyDescent="0.25">
      <c r="C1412"/>
      <c r="H1412"/>
      <c r="N1412"/>
      <c r="S1412"/>
    </row>
    <row r="1413" spans="3:19" x14ac:dyDescent="0.25">
      <c r="C1413"/>
      <c r="H1413"/>
      <c r="N1413"/>
      <c r="S1413"/>
    </row>
    <row r="1414" spans="3:19" x14ac:dyDescent="0.25">
      <c r="C1414"/>
      <c r="H1414"/>
      <c r="N1414"/>
      <c r="S1414"/>
    </row>
    <row r="1415" spans="3:19" x14ac:dyDescent="0.25">
      <c r="C1415"/>
      <c r="H1415"/>
      <c r="N1415"/>
      <c r="S1415"/>
    </row>
    <row r="1416" spans="3:19" x14ac:dyDescent="0.25">
      <c r="C1416"/>
      <c r="H1416"/>
      <c r="N1416"/>
      <c r="S1416"/>
    </row>
    <row r="1417" spans="3:19" x14ac:dyDescent="0.25">
      <c r="C1417"/>
      <c r="H1417"/>
      <c r="N1417"/>
      <c r="S1417"/>
    </row>
    <row r="1418" spans="3:19" x14ac:dyDescent="0.25">
      <c r="C1418"/>
      <c r="H1418"/>
      <c r="N1418"/>
      <c r="S1418"/>
    </row>
    <row r="1419" spans="3:19" x14ac:dyDescent="0.25">
      <c r="C1419"/>
      <c r="H1419"/>
      <c r="N1419"/>
      <c r="S1419"/>
    </row>
    <row r="1420" spans="3:19" x14ac:dyDescent="0.25">
      <c r="C1420"/>
      <c r="H1420"/>
      <c r="N1420"/>
      <c r="S1420"/>
    </row>
    <row r="1421" spans="3:19" x14ac:dyDescent="0.25">
      <c r="C1421"/>
      <c r="H1421"/>
      <c r="N1421"/>
      <c r="S1421"/>
    </row>
    <row r="1422" spans="3:19" x14ac:dyDescent="0.25">
      <c r="C1422"/>
      <c r="H1422"/>
      <c r="N1422"/>
      <c r="S1422"/>
    </row>
    <row r="1423" spans="3:19" x14ac:dyDescent="0.25">
      <c r="C1423"/>
      <c r="H1423"/>
      <c r="N1423"/>
      <c r="S1423"/>
    </row>
    <row r="1424" spans="3:19" x14ac:dyDescent="0.25">
      <c r="C1424"/>
      <c r="H1424"/>
      <c r="N1424"/>
      <c r="S1424"/>
    </row>
    <row r="1425" spans="3:19" x14ac:dyDescent="0.25">
      <c r="C1425"/>
      <c r="H1425"/>
      <c r="N1425"/>
      <c r="S1425"/>
    </row>
    <row r="1426" spans="3:19" x14ac:dyDescent="0.25">
      <c r="C1426"/>
      <c r="H1426"/>
      <c r="N1426"/>
      <c r="S1426"/>
    </row>
    <row r="1427" spans="3:19" x14ac:dyDescent="0.25">
      <c r="C1427"/>
      <c r="H1427"/>
      <c r="N1427"/>
      <c r="S1427"/>
    </row>
    <row r="1428" spans="3:19" x14ac:dyDescent="0.25">
      <c r="C1428"/>
      <c r="H1428"/>
      <c r="N1428"/>
      <c r="S1428"/>
    </row>
    <row r="1429" spans="3:19" x14ac:dyDescent="0.25">
      <c r="C1429"/>
      <c r="H1429"/>
      <c r="N1429"/>
      <c r="S1429"/>
    </row>
    <row r="1430" spans="3:19" x14ac:dyDescent="0.25">
      <c r="C1430"/>
      <c r="H1430"/>
      <c r="N1430"/>
      <c r="S1430"/>
    </row>
    <row r="1431" spans="3:19" x14ac:dyDescent="0.25">
      <c r="C1431"/>
      <c r="H1431"/>
      <c r="N1431"/>
      <c r="S1431"/>
    </row>
    <row r="1432" spans="3:19" x14ac:dyDescent="0.25">
      <c r="C1432"/>
      <c r="H1432"/>
      <c r="N1432"/>
      <c r="S1432"/>
    </row>
    <row r="1433" spans="3:19" x14ac:dyDescent="0.25">
      <c r="C1433"/>
      <c r="H1433"/>
      <c r="N1433"/>
      <c r="S1433"/>
    </row>
    <row r="1434" spans="3:19" x14ac:dyDescent="0.25">
      <c r="C1434"/>
      <c r="H1434"/>
      <c r="N1434"/>
      <c r="S1434"/>
    </row>
    <row r="1435" spans="3:19" x14ac:dyDescent="0.25">
      <c r="C1435"/>
      <c r="H1435"/>
      <c r="N1435"/>
      <c r="S1435"/>
    </row>
    <row r="1436" spans="3:19" x14ac:dyDescent="0.25">
      <c r="C1436"/>
      <c r="H1436"/>
      <c r="N1436"/>
      <c r="S1436"/>
    </row>
    <row r="1437" spans="3:19" x14ac:dyDescent="0.25">
      <c r="C1437"/>
      <c r="H1437"/>
      <c r="N1437"/>
      <c r="S1437"/>
    </row>
    <row r="1438" spans="3:19" x14ac:dyDescent="0.25">
      <c r="C1438"/>
      <c r="H1438"/>
      <c r="N1438"/>
      <c r="S1438"/>
    </row>
    <row r="1439" spans="3:19" x14ac:dyDescent="0.25">
      <c r="C1439"/>
      <c r="H1439"/>
      <c r="N1439"/>
      <c r="S1439"/>
    </row>
    <row r="1440" spans="3:19" x14ac:dyDescent="0.25">
      <c r="C1440"/>
      <c r="H1440"/>
      <c r="N1440"/>
      <c r="S1440"/>
    </row>
    <row r="1441" spans="3:41" x14ac:dyDescent="0.25">
      <c r="C1441"/>
      <c r="H1441"/>
      <c r="N1441"/>
      <c r="S1441"/>
    </row>
    <row r="1442" spans="3:41" x14ac:dyDescent="0.25">
      <c r="C1442"/>
      <c r="H1442"/>
      <c r="N1442"/>
      <c r="S1442"/>
    </row>
    <row r="1443" spans="3:41" x14ac:dyDescent="0.25">
      <c r="C1443"/>
      <c r="H1443"/>
      <c r="N1443"/>
      <c r="S1443"/>
    </row>
    <row r="1444" spans="3:41" x14ac:dyDescent="0.25">
      <c r="C1444"/>
      <c r="H1444"/>
      <c r="N1444"/>
      <c r="S1444"/>
    </row>
    <row r="1445" spans="3:41" x14ac:dyDescent="0.25">
      <c r="C1445"/>
      <c r="H1445"/>
      <c r="N1445"/>
      <c r="S1445"/>
    </row>
    <row r="1446" spans="3:41" x14ac:dyDescent="0.25">
      <c r="C1446"/>
      <c r="H1446"/>
      <c r="N1446"/>
      <c r="S1446"/>
    </row>
    <row r="1447" spans="3:41" x14ac:dyDescent="0.25">
      <c r="C1447"/>
      <c r="H1447"/>
      <c r="N1447"/>
      <c r="S1447"/>
    </row>
    <row r="1448" spans="3:41" x14ac:dyDescent="0.25">
      <c r="C1448"/>
      <c r="H1448"/>
      <c r="N1448"/>
      <c r="S1448"/>
    </row>
    <row r="1449" spans="3:41" x14ac:dyDescent="0.25">
      <c r="C1449"/>
      <c r="H1449"/>
      <c r="N1449"/>
      <c r="S1449"/>
    </row>
    <row r="1450" spans="3:41" x14ac:dyDescent="0.25">
      <c r="C1450"/>
      <c r="H1450"/>
      <c r="N1450"/>
      <c r="S1450"/>
    </row>
    <row r="1451" spans="3:41" x14ac:dyDescent="0.25">
      <c r="C1451"/>
      <c r="H1451"/>
      <c r="N1451"/>
      <c r="S1451"/>
    </row>
    <row r="1452" spans="3:41" x14ac:dyDescent="0.25">
      <c r="C1452"/>
      <c r="H1452"/>
      <c r="N1452"/>
      <c r="S1452"/>
    </row>
    <row r="1453" spans="3:41" x14ac:dyDescent="0.25">
      <c r="C1453"/>
      <c r="H1453"/>
      <c r="N1453"/>
      <c r="S1453"/>
    </row>
    <row r="1454" spans="3:41" x14ac:dyDescent="0.25">
      <c r="C1454"/>
      <c r="H1454"/>
      <c r="N1454"/>
      <c r="S1454"/>
    </row>
    <row r="1455" spans="3:41" x14ac:dyDescent="0.25">
      <c r="C1455"/>
      <c r="H1455"/>
      <c r="N1455"/>
      <c r="S1455"/>
      <c r="AO1455" s="53"/>
    </row>
    <row r="1456" spans="3:41" x14ac:dyDescent="0.25">
      <c r="C1456"/>
      <c r="H1456"/>
      <c r="N1456"/>
      <c r="S1456"/>
      <c r="AO1456" s="53"/>
    </row>
    <row r="1457" spans="3:170" x14ac:dyDescent="0.25">
      <c r="C1457"/>
      <c r="H1457"/>
      <c r="N1457"/>
      <c r="S1457"/>
    </row>
    <row r="1458" spans="3:170" x14ac:dyDescent="0.25">
      <c r="C1458"/>
      <c r="H1458"/>
      <c r="N1458"/>
      <c r="S1458"/>
    </row>
    <row r="1459" spans="3:170" x14ac:dyDescent="0.25">
      <c r="C1459"/>
      <c r="H1459"/>
      <c r="N1459"/>
      <c r="S1459"/>
    </row>
    <row r="1460" spans="3:170" x14ac:dyDescent="0.25">
      <c r="C1460"/>
      <c r="H1460"/>
      <c r="N1460"/>
      <c r="S1460"/>
    </row>
    <row r="1461" spans="3:170" x14ac:dyDescent="0.25">
      <c r="C1461"/>
      <c r="H1461"/>
      <c r="N1461"/>
      <c r="S1461"/>
    </row>
    <row r="1462" spans="3:170" x14ac:dyDescent="0.25">
      <c r="C1462"/>
      <c r="H1462"/>
      <c r="N1462"/>
      <c r="S1462"/>
    </row>
    <row r="1463" spans="3:170" x14ac:dyDescent="0.25">
      <c r="C1463"/>
      <c r="H1463"/>
      <c r="N1463"/>
      <c r="S1463"/>
    </row>
    <row r="1464" spans="3:170" x14ac:dyDescent="0.25">
      <c r="C1464"/>
      <c r="H1464"/>
      <c r="N1464"/>
      <c r="S1464"/>
    </row>
    <row r="1465" spans="3:170" x14ac:dyDescent="0.25">
      <c r="C1465"/>
      <c r="H1465"/>
      <c r="N1465"/>
      <c r="S1465"/>
    </row>
    <row r="1466" spans="3:170" x14ac:dyDescent="0.25">
      <c r="C1466"/>
      <c r="H1466"/>
      <c r="N1466"/>
      <c r="S1466"/>
    </row>
    <row r="1467" spans="3:170" x14ac:dyDescent="0.25">
      <c r="C1467"/>
      <c r="H1467"/>
      <c r="N1467"/>
      <c r="S1467"/>
    </row>
    <row r="1468" spans="3:170" x14ac:dyDescent="0.25">
      <c r="C1468"/>
      <c r="H1468"/>
      <c r="N1468"/>
      <c r="S1468"/>
    </row>
    <row r="1469" spans="3:170" x14ac:dyDescent="0.25">
      <c r="C1469"/>
      <c r="H1469"/>
      <c r="N1469"/>
      <c r="S1469"/>
    </row>
    <row r="1470" spans="3:170" x14ac:dyDescent="0.25">
      <c r="C1470"/>
      <c r="H1470"/>
      <c r="N1470"/>
      <c r="S1470"/>
    </row>
    <row r="1471" spans="3:170" x14ac:dyDescent="0.25">
      <c r="C1471"/>
      <c r="H1471"/>
      <c r="N1471"/>
      <c r="S1471"/>
    </row>
    <row r="1472" spans="3:170" x14ac:dyDescent="0.25">
      <c r="C1472"/>
      <c r="H1472"/>
      <c r="N1472"/>
      <c r="S1472"/>
      <c r="FN1472" s="53"/>
    </row>
    <row r="1473" spans="3:19" x14ac:dyDescent="0.25">
      <c r="C1473"/>
      <c r="H1473"/>
      <c r="N1473"/>
      <c r="S1473"/>
    </row>
    <row r="1474" spans="3:19" x14ac:dyDescent="0.25">
      <c r="C1474"/>
      <c r="H1474"/>
      <c r="N1474"/>
      <c r="S1474"/>
    </row>
    <row r="1475" spans="3:19" x14ac:dyDescent="0.25">
      <c r="C1475"/>
      <c r="H1475"/>
      <c r="N1475"/>
      <c r="S1475"/>
    </row>
    <row r="1476" spans="3:19" x14ac:dyDescent="0.25">
      <c r="C1476"/>
      <c r="H1476"/>
      <c r="N1476"/>
      <c r="S1476"/>
    </row>
    <row r="1477" spans="3:19" x14ac:dyDescent="0.25">
      <c r="C1477"/>
      <c r="H1477"/>
      <c r="N1477"/>
      <c r="S1477"/>
    </row>
    <row r="1478" spans="3:19" x14ac:dyDescent="0.25">
      <c r="C1478"/>
      <c r="H1478"/>
      <c r="N1478"/>
      <c r="S1478"/>
    </row>
    <row r="1479" spans="3:19" x14ac:dyDescent="0.25">
      <c r="C1479"/>
      <c r="H1479"/>
      <c r="N1479"/>
      <c r="S1479"/>
    </row>
    <row r="1480" spans="3:19" x14ac:dyDescent="0.25">
      <c r="C1480"/>
      <c r="H1480"/>
      <c r="N1480"/>
      <c r="S1480"/>
    </row>
    <row r="1481" spans="3:19" x14ac:dyDescent="0.25">
      <c r="C1481"/>
      <c r="H1481"/>
      <c r="N1481"/>
      <c r="S1481"/>
    </row>
    <row r="1482" spans="3:19" x14ac:dyDescent="0.25">
      <c r="C1482"/>
      <c r="H1482"/>
      <c r="N1482"/>
      <c r="S1482"/>
    </row>
    <row r="1483" spans="3:19" x14ac:dyDescent="0.25">
      <c r="C1483"/>
      <c r="H1483"/>
      <c r="N1483"/>
      <c r="S1483"/>
    </row>
    <row r="1484" spans="3:19" x14ac:dyDescent="0.25">
      <c r="C1484"/>
      <c r="H1484"/>
      <c r="N1484"/>
      <c r="S1484"/>
    </row>
    <row r="1485" spans="3:19" x14ac:dyDescent="0.25">
      <c r="C1485"/>
      <c r="H1485"/>
      <c r="N1485"/>
      <c r="S1485"/>
    </row>
    <row r="1486" spans="3:19" x14ac:dyDescent="0.25">
      <c r="C1486"/>
      <c r="H1486"/>
      <c r="N1486"/>
      <c r="S1486"/>
    </row>
    <row r="1487" spans="3:19" x14ac:dyDescent="0.25">
      <c r="C1487"/>
      <c r="H1487"/>
      <c r="N1487"/>
      <c r="S1487"/>
    </row>
    <row r="1488" spans="3:19" x14ac:dyDescent="0.25">
      <c r="C1488"/>
      <c r="H1488"/>
      <c r="N1488"/>
      <c r="S1488"/>
    </row>
    <row r="1489" spans="3:19" x14ac:dyDescent="0.25">
      <c r="C1489"/>
      <c r="H1489"/>
      <c r="N1489"/>
      <c r="S1489"/>
    </row>
    <row r="1490" spans="3:19" x14ac:dyDescent="0.25">
      <c r="C1490"/>
      <c r="H1490"/>
      <c r="N1490"/>
      <c r="S1490"/>
    </row>
    <row r="1491" spans="3:19" x14ac:dyDescent="0.25">
      <c r="C1491"/>
      <c r="H1491"/>
      <c r="N1491"/>
      <c r="S1491"/>
    </row>
    <row r="1492" spans="3:19" x14ac:dyDescent="0.25">
      <c r="C1492"/>
      <c r="H1492"/>
      <c r="N1492"/>
      <c r="S1492"/>
    </row>
    <row r="1493" spans="3:19" x14ac:dyDescent="0.25">
      <c r="C1493"/>
      <c r="H1493"/>
      <c r="N1493"/>
      <c r="S1493"/>
    </row>
    <row r="1494" spans="3:19" x14ac:dyDescent="0.25">
      <c r="C1494"/>
      <c r="H1494"/>
      <c r="N1494"/>
      <c r="S1494"/>
    </row>
    <row r="1495" spans="3:19" x14ac:dyDescent="0.25">
      <c r="C1495"/>
      <c r="H1495"/>
      <c r="N1495"/>
      <c r="S1495"/>
    </row>
    <row r="1496" spans="3:19" x14ac:dyDescent="0.25">
      <c r="C1496"/>
      <c r="H1496"/>
      <c r="N1496"/>
      <c r="S1496"/>
    </row>
    <row r="1497" spans="3:19" x14ac:dyDescent="0.25">
      <c r="C1497"/>
      <c r="H1497"/>
      <c r="N1497"/>
      <c r="S1497"/>
    </row>
    <row r="1498" spans="3:19" x14ac:dyDescent="0.25">
      <c r="C1498"/>
      <c r="H1498"/>
      <c r="N1498"/>
      <c r="S1498"/>
    </row>
    <row r="1499" spans="3:19" x14ac:dyDescent="0.25">
      <c r="C1499"/>
      <c r="H1499"/>
      <c r="N1499"/>
      <c r="S1499"/>
    </row>
    <row r="1500" spans="3:19" x14ac:dyDescent="0.25">
      <c r="C1500"/>
      <c r="H1500"/>
      <c r="N1500"/>
      <c r="S1500"/>
    </row>
    <row r="1501" spans="3:19" x14ac:dyDescent="0.25">
      <c r="C1501"/>
      <c r="H1501"/>
      <c r="N1501"/>
      <c r="S1501"/>
    </row>
    <row r="1502" spans="3:19" x14ac:dyDescent="0.25">
      <c r="C1502"/>
      <c r="H1502"/>
      <c r="N1502"/>
      <c r="S1502"/>
    </row>
    <row r="1503" spans="3:19" x14ac:dyDescent="0.25">
      <c r="C1503"/>
      <c r="H1503"/>
      <c r="N1503"/>
      <c r="S1503"/>
    </row>
    <row r="1504" spans="3:19" x14ac:dyDescent="0.25">
      <c r="C1504"/>
      <c r="H1504"/>
      <c r="N1504"/>
      <c r="S1504"/>
    </row>
    <row r="1505" spans="3:19" x14ac:dyDescent="0.25">
      <c r="C1505"/>
      <c r="H1505"/>
      <c r="N1505"/>
      <c r="S1505"/>
    </row>
    <row r="1506" spans="3:19" x14ac:dyDescent="0.25">
      <c r="C1506"/>
      <c r="H1506"/>
      <c r="N1506"/>
      <c r="S1506"/>
    </row>
    <row r="1507" spans="3:19" x14ac:dyDescent="0.25">
      <c r="C1507"/>
      <c r="H1507"/>
      <c r="N1507"/>
      <c r="S1507"/>
    </row>
    <row r="1508" spans="3:19" x14ac:dyDescent="0.25">
      <c r="C1508"/>
      <c r="H1508"/>
      <c r="N1508"/>
      <c r="S1508"/>
    </row>
    <row r="1509" spans="3:19" x14ac:dyDescent="0.25">
      <c r="C1509"/>
      <c r="H1509"/>
      <c r="N1509"/>
      <c r="S1509"/>
    </row>
    <row r="1510" spans="3:19" x14ac:dyDescent="0.25">
      <c r="C1510"/>
      <c r="H1510"/>
      <c r="N1510"/>
      <c r="S1510"/>
    </row>
    <row r="1511" spans="3:19" x14ac:dyDescent="0.25">
      <c r="C1511"/>
      <c r="H1511"/>
      <c r="N1511"/>
      <c r="S1511"/>
    </row>
    <row r="1512" spans="3:19" x14ac:dyDescent="0.25">
      <c r="C1512"/>
      <c r="H1512"/>
      <c r="N1512"/>
      <c r="S1512"/>
    </row>
    <row r="1513" spans="3:19" x14ac:dyDescent="0.25">
      <c r="C1513"/>
      <c r="H1513"/>
      <c r="N1513"/>
      <c r="S1513"/>
    </row>
    <row r="1514" spans="3:19" x14ac:dyDescent="0.25">
      <c r="C1514"/>
      <c r="H1514"/>
      <c r="N1514"/>
      <c r="S1514"/>
    </row>
    <row r="1515" spans="3:19" x14ac:dyDescent="0.25">
      <c r="C1515"/>
      <c r="H1515"/>
      <c r="N1515"/>
      <c r="S1515"/>
    </row>
    <row r="1516" spans="3:19" x14ac:dyDescent="0.25">
      <c r="C1516"/>
      <c r="H1516"/>
      <c r="N1516"/>
      <c r="S1516"/>
    </row>
    <row r="1517" spans="3:19" x14ac:dyDescent="0.25">
      <c r="C1517"/>
      <c r="H1517"/>
      <c r="N1517"/>
      <c r="S1517"/>
    </row>
    <row r="1518" spans="3:19" x14ac:dyDescent="0.25">
      <c r="C1518"/>
      <c r="H1518"/>
      <c r="N1518"/>
      <c r="S1518"/>
    </row>
    <row r="1519" spans="3:19" x14ac:dyDescent="0.25">
      <c r="C1519"/>
      <c r="H1519"/>
      <c r="N1519"/>
      <c r="S1519"/>
    </row>
    <row r="1520" spans="3:19" x14ac:dyDescent="0.25">
      <c r="C1520"/>
      <c r="H1520"/>
      <c r="N1520"/>
      <c r="S1520"/>
    </row>
    <row r="1521" spans="3:42" x14ac:dyDescent="0.25">
      <c r="C1521"/>
      <c r="H1521"/>
      <c r="N1521"/>
      <c r="S1521"/>
      <c r="AP1521" s="53"/>
    </row>
    <row r="1522" spans="3:42" x14ac:dyDescent="0.25">
      <c r="C1522"/>
      <c r="H1522"/>
      <c r="N1522"/>
      <c r="S1522"/>
      <c r="AP1522" s="53"/>
    </row>
    <row r="1523" spans="3:42" x14ac:dyDescent="0.25">
      <c r="C1523"/>
      <c r="H1523"/>
      <c r="N1523"/>
      <c r="S1523"/>
    </row>
    <row r="1524" spans="3:42" x14ac:dyDescent="0.25">
      <c r="C1524"/>
      <c r="H1524"/>
      <c r="N1524"/>
      <c r="S1524"/>
    </row>
    <row r="1525" spans="3:42" x14ac:dyDescent="0.25">
      <c r="C1525"/>
      <c r="H1525"/>
      <c r="N1525"/>
      <c r="S1525"/>
    </row>
    <row r="1526" spans="3:42" x14ac:dyDescent="0.25">
      <c r="C1526"/>
      <c r="H1526"/>
      <c r="N1526"/>
      <c r="S1526"/>
    </row>
    <row r="1527" spans="3:42" x14ac:dyDescent="0.25">
      <c r="C1527"/>
      <c r="H1527"/>
      <c r="N1527"/>
      <c r="S1527"/>
    </row>
    <row r="1528" spans="3:42" x14ac:dyDescent="0.25">
      <c r="C1528"/>
      <c r="H1528"/>
      <c r="N1528"/>
      <c r="S1528"/>
    </row>
    <row r="1529" spans="3:42" x14ac:dyDescent="0.25">
      <c r="C1529"/>
      <c r="H1529"/>
      <c r="N1529"/>
      <c r="S1529"/>
    </row>
    <row r="1530" spans="3:42" x14ac:dyDescent="0.25">
      <c r="C1530"/>
      <c r="H1530"/>
      <c r="N1530"/>
      <c r="S1530"/>
    </row>
    <row r="1531" spans="3:42" x14ac:dyDescent="0.25">
      <c r="C1531"/>
      <c r="H1531"/>
      <c r="N1531"/>
      <c r="S1531"/>
    </row>
    <row r="1532" spans="3:42" x14ac:dyDescent="0.25">
      <c r="C1532"/>
      <c r="H1532"/>
      <c r="N1532"/>
      <c r="S1532"/>
    </row>
    <row r="1533" spans="3:42" x14ac:dyDescent="0.25">
      <c r="C1533"/>
      <c r="H1533"/>
      <c r="N1533"/>
      <c r="S1533"/>
    </row>
    <row r="1534" spans="3:42" x14ac:dyDescent="0.25">
      <c r="C1534"/>
      <c r="H1534"/>
      <c r="N1534"/>
      <c r="S1534"/>
    </row>
    <row r="1535" spans="3:42" x14ac:dyDescent="0.25">
      <c r="C1535"/>
      <c r="H1535"/>
      <c r="N1535"/>
      <c r="S1535"/>
    </row>
    <row r="1536" spans="3:42" x14ac:dyDescent="0.25">
      <c r="C1536"/>
      <c r="H1536"/>
      <c r="N1536"/>
      <c r="S1536"/>
    </row>
    <row r="1537" spans="3:19" x14ac:dyDescent="0.25">
      <c r="C1537"/>
      <c r="H1537"/>
      <c r="N1537"/>
      <c r="S1537"/>
    </row>
    <row r="1538" spans="3:19" x14ac:dyDescent="0.25">
      <c r="C1538"/>
      <c r="H1538"/>
      <c r="N1538"/>
      <c r="S1538"/>
    </row>
    <row r="1539" spans="3:19" x14ac:dyDescent="0.25">
      <c r="C1539"/>
      <c r="H1539"/>
      <c r="N1539"/>
      <c r="S1539"/>
    </row>
    <row r="1540" spans="3:19" x14ac:dyDescent="0.25">
      <c r="C1540"/>
      <c r="H1540"/>
      <c r="N1540"/>
      <c r="S1540"/>
    </row>
    <row r="1541" spans="3:19" x14ac:dyDescent="0.25">
      <c r="C1541"/>
      <c r="H1541"/>
      <c r="N1541"/>
      <c r="S1541"/>
    </row>
    <row r="1542" spans="3:19" x14ac:dyDescent="0.25">
      <c r="C1542"/>
      <c r="H1542"/>
      <c r="N1542"/>
      <c r="S1542"/>
    </row>
    <row r="1543" spans="3:19" x14ac:dyDescent="0.25">
      <c r="C1543"/>
      <c r="H1543"/>
      <c r="N1543"/>
      <c r="S1543"/>
    </row>
    <row r="1544" spans="3:19" x14ac:dyDescent="0.25">
      <c r="C1544"/>
      <c r="H1544"/>
      <c r="N1544"/>
      <c r="S1544"/>
    </row>
    <row r="1545" spans="3:19" x14ac:dyDescent="0.25">
      <c r="C1545"/>
      <c r="H1545"/>
      <c r="N1545"/>
      <c r="S1545"/>
    </row>
    <row r="1546" spans="3:19" x14ac:dyDescent="0.25">
      <c r="C1546"/>
      <c r="H1546"/>
      <c r="N1546"/>
      <c r="S1546"/>
    </row>
    <row r="1547" spans="3:19" x14ac:dyDescent="0.25">
      <c r="C1547"/>
      <c r="H1547"/>
      <c r="N1547"/>
      <c r="S1547"/>
    </row>
    <row r="1548" spans="3:19" x14ac:dyDescent="0.25">
      <c r="C1548"/>
      <c r="H1548"/>
      <c r="N1548"/>
      <c r="S1548"/>
    </row>
    <row r="1549" spans="3:19" x14ac:dyDescent="0.25">
      <c r="C1549"/>
      <c r="H1549"/>
      <c r="N1549"/>
      <c r="S1549"/>
    </row>
    <row r="1550" spans="3:19" x14ac:dyDescent="0.25">
      <c r="C1550"/>
      <c r="H1550"/>
      <c r="N1550"/>
      <c r="S1550"/>
    </row>
    <row r="1551" spans="3:19" x14ac:dyDescent="0.25">
      <c r="C1551"/>
      <c r="H1551"/>
      <c r="N1551"/>
      <c r="S1551"/>
    </row>
    <row r="1552" spans="3:19" x14ac:dyDescent="0.25">
      <c r="C1552"/>
      <c r="H1552"/>
      <c r="N1552"/>
      <c r="S1552"/>
    </row>
    <row r="1553" spans="3:19" x14ac:dyDescent="0.25">
      <c r="C1553"/>
      <c r="H1553"/>
      <c r="N1553"/>
      <c r="S1553"/>
    </row>
    <row r="1554" spans="3:19" x14ac:dyDescent="0.25">
      <c r="C1554"/>
      <c r="H1554"/>
      <c r="N1554"/>
      <c r="S1554"/>
    </row>
    <row r="1555" spans="3:19" x14ac:dyDescent="0.25">
      <c r="C1555"/>
      <c r="H1555"/>
      <c r="N1555"/>
      <c r="S1555"/>
    </row>
    <row r="1556" spans="3:19" x14ac:dyDescent="0.25">
      <c r="C1556"/>
      <c r="H1556"/>
      <c r="N1556"/>
      <c r="S1556"/>
    </row>
    <row r="1557" spans="3:19" x14ac:dyDescent="0.25">
      <c r="C1557"/>
      <c r="H1557"/>
      <c r="N1557"/>
      <c r="S1557"/>
    </row>
    <row r="1558" spans="3:19" x14ac:dyDescent="0.25">
      <c r="C1558"/>
      <c r="H1558"/>
      <c r="N1558"/>
      <c r="S1558"/>
    </row>
    <row r="1559" spans="3:19" x14ac:dyDescent="0.25">
      <c r="C1559"/>
      <c r="H1559"/>
      <c r="N1559"/>
      <c r="S1559"/>
    </row>
    <row r="1560" spans="3:19" x14ac:dyDescent="0.25">
      <c r="C1560"/>
      <c r="H1560"/>
      <c r="N1560"/>
      <c r="S1560"/>
    </row>
    <row r="1561" spans="3:19" x14ac:dyDescent="0.25">
      <c r="C1561"/>
      <c r="H1561"/>
      <c r="N1561"/>
      <c r="S1561"/>
    </row>
    <row r="1562" spans="3:19" x14ac:dyDescent="0.25">
      <c r="C1562"/>
      <c r="H1562"/>
      <c r="N1562"/>
      <c r="S1562"/>
    </row>
    <row r="1563" spans="3:19" x14ac:dyDescent="0.25">
      <c r="C1563"/>
      <c r="H1563"/>
      <c r="N1563"/>
      <c r="S1563"/>
    </row>
    <row r="1564" spans="3:19" x14ac:dyDescent="0.25">
      <c r="C1564"/>
      <c r="H1564"/>
      <c r="N1564"/>
      <c r="S1564"/>
    </row>
    <row r="1565" spans="3:19" x14ac:dyDescent="0.25">
      <c r="C1565"/>
      <c r="H1565"/>
      <c r="N1565"/>
      <c r="S1565"/>
    </row>
    <row r="1566" spans="3:19" x14ac:dyDescent="0.25">
      <c r="C1566"/>
      <c r="H1566"/>
      <c r="N1566"/>
      <c r="S1566"/>
    </row>
    <row r="1567" spans="3:19" x14ac:dyDescent="0.25">
      <c r="C1567"/>
      <c r="H1567"/>
      <c r="N1567"/>
      <c r="S1567"/>
    </row>
    <row r="1568" spans="3:19" x14ac:dyDescent="0.25">
      <c r="C1568"/>
      <c r="H1568"/>
      <c r="N1568"/>
      <c r="S1568"/>
    </row>
    <row r="1569" spans="3:19" x14ac:dyDescent="0.25">
      <c r="C1569"/>
      <c r="H1569"/>
      <c r="N1569"/>
      <c r="S1569"/>
    </row>
    <row r="1570" spans="3:19" x14ac:dyDescent="0.25">
      <c r="C1570"/>
      <c r="H1570"/>
      <c r="N1570"/>
      <c r="S1570"/>
    </row>
    <row r="1571" spans="3:19" x14ac:dyDescent="0.25">
      <c r="C1571"/>
      <c r="H1571"/>
      <c r="N1571"/>
      <c r="S1571"/>
    </row>
    <row r="1572" spans="3:19" x14ac:dyDescent="0.25">
      <c r="C1572"/>
      <c r="H1572"/>
      <c r="N1572"/>
      <c r="S1572"/>
    </row>
    <row r="1573" spans="3:19" x14ac:dyDescent="0.25">
      <c r="C1573"/>
      <c r="H1573"/>
      <c r="N1573"/>
      <c r="S1573"/>
    </row>
    <row r="1574" spans="3:19" x14ac:dyDescent="0.25">
      <c r="C1574"/>
      <c r="H1574"/>
      <c r="N1574"/>
      <c r="S1574"/>
    </row>
    <row r="1575" spans="3:19" x14ac:dyDescent="0.25">
      <c r="C1575"/>
      <c r="H1575"/>
      <c r="N1575"/>
      <c r="S1575"/>
    </row>
    <row r="1576" spans="3:19" x14ac:dyDescent="0.25">
      <c r="C1576"/>
      <c r="H1576"/>
      <c r="N1576"/>
      <c r="S1576"/>
    </row>
    <row r="1577" spans="3:19" x14ac:dyDescent="0.25">
      <c r="C1577"/>
      <c r="H1577"/>
      <c r="N1577"/>
      <c r="S1577"/>
    </row>
    <row r="1578" spans="3:19" x14ac:dyDescent="0.25">
      <c r="C1578"/>
      <c r="H1578"/>
      <c r="N1578"/>
      <c r="S1578"/>
    </row>
    <row r="1579" spans="3:19" x14ac:dyDescent="0.25">
      <c r="C1579"/>
      <c r="H1579"/>
      <c r="N1579"/>
      <c r="S1579"/>
    </row>
    <row r="1580" spans="3:19" x14ac:dyDescent="0.25">
      <c r="C1580"/>
      <c r="H1580"/>
      <c r="N1580"/>
      <c r="S1580"/>
    </row>
    <row r="1581" spans="3:19" x14ac:dyDescent="0.25">
      <c r="C1581"/>
      <c r="H1581"/>
      <c r="N1581"/>
      <c r="S1581"/>
    </row>
    <row r="1582" spans="3:19" x14ac:dyDescent="0.25">
      <c r="C1582"/>
      <c r="H1582"/>
      <c r="N1582"/>
      <c r="S1582"/>
    </row>
    <row r="1583" spans="3:19" x14ac:dyDescent="0.25">
      <c r="C1583"/>
      <c r="H1583"/>
      <c r="N1583"/>
      <c r="S1583"/>
    </row>
    <row r="1584" spans="3:19" x14ac:dyDescent="0.25">
      <c r="C1584"/>
      <c r="H1584"/>
      <c r="N1584"/>
      <c r="S1584"/>
    </row>
    <row r="1585" spans="3:43" x14ac:dyDescent="0.25">
      <c r="C1585"/>
      <c r="H1585"/>
      <c r="N1585"/>
      <c r="S1585"/>
    </row>
    <row r="1586" spans="3:43" x14ac:dyDescent="0.25">
      <c r="C1586"/>
      <c r="H1586"/>
      <c r="N1586"/>
      <c r="S1586"/>
    </row>
    <row r="1587" spans="3:43" x14ac:dyDescent="0.25">
      <c r="C1587"/>
      <c r="H1587"/>
      <c r="N1587"/>
      <c r="S1587"/>
    </row>
    <row r="1588" spans="3:43" x14ac:dyDescent="0.25">
      <c r="C1588"/>
      <c r="H1588"/>
      <c r="N1588"/>
      <c r="S1588"/>
      <c r="AQ1588" s="53"/>
    </row>
    <row r="1589" spans="3:43" x14ac:dyDescent="0.25">
      <c r="C1589"/>
      <c r="H1589"/>
      <c r="N1589"/>
      <c r="S1589"/>
      <c r="AQ1589" s="53"/>
    </row>
    <row r="1590" spans="3:43" x14ac:dyDescent="0.25">
      <c r="C1590"/>
      <c r="H1590"/>
      <c r="N1590"/>
      <c r="S1590"/>
    </row>
    <row r="1591" spans="3:43" x14ac:dyDescent="0.25">
      <c r="C1591"/>
      <c r="H1591"/>
      <c r="N1591"/>
      <c r="S1591"/>
    </row>
    <row r="1592" spans="3:43" x14ac:dyDescent="0.25">
      <c r="C1592"/>
      <c r="H1592"/>
      <c r="N1592"/>
      <c r="S1592"/>
    </row>
    <row r="1593" spans="3:43" x14ac:dyDescent="0.25">
      <c r="C1593"/>
      <c r="H1593"/>
      <c r="N1593"/>
      <c r="S1593"/>
    </row>
    <row r="1594" spans="3:43" x14ac:dyDescent="0.25">
      <c r="C1594"/>
      <c r="H1594"/>
      <c r="N1594"/>
      <c r="S1594"/>
    </row>
    <row r="1595" spans="3:43" x14ac:dyDescent="0.25">
      <c r="C1595"/>
      <c r="H1595"/>
      <c r="N1595"/>
      <c r="S1595"/>
    </row>
    <row r="1596" spans="3:43" x14ac:dyDescent="0.25">
      <c r="C1596"/>
      <c r="H1596"/>
      <c r="N1596"/>
      <c r="S1596"/>
    </row>
    <row r="1597" spans="3:43" x14ac:dyDescent="0.25">
      <c r="C1597"/>
      <c r="H1597"/>
      <c r="N1597"/>
      <c r="S1597"/>
    </row>
    <row r="1598" spans="3:43" x14ac:dyDescent="0.25">
      <c r="C1598"/>
      <c r="H1598"/>
      <c r="N1598"/>
      <c r="S1598"/>
    </row>
    <row r="1599" spans="3:43" x14ac:dyDescent="0.25">
      <c r="C1599"/>
      <c r="H1599"/>
      <c r="N1599"/>
      <c r="S1599"/>
    </row>
    <row r="1600" spans="3:43" x14ac:dyDescent="0.25">
      <c r="C1600"/>
      <c r="H1600"/>
      <c r="N1600"/>
      <c r="S1600"/>
    </row>
    <row r="1601" spans="3:19" x14ac:dyDescent="0.25">
      <c r="C1601"/>
      <c r="H1601"/>
      <c r="N1601"/>
      <c r="S1601"/>
    </row>
    <row r="1602" spans="3:19" x14ac:dyDescent="0.25">
      <c r="C1602"/>
      <c r="H1602"/>
      <c r="N1602"/>
      <c r="S1602"/>
    </row>
    <row r="1603" spans="3:19" x14ac:dyDescent="0.25">
      <c r="C1603"/>
      <c r="H1603"/>
      <c r="N1603"/>
      <c r="S1603"/>
    </row>
    <row r="1604" spans="3:19" x14ac:dyDescent="0.25">
      <c r="C1604"/>
      <c r="H1604"/>
      <c r="N1604"/>
      <c r="S1604"/>
    </row>
    <row r="1605" spans="3:19" x14ac:dyDescent="0.25">
      <c r="C1605"/>
      <c r="H1605"/>
      <c r="N1605"/>
      <c r="S1605"/>
    </row>
    <row r="1606" spans="3:19" x14ac:dyDescent="0.25">
      <c r="C1606"/>
      <c r="H1606"/>
      <c r="N1606"/>
      <c r="S1606"/>
    </row>
    <row r="1607" spans="3:19" x14ac:dyDescent="0.25">
      <c r="C1607"/>
      <c r="H1607"/>
      <c r="N1607"/>
      <c r="S1607"/>
    </row>
    <row r="1608" spans="3:19" x14ac:dyDescent="0.25">
      <c r="C1608"/>
      <c r="H1608"/>
      <c r="N1608"/>
      <c r="S1608"/>
    </row>
    <row r="1609" spans="3:19" x14ac:dyDescent="0.25">
      <c r="C1609"/>
      <c r="H1609"/>
      <c r="N1609"/>
      <c r="S1609"/>
    </row>
    <row r="1610" spans="3:19" x14ac:dyDescent="0.25">
      <c r="C1610"/>
      <c r="H1610"/>
      <c r="N1610"/>
      <c r="S1610"/>
    </row>
    <row r="1611" spans="3:19" x14ac:dyDescent="0.25">
      <c r="C1611"/>
      <c r="H1611"/>
      <c r="N1611"/>
      <c r="S1611"/>
    </row>
    <row r="1612" spans="3:19" x14ac:dyDescent="0.25">
      <c r="C1612"/>
      <c r="H1612"/>
      <c r="N1612"/>
      <c r="S1612"/>
    </row>
    <row r="1613" spans="3:19" x14ac:dyDescent="0.25">
      <c r="C1613"/>
      <c r="H1613"/>
      <c r="N1613"/>
      <c r="S1613"/>
    </row>
    <row r="1614" spans="3:19" x14ac:dyDescent="0.25">
      <c r="C1614"/>
      <c r="H1614"/>
      <c r="N1614"/>
      <c r="S1614"/>
    </row>
    <row r="1615" spans="3:19" x14ac:dyDescent="0.25">
      <c r="C1615"/>
      <c r="H1615"/>
      <c r="N1615"/>
      <c r="S1615"/>
    </row>
    <row r="1616" spans="3:19" x14ac:dyDescent="0.25">
      <c r="C1616"/>
      <c r="H1616"/>
      <c r="N1616"/>
      <c r="S1616"/>
    </row>
    <row r="1617" spans="3:19" x14ac:dyDescent="0.25">
      <c r="C1617"/>
      <c r="H1617"/>
      <c r="N1617"/>
      <c r="S1617"/>
    </row>
    <row r="1618" spans="3:19" x14ac:dyDescent="0.25">
      <c r="C1618"/>
      <c r="H1618"/>
      <c r="N1618"/>
      <c r="S1618"/>
    </row>
    <row r="1619" spans="3:19" x14ac:dyDescent="0.25">
      <c r="C1619"/>
      <c r="H1619"/>
      <c r="N1619"/>
      <c r="S1619"/>
    </row>
    <row r="1620" spans="3:19" x14ac:dyDescent="0.25">
      <c r="C1620"/>
      <c r="H1620"/>
      <c r="N1620"/>
      <c r="S1620"/>
    </row>
    <row r="1621" spans="3:19" x14ac:dyDescent="0.25">
      <c r="C1621"/>
      <c r="H1621"/>
      <c r="N1621"/>
      <c r="S1621"/>
    </row>
    <row r="1622" spans="3:19" x14ac:dyDescent="0.25">
      <c r="C1622"/>
      <c r="H1622"/>
      <c r="N1622"/>
      <c r="S1622"/>
    </row>
    <row r="1623" spans="3:19" x14ac:dyDescent="0.25">
      <c r="C1623"/>
      <c r="H1623"/>
      <c r="N1623"/>
      <c r="S1623"/>
    </row>
    <row r="1624" spans="3:19" x14ac:dyDescent="0.25">
      <c r="C1624"/>
      <c r="H1624"/>
      <c r="N1624"/>
      <c r="S1624"/>
    </row>
    <row r="1625" spans="3:19" x14ac:dyDescent="0.25">
      <c r="C1625"/>
      <c r="H1625"/>
      <c r="N1625"/>
      <c r="S1625"/>
    </row>
    <row r="1626" spans="3:19" x14ac:dyDescent="0.25">
      <c r="C1626"/>
      <c r="H1626"/>
      <c r="N1626"/>
      <c r="S1626"/>
    </row>
    <row r="1627" spans="3:19" x14ac:dyDescent="0.25">
      <c r="C1627"/>
      <c r="H1627"/>
      <c r="N1627"/>
      <c r="S1627"/>
    </row>
    <row r="1628" spans="3:19" x14ac:dyDescent="0.25">
      <c r="C1628"/>
      <c r="H1628"/>
      <c r="N1628"/>
      <c r="S1628"/>
    </row>
    <row r="1629" spans="3:19" x14ac:dyDescent="0.25">
      <c r="C1629"/>
      <c r="H1629"/>
      <c r="N1629"/>
      <c r="S1629"/>
    </row>
    <row r="1630" spans="3:19" x14ac:dyDescent="0.25">
      <c r="C1630"/>
      <c r="H1630"/>
      <c r="N1630"/>
      <c r="S1630"/>
    </row>
    <row r="1631" spans="3:19" x14ac:dyDescent="0.25">
      <c r="C1631"/>
      <c r="H1631"/>
      <c r="N1631"/>
      <c r="S1631"/>
    </row>
    <row r="1632" spans="3:19" x14ac:dyDescent="0.25">
      <c r="C1632"/>
      <c r="H1632"/>
      <c r="N1632"/>
      <c r="S1632"/>
    </row>
    <row r="1633" spans="3:19" x14ac:dyDescent="0.25">
      <c r="C1633"/>
      <c r="H1633"/>
      <c r="N1633"/>
      <c r="S1633"/>
    </row>
    <row r="1634" spans="3:19" x14ac:dyDescent="0.25">
      <c r="C1634"/>
      <c r="H1634"/>
      <c r="N1634"/>
      <c r="S1634"/>
    </row>
    <row r="1635" spans="3:19" x14ac:dyDescent="0.25">
      <c r="C1635"/>
      <c r="H1635"/>
      <c r="N1635"/>
      <c r="S1635"/>
    </row>
    <row r="1636" spans="3:19" x14ac:dyDescent="0.25">
      <c r="C1636"/>
      <c r="H1636"/>
      <c r="N1636"/>
      <c r="S1636"/>
    </row>
    <row r="1637" spans="3:19" x14ac:dyDescent="0.25">
      <c r="C1637"/>
      <c r="H1637"/>
      <c r="N1637"/>
      <c r="S1637"/>
    </row>
    <row r="1638" spans="3:19" x14ac:dyDescent="0.25">
      <c r="C1638"/>
      <c r="H1638"/>
      <c r="N1638"/>
      <c r="S1638"/>
    </row>
    <row r="1639" spans="3:19" x14ac:dyDescent="0.25">
      <c r="C1639"/>
      <c r="H1639"/>
      <c r="N1639"/>
      <c r="S1639"/>
    </row>
    <row r="1640" spans="3:19" x14ac:dyDescent="0.25">
      <c r="C1640"/>
      <c r="H1640"/>
      <c r="N1640"/>
      <c r="S1640"/>
    </row>
    <row r="1641" spans="3:19" x14ac:dyDescent="0.25">
      <c r="C1641"/>
      <c r="H1641"/>
      <c r="N1641"/>
      <c r="S1641"/>
    </row>
    <row r="1642" spans="3:19" x14ac:dyDescent="0.25">
      <c r="C1642"/>
      <c r="H1642"/>
      <c r="N1642"/>
      <c r="S1642"/>
    </row>
    <row r="1643" spans="3:19" x14ac:dyDescent="0.25">
      <c r="C1643"/>
      <c r="H1643"/>
      <c r="N1643"/>
      <c r="S1643"/>
    </row>
    <row r="1644" spans="3:19" x14ac:dyDescent="0.25">
      <c r="C1644"/>
      <c r="H1644"/>
      <c r="N1644"/>
      <c r="S1644"/>
    </row>
    <row r="1645" spans="3:19" x14ac:dyDescent="0.25">
      <c r="C1645"/>
      <c r="H1645"/>
      <c r="N1645"/>
      <c r="S1645"/>
    </row>
    <row r="1646" spans="3:19" x14ac:dyDescent="0.25">
      <c r="C1646"/>
      <c r="H1646"/>
      <c r="N1646"/>
      <c r="S1646"/>
    </row>
    <row r="1647" spans="3:19" x14ac:dyDescent="0.25">
      <c r="C1647"/>
      <c r="H1647"/>
      <c r="N1647"/>
      <c r="S1647"/>
    </row>
    <row r="1648" spans="3:19" x14ac:dyDescent="0.25">
      <c r="C1648"/>
      <c r="H1648"/>
      <c r="N1648"/>
      <c r="S1648"/>
    </row>
    <row r="1649" spans="3:44" x14ac:dyDescent="0.25">
      <c r="C1649"/>
      <c r="H1649"/>
      <c r="N1649"/>
      <c r="S1649"/>
    </row>
    <row r="1650" spans="3:44" x14ac:dyDescent="0.25">
      <c r="C1650"/>
      <c r="H1650"/>
      <c r="N1650"/>
      <c r="S1650"/>
    </row>
    <row r="1651" spans="3:44" x14ac:dyDescent="0.25">
      <c r="C1651"/>
      <c r="H1651"/>
      <c r="N1651"/>
      <c r="S1651"/>
    </row>
    <row r="1652" spans="3:44" x14ac:dyDescent="0.25">
      <c r="C1652"/>
      <c r="H1652"/>
      <c r="N1652"/>
      <c r="S1652"/>
    </row>
    <row r="1653" spans="3:44" x14ac:dyDescent="0.25">
      <c r="C1653"/>
      <c r="H1653"/>
      <c r="N1653"/>
      <c r="S1653"/>
    </row>
    <row r="1654" spans="3:44" x14ac:dyDescent="0.25">
      <c r="C1654"/>
      <c r="H1654"/>
      <c r="N1654"/>
      <c r="S1654"/>
    </row>
    <row r="1655" spans="3:44" x14ac:dyDescent="0.25">
      <c r="C1655"/>
      <c r="H1655"/>
      <c r="N1655"/>
      <c r="S1655"/>
    </row>
    <row r="1656" spans="3:44" x14ac:dyDescent="0.25">
      <c r="C1656"/>
      <c r="H1656"/>
      <c r="N1656"/>
      <c r="S1656"/>
      <c r="AR1656" s="53"/>
    </row>
    <row r="1657" spans="3:44" x14ac:dyDescent="0.25">
      <c r="C1657"/>
      <c r="H1657"/>
      <c r="N1657"/>
      <c r="S1657"/>
      <c r="AR1657" s="53"/>
    </row>
    <row r="1658" spans="3:44" x14ac:dyDescent="0.25">
      <c r="C1658"/>
      <c r="H1658"/>
      <c r="N1658"/>
      <c r="S1658"/>
    </row>
    <row r="1659" spans="3:44" x14ac:dyDescent="0.25">
      <c r="C1659"/>
      <c r="H1659"/>
      <c r="N1659"/>
      <c r="S1659"/>
    </row>
    <row r="1660" spans="3:44" x14ac:dyDescent="0.25">
      <c r="C1660"/>
      <c r="H1660"/>
      <c r="N1660"/>
      <c r="S1660"/>
    </row>
    <row r="1661" spans="3:44" x14ac:dyDescent="0.25">
      <c r="C1661"/>
      <c r="H1661"/>
      <c r="N1661"/>
      <c r="S1661"/>
    </row>
    <row r="1662" spans="3:44" x14ac:dyDescent="0.25">
      <c r="C1662"/>
      <c r="H1662"/>
      <c r="N1662"/>
      <c r="S1662"/>
    </row>
    <row r="1663" spans="3:44" x14ac:dyDescent="0.25">
      <c r="C1663"/>
      <c r="H1663"/>
      <c r="N1663"/>
      <c r="S1663"/>
    </row>
    <row r="1664" spans="3:44" x14ac:dyDescent="0.25">
      <c r="C1664"/>
      <c r="H1664"/>
      <c r="N1664"/>
      <c r="S1664"/>
    </row>
    <row r="1665" spans="3:171" x14ac:dyDescent="0.25">
      <c r="C1665"/>
      <c r="H1665"/>
      <c r="N1665"/>
      <c r="S1665"/>
    </row>
    <row r="1666" spans="3:171" x14ac:dyDescent="0.25">
      <c r="C1666"/>
      <c r="H1666"/>
      <c r="N1666"/>
      <c r="S1666"/>
    </row>
    <row r="1667" spans="3:171" x14ac:dyDescent="0.25">
      <c r="C1667"/>
      <c r="H1667"/>
      <c r="N1667"/>
      <c r="S1667"/>
      <c r="FO1667" s="53"/>
    </row>
    <row r="1668" spans="3:171" x14ac:dyDescent="0.25">
      <c r="C1668"/>
      <c r="H1668"/>
      <c r="N1668"/>
      <c r="S1668"/>
    </row>
    <row r="1669" spans="3:171" x14ac:dyDescent="0.25">
      <c r="C1669"/>
      <c r="H1669"/>
      <c r="N1669"/>
      <c r="S1669"/>
    </row>
    <row r="1670" spans="3:171" x14ac:dyDescent="0.25">
      <c r="C1670"/>
      <c r="H1670"/>
      <c r="N1670"/>
      <c r="S1670"/>
    </row>
    <row r="1671" spans="3:171" x14ac:dyDescent="0.25">
      <c r="C1671"/>
      <c r="H1671"/>
      <c r="N1671"/>
      <c r="S1671"/>
    </row>
    <row r="1672" spans="3:171" x14ac:dyDescent="0.25">
      <c r="C1672"/>
      <c r="H1672"/>
      <c r="N1672"/>
      <c r="S1672"/>
    </row>
    <row r="1673" spans="3:171" x14ac:dyDescent="0.25">
      <c r="C1673"/>
      <c r="H1673"/>
      <c r="N1673"/>
      <c r="S1673"/>
    </row>
    <row r="1674" spans="3:171" x14ac:dyDescent="0.25">
      <c r="C1674"/>
      <c r="H1674"/>
      <c r="N1674"/>
      <c r="S1674"/>
    </row>
    <row r="1675" spans="3:171" x14ac:dyDescent="0.25">
      <c r="C1675"/>
      <c r="H1675"/>
      <c r="N1675"/>
      <c r="S1675"/>
    </row>
    <row r="1676" spans="3:171" x14ac:dyDescent="0.25">
      <c r="C1676"/>
      <c r="H1676"/>
      <c r="N1676"/>
      <c r="S1676"/>
    </row>
    <row r="1677" spans="3:171" x14ac:dyDescent="0.25">
      <c r="C1677"/>
      <c r="H1677"/>
      <c r="N1677"/>
      <c r="S1677"/>
    </row>
    <row r="1678" spans="3:171" x14ac:dyDescent="0.25">
      <c r="C1678"/>
      <c r="H1678"/>
      <c r="N1678"/>
      <c r="S1678"/>
    </row>
    <row r="1679" spans="3:171" x14ac:dyDescent="0.25">
      <c r="C1679"/>
      <c r="H1679"/>
      <c r="N1679"/>
      <c r="S1679"/>
    </row>
    <row r="1680" spans="3:171" x14ac:dyDescent="0.25">
      <c r="C1680"/>
      <c r="H1680"/>
      <c r="N1680"/>
      <c r="S1680"/>
    </row>
    <row r="1681" spans="3:19" x14ac:dyDescent="0.25">
      <c r="C1681"/>
      <c r="H1681"/>
      <c r="N1681"/>
      <c r="S1681"/>
    </row>
    <row r="1682" spans="3:19" x14ac:dyDescent="0.25">
      <c r="C1682"/>
      <c r="H1682"/>
      <c r="N1682"/>
      <c r="S1682"/>
    </row>
    <row r="1683" spans="3:19" x14ac:dyDescent="0.25">
      <c r="C1683"/>
      <c r="H1683"/>
      <c r="N1683"/>
      <c r="S1683"/>
    </row>
    <row r="1684" spans="3:19" x14ac:dyDescent="0.25">
      <c r="C1684"/>
      <c r="H1684"/>
      <c r="N1684"/>
      <c r="S1684"/>
    </row>
    <row r="1685" spans="3:19" x14ac:dyDescent="0.25">
      <c r="C1685"/>
      <c r="H1685"/>
      <c r="N1685"/>
      <c r="S1685"/>
    </row>
    <row r="1686" spans="3:19" x14ac:dyDescent="0.25">
      <c r="C1686"/>
      <c r="H1686"/>
      <c r="N1686"/>
      <c r="S1686"/>
    </row>
    <row r="1687" spans="3:19" x14ac:dyDescent="0.25">
      <c r="C1687"/>
      <c r="H1687"/>
      <c r="N1687"/>
      <c r="S1687"/>
    </row>
    <row r="1688" spans="3:19" x14ac:dyDescent="0.25">
      <c r="C1688"/>
      <c r="H1688"/>
      <c r="N1688"/>
      <c r="S1688"/>
    </row>
    <row r="1689" spans="3:19" x14ac:dyDescent="0.25">
      <c r="C1689"/>
      <c r="H1689"/>
      <c r="N1689"/>
      <c r="S1689"/>
    </row>
    <row r="1690" spans="3:19" x14ac:dyDescent="0.25">
      <c r="C1690"/>
      <c r="H1690"/>
      <c r="N1690"/>
      <c r="S1690"/>
    </row>
    <row r="1691" spans="3:19" x14ac:dyDescent="0.25">
      <c r="C1691"/>
      <c r="H1691"/>
      <c r="N1691"/>
      <c r="S1691"/>
    </row>
    <row r="1692" spans="3:19" x14ac:dyDescent="0.25">
      <c r="C1692"/>
      <c r="H1692"/>
      <c r="N1692"/>
      <c r="S1692"/>
    </row>
    <row r="1693" spans="3:19" x14ac:dyDescent="0.25">
      <c r="C1693"/>
      <c r="H1693"/>
      <c r="N1693"/>
      <c r="S1693"/>
    </row>
    <row r="1694" spans="3:19" x14ac:dyDescent="0.25">
      <c r="C1694"/>
      <c r="H1694"/>
      <c r="N1694"/>
      <c r="S1694"/>
    </row>
    <row r="1695" spans="3:19" x14ac:dyDescent="0.25">
      <c r="C1695"/>
      <c r="H1695"/>
      <c r="N1695"/>
      <c r="S1695"/>
    </row>
    <row r="1696" spans="3:19" x14ac:dyDescent="0.25">
      <c r="C1696"/>
      <c r="H1696"/>
      <c r="N1696"/>
      <c r="S1696"/>
    </row>
    <row r="1697" spans="3:19" x14ac:dyDescent="0.25">
      <c r="C1697"/>
      <c r="H1697"/>
      <c r="N1697"/>
      <c r="S1697"/>
    </row>
    <row r="1698" spans="3:19" x14ac:dyDescent="0.25">
      <c r="C1698"/>
      <c r="H1698"/>
      <c r="N1698"/>
      <c r="S1698"/>
    </row>
    <row r="1699" spans="3:19" x14ac:dyDescent="0.25">
      <c r="C1699"/>
      <c r="H1699"/>
      <c r="N1699"/>
      <c r="S1699"/>
    </row>
    <row r="1700" spans="3:19" x14ac:dyDescent="0.25">
      <c r="C1700"/>
      <c r="H1700"/>
      <c r="N1700"/>
      <c r="S1700"/>
    </row>
    <row r="1701" spans="3:19" x14ac:dyDescent="0.25">
      <c r="C1701"/>
      <c r="H1701"/>
      <c r="N1701"/>
      <c r="S1701"/>
    </row>
    <row r="1702" spans="3:19" x14ac:dyDescent="0.25">
      <c r="C1702"/>
      <c r="H1702"/>
      <c r="N1702"/>
      <c r="S1702"/>
    </row>
    <row r="1703" spans="3:19" x14ac:dyDescent="0.25">
      <c r="C1703"/>
      <c r="H1703"/>
      <c r="N1703"/>
      <c r="S1703"/>
    </row>
    <row r="1704" spans="3:19" x14ac:dyDescent="0.25">
      <c r="C1704"/>
      <c r="H1704"/>
      <c r="N1704"/>
      <c r="S1704"/>
    </row>
    <row r="1705" spans="3:19" x14ac:dyDescent="0.25">
      <c r="C1705"/>
      <c r="H1705"/>
      <c r="N1705"/>
      <c r="S1705"/>
    </row>
    <row r="1706" spans="3:19" x14ac:dyDescent="0.25">
      <c r="C1706"/>
      <c r="H1706"/>
      <c r="N1706"/>
      <c r="S1706"/>
    </row>
    <row r="1707" spans="3:19" x14ac:dyDescent="0.25">
      <c r="C1707"/>
      <c r="H1707"/>
      <c r="N1707"/>
      <c r="S1707"/>
    </row>
    <row r="1708" spans="3:19" x14ac:dyDescent="0.25">
      <c r="C1708"/>
      <c r="H1708"/>
      <c r="N1708"/>
      <c r="S1708"/>
    </row>
    <row r="1709" spans="3:19" x14ac:dyDescent="0.25">
      <c r="C1709"/>
      <c r="H1709"/>
      <c r="N1709"/>
      <c r="S1709"/>
    </row>
    <row r="1710" spans="3:19" x14ac:dyDescent="0.25">
      <c r="C1710"/>
      <c r="H1710"/>
      <c r="N1710"/>
      <c r="S1710"/>
    </row>
    <row r="1711" spans="3:19" x14ac:dyDescent="0.25">
      <c r="C1711"/>
      <c r="H1711"/>
      <c r="N1711"/>
      <c r="S1711"/>
    </row>
    <row r="1712" spans="3:19" x14ac:dyDescent="0.25">
      <c r="C1712"/>
      <c r="H1712"/>
      <c r="N1712"/>
      <c r="S1712"/>
    </row>
    <row r="1713" spans="3:45" x14ac:dyDescent="0.25">
      <c r="C1713"/>
      <c r="H1713"/>
      <c r="N1713"/>
      <c r="S1713"/>
    </row>
    <row r="1714" spans="3:45" x14ac:dyDescent="0.25">
      <c r="C1714"/>
      <c r="H1714"/>
      <c r="N1714"/>
      <c r="S1714"/>
    </row>
    <row r="1715" spans="3:45" x14ac:dyDescent="0.25">
      <c r="C1715"/>
      <c r="H1715"/>
      <c r="N1715"/>
      <c r="S1715"/>
    </row>
    <row r="1716" spans="3:45" x14ac:dyDescent="0.25">
      <c r="C1716"/>
      <c r="H1716"/>
      <c r="N1716"/>
      <c r="S1716"/>
    </row>
    <row r="1717" spans="3:45" x14ac:dyDescent="0.25">
      <c r="C1717"/>
      <c r="H1717"/>
      <c r="N1717"/>
      <c r="S1717"/>
    </row>
    <row r="1718" spans="3:45" x14ac:dyDescent="0.25">
      <c r="C1718"/>
      <c r="H1718"/>
      <c r="N1718"/>
      <c r="S1718"/>
    </row>
    <row r="1719" spans="3:45" x14ac:dyDescent="0.25">
      <c r="C1719"/>
      <c r="H1719"/>
      <c r="N1719"/>
      <c r="S1719"/>
    </row>
    <row r="1720" spans="3:45" x14ac:dyDescent="0.25">
      <c r="C1720"/>
      <c r="H1720"/>
      <c r="N1720"/>
      <c r="S1720"/>
    </row>
    <row r="1721" spans="3:45" x14ac:dyDescent="0.25">
      <c r="C1721"/>
      <c r="H1721"/>
      <c r="N1721"/>
      <c r="S1721"/>
    </row>
    <row r="1722" spans="3:45" x14ac:dyDescent="0.25">
      <c r="C1722"/>
      <c r="H1722"/>
      <c r="N1722"/>
      <c r="S1722"/>
    </row>
    <row r="1723" spans="3:45" x14ac:dyDescent="0.25">
      <c r="C1723"/>
      <c r="H1723"/>
      <c r="N1723"/>
      <c r="S1723"/>
    </row>
    <row r="1724" spans="3:45" x14ac:dyDescent="0.25">
      <c r="C1724"/>
      <c r="H1724"/>
      <c r="N1724"/>
      <c r="S1724"/>
    </row>
    <row r="1725" spans="3:45" x14ac:dyDescent="0.25">
      <c r="C1725"/>
      <c r="H1725"/>
      <c r="N1725"/>
      <c r="S1725"/>
      <c r="AS1725" s="53"/>
    </row>
    <row r="1726" spans="3:45" x14ac:dyDescent="0.25">
      <c r="C1726"/>
      <c r="H1726"/>
      <c r="N1726"/>
      <c r="S1726"/>
      <c r="AS1726" s="53"/>
    </row>
    <row r="1727" spans="3:45" x14ac:dyDescent="0.25">
      <c r="C1727"/>
      <c r="H1727"/>
      <c r="N1727"/>
      <c r="S1727"/>
    </row>
    <row r="1728" spans="3:45" x14ac:dyDescent="0.25">
      <c r="C1728"/>
      <c r="H1728"/>
      <c r="N1728"/>
      <c r="S1728"/>
    </row>
    <row r="1729" spans="3:19" x14ac:dyDescent="0.25">
      <c r="C1729"/>
      <c r="H1729"/>
      <c r="N1729"/>
      <c r="S1729"/>
    </row>
    <row r="1730" spans="3:19" x14ac:dyDescent="0.25">
      <c r="C1730"/>
      <c r="H1730"/>
      <c r="N1730"/>
      <c r="S1730"/>
    </row>
    <row r="1731" spans="3:19" x14ac:dyDescent="0.25">
      <c r="C1731"/>
      <c r="H1731"/>
      <c r="N1731"/>
      <c r="S1731"/>
    </row>
    <row r="1732" spans="3:19" x14ac:dyDescent="0.25">
      <c r="C1732"/>
      <c r="H1732"/>
      <c r="N1732"/>
      <c r="S1732"/>
    </row>
    <row r="1733" spans="3:19" x14ac:dyDescent="0.25">
      <c r="C1733"/>
      <c r="H1733"/>
      <c r="N1733"/>
      <c r="S1733"/>
    </row>
    <row r="1734" spans="3:19" x14ac:dyDescent="0.25">
      <c r="C1734"/>
      <c r="H1734"/>
      <c r="N1734"/>
      <c r="S1734"/>
    </row>
    <row r="1735" spans="3:19" x14ac:dyDescent="0.25">
      <c r="C1735"/>
      <c r="H1735"/>
      <c r="N1735"/>
      <c r="S1735"/>
    </row>
    <row r="1736" spans="3:19" x14ac:dyDescent="0.25">
      <c r="C1736"/>
      <c r="H1736"/>
      <c r="N1736"/>
      <c r="S1736"/>
    </row>
    <row r="1737" spans="3:19" x14ac:dyDescent="0.25">
      <c r="C1737"/>
      <c r="H1737"/>
      <c r="N1737"/>
      <c r="S1737"/>
    </row>
    <row r="1738" spans="3:19" x14ac:dyDescent="0.25">
      <c r="C1738"/>
      <c r="H1738"/>
      <c r="N1738"/>
      <c r="S1738"/>
    </row>
    <row r="1739" spans="3:19" x14ac:dyDescent="0.25">
      <c r="C1739"/>
      <c r="H1739"/>
      <c r="N1739"/>
      <c r="S1739"/>
    </row>
    <row r="1740" spans="3:19" x14ac:dyDescent="0.25">
      <c r="C1740"/>
      <c r="H1740"/>
      <c r="N1740"/>
      <c r="S1740"/>
    </row>
    <row r="1741" spans="3:19" x14ac:dyDescent="0.25">
      <c r="C1741"/>
      <c r="H1741"/>
      <c r="N1741"/>
      <c r="S1741"/>
    </row>
    <row r="1742" spans="3:19" x14ac:dyDescent="0.25">
      <c r="C1742"/>
      <c r="H1742"/>
      <c r="N1742"/>
      <c r="S1742"/>
    </row>
    <row r="1743" spans="3:19" x14ac:dyDescent="0.25">
      <c r="C1743"/>
      <c r="H1743"/>
      <c r="N1743"/>
      <c r="S1743"/>
    </row>
    <row r="1744" spans="3:19" x14ac:dyDescent="0.25">
      <c r="C1744"/>
      <c r="H1744"/>
      <c r="N1744"/>
      <c r="S1744"/>
    </row>
    <row r="1745" spans="3:19" x14ac:dyDescent="0.25">
      <c r="C1745"/>
      <c r="H1745"/>
      <c r="N1745"/>
      <c r="S1745"/>
    </row>
    <row r="1746" spans="3:19" x14ac:dyDescent="0.25">
      <c r="C1746"/>
      <c r="H1746"/>
      <c r="N1746"/>
      <c r="S1746"/>
    </row>
    <row r="1747" spans="3:19" x14ac:dyDescent="0.25">
      <c r="C1747"/>
      <c r="H1747"/>
      <c r="N1747"/>
      <c r="S1747"/>
    </row>
    <row r="1748" spans="3:19" x14ac:dyDescent="0.25">
      <c r="C1748"/>
      <c r="H1748"/>
      <c r="N1748"/>
      <c r="S1748"/>
    </row>
    <row r="1749" spans="3:19" x14ac:dyDescent="0.25">
      <c r="C1749"/>
      <c r="H1749"/>
      <c r="N1749"/>
      <c r="S1749"/>
    </row>
    <row r="1750" spans="3:19" x14ac:dyDescent="0.25">
      <c r="C1750"/>
      <c r="H1750"/>
      <c r="N1750"/>
      <c r="S1750"/>
    </row>
    <row r="1751" spans="3:19" x14ac:dyDescent="0.25">
      <c r="C1751"/>
      <c r="H1751"/>
      <c r="N1751"/>
      <c r="S1751"/>
    </row>
    <row r="1752" spans="3:19" x14ac:dyDescent="0.25">
      <c r="C1752"/>
      <c r="H1752"/>
      <c r="N1752"/>
      <c r="S1752"/>
    </row>
    <row r="1753" spans="3:19" x14ac:dyDescent="0.25">
      <c r="C1753"/>
      <c r="H1753"/>
      <c r="N1753"/>
      <c r="S1753"/>
    </row>
    <row r="1754" spans="3:19" x14ac:dyDescent="0.25">
      <c r="C1754"/>
      <c r="H1754"/>
      <c r="N1754"/>
      <c r="S1754"/>
    </row>
    <row r="1755" spans="3:19" x14ac:dyDescent="0.25">
      <c r="C1755"/>
      <c r="H1755"/>
      <c r="N1755"/>
      <c r="S1755"/>
    </row>
    <row r="1756" spans="3:19" x14ac:dyDescent="0.25">
      <c r="C1756"/>
      <c r="H1756"/>
      <c r="N1756"/>
      <c r="S1756"/>
    </row>
    <row r="1757" spans="3:19" x14ac:dyDescent="0.25">
      <c r="C1757"/>
      <c r="H1757"/>
      <c r="N1757"/>
      <c r="S1757"/>
    </row>
    <row r="1758" spans="3:19" x14ac:dyDescent="0.25">
      <c r="C1758"/>
      <c r="H1758"/>
      <c r="N1758"/>
      <c r="S1758"/>
    </row>
    <row r="1759" spans="3:19" x14ac:dyDescent="0.25">
      <c r="C1759"/>
      <c r="H1759"/>
      <c r="N1759"/>
      <c r="S1759"/>
    </row>
    <row r="1760" spans="3:19" x14ac:dyDescent="0.25">
      <c r="C1760"/>
      <c r="H1760"/>
      <c r="N1760"/>
      <c r="S1760"/>
    </row>
    <row r="1761" spans="3:19" x14ac:dyDescent="0.25">
      <c r="C1761"/>
      <c r="H1761"/>
      <c r="N1761"/>
      <c r="S1761"/>
    </row>
    <row r="1762" spans="3:19" x14ac:dyDescent="0.25">
      <c r="C1762"/>
      <c r="H1762"/>
      <c r="N1762"/>
      <c r="S1762"/>
    </row>
    <row r="1763" spans="3:19" x14ac:dyDescent="0.25">
      <c r="C1763"/>
      <c r="H1763"/>
      <c r="N1763"/>
      <c r="S1763"/>
    </row>
    <row r="1764" spans="3:19" x14ac:dyDescent="0.25">
      <c r="C1764"/>
      <c r="H1764"/>
      <c r="N1764"/>
      <c r="S1764"/>
    </row>
    <row r="1765" spans="3:19" x14ac:dyDescent="0.25">
      <c r="C1765"/>
      <c r="H1765"/>
      <c r="N1765"/>
      <c r="S1765"/>
    </row>
    <row r="1766" spans="3:19" x14ac:dyDescent="0.25">
      <c r="C1766"/>
      <c r="H1766"/>
      <c r="N1766"/>
      <c r="S1766"/>
    </row>
    <row r="1767" spans="3:19" x14ac:dyDescent="0.25">
      <c r="C1767"/>
      <c r="H1767"/>
      <c r="N1767"/>
      <c r="S1767"/>
    </row>
    <row r="1768" spans="3:19" x14ac:dyDescent="0.25">
      <c r="C1768"/>
      <c r="H1768"/>
      <c r="N1768"/>
      <c r="S1768"/>
    </row>
    <row r="1769" spans="3:19" x14ac:dyDescent="0.25">
      <c r="C1769"/>
      <c r="H1769"/>
      <c r="N1769"/>
      <c r="S1769"/>
    </row>
    <row r="1770" spans="3:19" x14ac:dyDescent="0.25">
      <c r="C1770"/>
      <c r="H1770"/>
      <c r="N1770"/>
      <c r="S1770"/>
    </row>
    <row r="1771" spans="3:19" x14ac:dyDescent="0.25">
      <c r="C1771"/>
      <c r="H1771"/>
      <c r="N1771"/>
      <c r="S1771"/>
    </row>
    <row r="1772" spans="3:19" x14ac:dyDescent="0.25">
      <c r="C1772"/>
      <c r="H1772"/>
      <c r="N1772"/>
      <c r="S1772"/>
    </row>
    <row r="1773" spans="3:19" x14ac:dyDescent="0.25">
      <c r="C1773"/>
      <c r="H1773"/>
      <c r="N1773"/>
      <c r="S1773"/>
    </row>
    <row r="1774" spans="3:19" x14ac:dyDescent="0.25">
      <c r="C1774"/>
      <c r="H1774"/>
      <c r="N1774"/>
      <c r="S1774"/>
    </row>
    <row r="1775" spans="3:19" x14ac:dyDescent="0.25">
      <c r="C1775"/>
      <c r="H1775"/>
      <c r="N1775"/>
      <c r="S1775"/>
    </row>
    <row r="1776" spans="3:19" x14ac:dyDescent="0.25">
      <c r="C1776"/>
      <c r="H1776"/>
      <c r="N1776"/>
      <c r="S1776"/>
    </row>
    <row r="1777" spans="3:19" x14ac:dyDescent="0.25">
      <c r="C1777"/>
      <c r="H1777"/>
      <c r="N1777"/>
      <c r="S1777"/>
    </row>
    <row r="1778" spans="3:19" x14ac:dyDescent="0.25">
      <c r="C1778"/>
      <c r="H1778"/>
      <c r="N1778"/>
      <c r="S1778"/>
    </row>
    <row r="1779" spans="3:19" x14ac:dyDescent="0.25">
      <c r="C1779"/>
      <c r="H1779"/>
      <c r="N1779"/>
      <c r="S1779"/>
    </row>
    <row r="1780" spans="3:19" x14ac:dyDescent="0.25">
      <c r="C1780"/>
      <c r="H1780"/>
      <c r="N1780"/>
      <c r="S1780"/>
    </row>
    <row r="1781" spans="3:19" x14ac:dyDescent="0.25">
      <c r="C1781"/>
      <c r="H1781"/>
      <c r="N1781"/>
      <c r="S1781"/>
    </row>
    <row r="1782" spans="3:19" x14ac:dyDescent="0.25">
      <c r="C1782"/>
      <c r="H1782"/>
      <c r="N1782"/>
      <c r="S1782"/>
    </row>
    <row r="1783" spans="3:19" x14ac:dyDescent="0.25">
      <c r="C1783"/>
      <c r="H1783"/>
      <c r="N1783"/>
      <c r="S1783"/>
    </row>
    <row r="1784" spans="3:19" x14ac:dyDescent="0.25">
      <c r="C1784"/>
      <c r="H1784"/>
      <c r="N1784"/>
      <c r="S1784"/>
    </row>
    <row r="1785" spans="3:19" x14ac:dyDescent="0.25">
      <c r="C1785"/>
      <c r="H1785"/>
      <c r="N1785"/>
      <c r="S1785"/>
    </row>
    <row r="1786" spans="3:19" x14ac:dyDescent="0.25">
      <c r="C1786"/>
      <c r="H1786"/>
      <c r="N1786"/>
      <c r="S1786"/>
    </row>
    <row r="1787" spans="3:19" x14ac:dyDescent="0.25">
      <c r="C1787"/>
      <c r="H1787"/>
      <c r="N1787"/>
      <c r="S1787"/>
    </row>
    <row r="1788" spans="3:19" x14ac:dyDescent="0.25">
      <c r="C1788"/>
      <c r="H1788"/>
      <c r="N1788"/>
      <c r="S1788"/>
    </row>
    <row r="1789" spans="3:19" x14ac:dyDescent="0.25">
      <c r="C1789"/>
      <c r="H1789"/>
      <c r="N1789"/>
      <c r="S1789"/>
    </row>
    <row r="1790" spans="3:19" x14ac:dyDescent="0.25">
      <c r="C1790"/>
      <c r="H1790"/>
      <c r="N1790"/>
      <c r="S1790"/>
    </row>
    <row r="1791" spans="3:19" x14ac:dyDescent="0.25">
      <c r="C1791"/>
      <c r="H1791"/>
      <c r="N1791"/>
      <c r="S1791"/>
    </row>
    <row r="1792" spans="3:19" x14ac:dyDescent="0.25">
      <c r="C1792"/>
      <c r="H1792"/>
      <c r="N1792"/>
      <c r="S1792"/>
    </row>
    <row r="1793" spans="3:46" x14ac:dyDescent="0.25">
      <c r="C1793"/>
      <c r="H1793"/>
      <c r="N1793"/>
      <c r="S1793"/>
    </row>
    <row r="1794" spans="3:46" x14ac:dyDescent="0.25">
      <c r="C1794"/>
      <c r="H1794"/>
      <c r="N1794"/>
      <c r="S1794"/>
    </row>
    <row r="1795" spans="3:46" x14ac:dyDescent="0.25">
      <c r="C1795"/>
      <c r="H1795"/>
      <c r="N1795"/>
      <c r="S1795"/>
      <c r="AT1795" s="53"/>
    </row>
    <row r="1796" spans="3:46" x14ac:dyDescent="0.25">
      <c r="C1796"/>
      <c r="H1796"/>
      <c r="N1796"/>
      <c r="S1796"/>
      <c r="AT1796" s="53"/>
    </row>
    <row r="1797" spans="3:46" x14ac:dyDescent="0.25">
      <c r="C1797"/>
      <c r="H1797"/>
      <c r="N1797"/>
      <c r="S1797"/>
    </row>
    <row r="1798" spans="3:46" x14ac:dyDescent="0.25">
      <c r="C1798"/>
      <c r="H1798"/>
      <c r="N1798"/>
      <c r="S1798"/>
    </row>
    <row r="1799" spans="3:46" x14ac:dyDescent="0.25">
      <c r="C1799"/>
      <c r="H1799"/>
      <c r="N1799"/>
      <c r="S1799"/>
    </row>
    <row r="1800" spans="3:46" x14ac:dyDescent="0.25">
      <c r="C1800"/>
      <c r="H1800"/>
      <c r="N1800"/>
      <c r="S1800"/>
    </row>
    <row r="1801" spans="3:46" x14ac:dyDescent="0.25">
      <c r="C1801"/>
      <c r="H1801"/>
      <c r="N1801"/>
      <c r="S1801"/>
    </row>
    <row r="1802" spans="3:46" x14ac:dyDescent="0.25">
      <c r="C1802"/>
      <c r="H1802"/>
      <c r="N1802"/>
      <c r="S1802"/>
    </row>
    <row r="1803" spans="3:46" x14ac:dyDescent="0.25">
      <c r="C1803"/>
      <c r="H1803"/>
      <c r="N1803"/>
      <c r="S1803"/>
    </row>
    <row r="1804" spans="3:46" x14ac:dyDescent="0.25">
      <c r="C1804"/>
      <c r="H1804"/>
      <c r="N1804"/>
      <c r="S1804"/>
    </row>
    <row r="1805" spans="3:46" x14ac:dyDescent="0.25">
      <c r="C1805"/>
      <c r="H1805"/>
      <c r="N1805"/>
      <c r="S1805"/>
    </row>
    <row r="1806" spans="3:46" x14ac:dyDescent="0.25">
      <c r="C1806"/>
      <c r="H1806"/>
      <c r="N1806"/>
      <c r="S1806"/>
    </row>
    <row r="1807" spans="3:46" x14ac:dyDescent="0.25">
      <c r="C1807"/>
      <c r="H1807"/>
      <c r="N1807"/>
      <c r="S1807"/>
    </row>
    <row r="1808" spans="3:46" x14ac:dyDescent="0.25">
      <c r="C1808"/>
      <c r="H1808"/>
      <c r="N1808"/>
      <c r="S1808"/>
    </row>
    <row r="1809" spans="3:19" x14ac:dyDescent="0.25">
      <c r="C1809"/>
      <c r="H1809"/>
      <c r="N1809"/>
      <c r="S1809"/>
    </row>
    <row r="1810" spans="3:19" x14ac:dyDescent="0.25">
      <c r="C1810"/>
      <c r="H1810"/>
      <c r="N1810"/>
      <c r="S1810"/>
    </row>
    <row r="1811" spans="3:19" x14ac:dyDescent="0.25">
      <c r="C1811"/>
      <c r="H1811"/>
      <c r="N1811"/>
      <c r="S1811"/>
    </row>
    <row r="1812" spans="3:19" x14ac:dyDescent="0.25">
      <c r="C1812"/>
      <c r="H1812"/>
      <c r="N1812"/>
      <c r="S1812"/>
    </row>
    <row r="1813" spans="3:19" x14ac:dyDescent="0.25">
      <c r="C1813"/>
      <c r="H1813"/>
      <c r="N1813"/>
      <c r="S1813"/>
    </row>
    <row r="1814" spans="3:19" x14ac:dyDescent="0.25">
      <c r="C1814"/>
      <c r="H1814"/>
      <c r="N1814"/>
      <c r="S1814"/>
    </row>
    <row r="1815" spans="3:19" x14ac:dyDescent="0.25">
      <c r="C1815"/>
      <c r="H1815"/>
      <c r="N1815"/>
      <c r="S1815"/>
    </row>
    <row r="1816" spans="3:19" x14ac:dyDescent="0.25">
      <c r="C1816"/>
      <c r="H1816"/>
      <c r="N1816"/>
      <c r="S1816"/>
    </row>
    <row r="1817" spans="3:19" x14ac:dyDescent="0.25">
      <c r="C1817"/>
      <c r="H1817"/>
      <c r="N1817"/>
      <c r="S1817"/>
    </row>
    <row r="1818" spans="3:19" x14ac:dyDescent="0.25">
      <c r="C1818"/>
      <c r="H1818"/>
      <c r="N1818"/>
      <c r="S1818"/>
    </row>
    <row r="1819" spans="3:19" x14ac:dyDescent="0.25">
      <c r="C1819"/>
      <c r="H1819"/>
      <c r="N1819"/>
      <c r="S1819"/>
    </row>
    <row r="1820" spans="3:19" x14ac:dyDescent="0.25">
      <c r="C1820"/>
      <c r="H1820"/>
      <c r="N1820"/>
      <c r="S1820"/>
    </row>
    <row r="1821" spans="3:19" x14ac:dyDescent="0.25">
      <c r="C1821"/>
      <c r="H1821"/>
      <c r="N1821"/>
      <c r="S1821"/>
    </row>
    <row r="1822" spans="3:19" x14ac:dyDescent="0.25">
      <c r="C1822"/>
      <c r="H1822"/>
      <c r="N1822"/>
      <c r="S1822"/>
    </row>
    <row r="1823" spans="3:19" x14ac:dyDescent="0.25">
      <c r="C1823"/>
      <c r="H1823"/>
      <c r="N1823"/>
      <c r="S1823"/>
    </row>
    <row r="1824" spans="3:19" x14ac:dyDescent="0.25">
      <c r="C1824"/>
      <c r="H1824"/>
      <c r="N1824"/>
      <c r="S1824"/>
    </row>
    <row r="1825" spans="3:19" x14ac:dyDescent="0.25">
      <c r="C1825"/>
      <c r="H1825"/>
      <c r="N1825"/>
      <c r="S1825"/>
    </row>
    <row r="1826" spans="3:19" x14ac:dyDescent="0.25">
      <c r="C1826"/>
      <c r="H1826"/>
      <c r="N1826"/>
      <c r="S1826"/>
    </row>
    <row r="1827" spans="3:19" x14ac:dyDescent="0.25">
      <c r="C1827"/>
      <c r="H1827"/>
      <c r="N1827"/>
      <c r="S1827"/>
    </row>
    <row r="1828" spans="3:19" x14ac:dyDescent="0.25">
      <c r="C1828"/>
      <c r="H1828"/>
      <c r="N1828"/>
      <c r="S1828"/>
    </row>
    <row r="1829" spans="3:19" x14ac:dyDescent="0.25">
      <c r="C1829"/>
      <c r="H1829"/>
      <c r="N1829"/>
      <c r="S1829"/>
    </row>
    <row r="1830" spans="3:19" x14ac:dyDescent="0.25">
      <c r="C1830"/>
      <c r="H1830"/>
      <c r="N1830"/>
      <c r="S1830"/>
    </row>
    <row r="1831" spans="3:19" x14ac:dyDescent="0.25">
      <c r="C1831"/>
      <c r="H1831"/>
      <c r="N1831"/>
      <c r="S1831"/>
    </row>
    <row r="1832" spans="3:19" x14ac:dyDescent="0.25">
      <c r="C1832"/>
      <c r="H1832"/>
      <c r="N1832"/>
      <c r="S1832"/>
    </row>
    <row r="1833" spans="3:19" x14ac:dyDescent="0.25">
      <c r="C1833"/>
      <c r="H1833"/>
      <c r="N1833"/>
      <c r="S1833"/>
    </row>
    <row r="1834" spans="3:19" x14ac:dyDescent="0.25">
      <c r="C1834"/>
      <c r="H1834"/>
      <c r="N1834"/>
      <c r="S1834"/>
    </row>
    <row r="1835" spans="3:19" x14ac:dyDescent="0.25">
      <c r="C1835"/>
      <c r="H1835"/>
      <c r="N1835"/>
      <c r="S1835"/>
    </row>
    <row r="1836" spans="3:19" x14ac:dyDescent="0.25">
      <c r="C1836"/>
      <c r="H1836"/>
      <c r="N1836"/>
      <c r="S1836"/>
    </row>
    <row r="1837" spans="3:19" x14ac:dyDescent="0.25">
      <c r="C1837"/>
      <c r="H1837"/>
      <c r="N1837"/>
      <c r="S1837"/>
    </row>
    <row r="1838" spans="3:19" x14ac:dyDescent="0.25">
      <c r="C1838"/>
      <c r="H1838"/>
      <c r="N1838"/>
      <c r="S1838"/>
    </row>
    <row r="1839" spans="3:19" x14ac:dyDescent="0.25">
      <c r="C1839"/>
      <c r="H1839"/>
      <c r="N1839"/>
      <c r="S1839"/>
    </row>
    <row r="1840" spans="3:19" x14ac:dyDescent="0.25">
      <c r="C1840"/>
      <c r="H1840"/>
      <c r="N1840"/>
      <c r="S1840"/>
    </row>
    <row r="1841" spans="3:19" x14ac:dyDescent="0.25">
      <c r="C1841"/>
      <c r="H1841"/>
      <c r="N1841"/>
      <c r="S1841"/>
    </row>
    <row r="1842" spans="3:19" x14ac:dyDescent="0.25">
      <c r="C1842"/>
      <c r="H1842"/>
      <c r="N1842"/>
      <c r="S1842"/>
    </row>
    <row r="1843" spans="3:19" x14ac:dyDescent="0.25">
      <c r="C1843"/>
      <c r="H1843"/>
      <c r="N1843"/>
      <c r="S1843"/>
    </row>
    <row r="1844" spans="3:19" x14ac:dyDescent="0.25">
      <c r="C1844"/>
      <c r="H1844"/>
      <c r="N1844"/>
      <c r="S1844"/>
    </row>
    <row r="1845" spans="3:19" x14ac:dyDescent="0.25">
      <c r="C1845"/>
      <c r="H1845"/>
      <c r="N1845"/>
      <c r="S1845"/>
    </row>
    <row r="1846" spans="3:19" x14ac:dyDescent="0.25">
      <c r="C1846"/>
      <c r="H1846"/>
      <c r="N1846"/>
      <c r="S1846"/>
    </row>
    <row r="1847" spans="3:19" x14ac:dyDescent="0.25">
      <c r="C1847"/>
      <c r="H1847"/>
      <c r="N1847"/>
      <c r="S1847"/>
    </row>
    <row r="1848" spans="3:19" x14ac:dyDescent="0.25">
      <c r="C1848"/>
      <c r="H1848"/>
      <c r="N1848"/>
      <c r="S1848"/>
    </row>
    <row r="1849" spans="3:19" x14ac:dyDescent="0.25">
      <c r="C1849"/>
      <c r="H1849"/>
      <c r="N1849"/>
      <c r="S1849"/>
    </row>
    <row r="1850" spans="3:19" x14ac:dyDescent="0.25">
      <c r="C1850"/>
      <c r="H1850"/>
      <c r="N1850"/>
      <c r="S1850"/>
    </row>
    <row r="1851" spans="3:19" x14ac:dyDescent="0.25">
      <c r="C1851"/>
      <c r="H1851"/>
      <c r="N1851"/>
      <c r="S1851"/>
    </row>
    <row r="1852" spans="3:19" x14ac:dyDescent="0.25">
      <c r="C1852"/>
      <c r="H1852"/>
      <c r="N1852"/>
      <c r="S1852"/>
    </row>
    <row r="1853" spans="3:19" x14ac:dyDescent="0.25">
      <c r="C1853"/>
      <c r="H1853"/>
      <c r="N1853"/>
      <c r="S1853"/>
    </row>
    <row r="1854" spans="3:19" x14ac:dyDescent="0.25">
      <c r="C1854"/>
      <c r="H1854"/>
      <c r="N1854"/>
      <c r="S1854"/>
    </row>
    <row r="1855" spans="3:19" x14ac:dyDescent="0.25">
      <c r="C1855"/>
      <c r="H1855"/>
      <c r="N1855"/>
      <c r="S1855"/>
    </row>
    <row r="1856" spans="3:19" x14ac:dyDescent="0.25">
      <c r="C1856"/>
      <c r="H1856"/>
      <c r="N1856"/>
      <c r="S1856"/>
    </row>
    <row r="1857" spans="3:172" x14ac:dyDescent="0.25">
      <c r="C1857"/>
      <c r="H1857"/>
      <c r="N1857"/>
      <c r="S1857"/>
    </row>
    <row r="1858" spans="3:172" x14ac:dyDescent="0.25">
      <c r="C1858"/>
      <c r="H1858"/>
      <c r="N1858"/>
      <c r="S1858"/>
    </row>
    <row r="1859" spans="3:172" x14ac:dyDescent="0.25">
      <c r="C1859"/>
      <c r="H1859"/>
      <c r="N1859"/>
      <c r="S1859"/>
    </row>
    <row r="1860" spans="3:172" x14ac:dyDescent="0.25">
      <c r="C1860"/>
      <c r="H1860"/>
      <c r="N1860"/>
      <c r="S1860"/>
    </row>
    <row r="1861" spans="3:172" x14ac:dyDescent="0.25">
      <c r="C1861"/>
      <c r="H1861"/>
      <c r="N1861"/>
      <c r="S1861"/>
    </row>
    <row r="1862" spans="3:172" x14ac:dyDescent="0.25">
      <c r="C1862"/>
      <c r="H1862"/>
      <c r="N1862"/>
      <c r="S1862"/>
    </row>
    <row r="1863" spans="3:172" x14ac:dyDescent="0.25">
      <c r="C1863"/>
      <c r="H1863"/>
      <c r="N1863"/>
      <c r="S1863"/>
      <c r="FP1863" s="53"/>
    </row>
    <row r="1864" spans="3:172" x14ac:dyDescent="0.25">
      <c r="C1864"/>
      <c r="H1864"/>
      <c r="N1864"/>
      <c r="S1864"/>
    </row>
    <row r="1865" spans="3:172" x14ac:dyDescent="0.25">
      <c r="C1865"/>
      <c r="H1865"/>
      <c r="N1865"/>
      <c r="S1865"/>
    </row>
    <row r="1866" spans="3:172" x14ac:dyDescent="0.25">
      <c r="C1866"/>
      <c r="H1866"/>
      <c r="N1866"/>
      <c r="S1866"/>
      <c r="AU1866" s="53"/>
    </row>
    <row r="1867" spans="3:172" x14ac:dyDescent="0.25">
      <c r="C1867"/>
      <c r="H1867"/>
      <c r="N1867"/>
      <c r="S1867"/>
      <c r="AU1867" s="53"/>
    </row>
    <row r="1868" spans="3:172" x14ac:dyDescent="0.25">
      <c r="C1868"/>
      <c r="H1868"/>
      <c r="N1868"/>
      <c r="S1868"/>
    </row>
    <row r="1869" spans="3:172" x14ac:dyDescent="0.25">
      <c r="C1869"/>
      <c r="H1869"/>
      <c r="N1869"/>
      <c r="S1869"/>
    </row>
    <row r="1870" spans="3:172" x14ac:dyDescent="0.25">
      <c r="C1870"/>
      <c r="H1870"/>
      <c r="N1870"/>
      <c r="S1870"/>
    </row>
    <row r="1871" spans="3:172" x14ac:dyDescent="0.25">
      <c r="C1871"/>
      <c r="H1871"/>
      <c r="N1871"/>
      <c r="S1871"/>
    </row>
    <row r="1872" spans="3:172" x14ac:dyDescent="0.25">
      <c r="C1872"/>
      <c r="H1872"/>
      <c r="N1872"/>
      <c r="S1872"/>
    </row>
    <row r="1873" spans="3:19" x14ac:dyDescent="0.25">
      <c r="C1873"/>
      <c r="H1873"/>
      <c r="N1873"/>
      <c r="S1873"/>
    </row>
    <row r="1874" spans="3:19" x14ac:dyDescent="0.25">
      <c r="C1874"/>
      <c r="H1874"/>
      <c r="N1874"/>
      <c r="S1874"/>
    </row>
    <row r="1875" spans="3:19" x14ac:dyDescent="0.25">
      <c r="C1875"/>
      <c r="H1875"/>
      <c r="N1875"/>
      <c r="S1875"/>
    </row>
    <row r="1876" spans="3:19" x14ac:dyDescent="0.25">
      <c r="C1876"/>
      <c r="H1876"/>
      <c r="N1876"/>
      <c r="S1876"/>
    </row>
    <row r="1877" spans="3:19" x14ac:dyDescent="0.25">
      <c r="C1877"/>
      <c r="H1877"/>
      <c r="N1877"/>
      <c r="S1877"/>
    </row>
    <row r="1878" spans="3:19" x14ac:dyDescent="0.25">
      <c r="C1878"/>
      <c r="H1878"/>
      <c r="N1878"/>
      <c r="S1878"/>
    </row>
    <row r="1879" spans="3:19" x14ac:dyDescent="0.25">
      <c r="C1879"/>
      <c r="H1879"/>
      <c r="N1879"/>
      <c r="S1879"/>
    </row>
    <row r="1880" spans="3:19" x14ac:dyDescent="0.25">
      <c r="C1880"/>
      <c r="H1880"/>
      <c r="N1880"/>
      <c r="S1880"/>
    </row>
    <row r="1881" spans="3:19" x14ac:dyDescent="0.25">
      <c r="C1881"/>
      <c r="H1881"/>
      <c r="N1881"/>
      <c r="S1881"/>
    </row>
    <row r="1882" spans="3:19" x14ac:dyDescent="0.25">
      <c r="C1882"/>
      <c r="H1882"/>
      <c r="N1882"/>
      <c r="S1882"/>
    </row>
    <row r="1883" spans="3:19" x14ac:dyDescent="0.25">
      <c r="C1883"/>
      <c r="H1883"/>
      <c r="N1883"/>
      <c r="S1883"/>
    </row>
    <row r="1884" spans="3:19" x14ac:dyDescent="0.25">
      <c r="C1884"/>
      <c r="H1884"/>
      <c r="N1884"/>
      <c r="S1884"/>
    </row>
    <row r="1885" spans="3:19" x14ac:dyDescent="0.25">
      <c r="C1885"/>
      <c r="H1885"/>
      <c r="N1885"/>
      <c r="S1885"/>
    </row>
    <row r="1886" spans="3:19" x14ac:dyDescent="0.25">
      <c r="C1886"/>
      <c r="H1886"/>
      <c r="N1886"/>
      <c r="S1886"/>
    </row>
    <row r="1887" spans="3:19" x14ac:dyDescent="0.25">
      <c r="C1887"/>
      <c r="H1887"/>
      <c r="N1887"/>
      <c r="S1887"/>
    </row>
    <row r="1888" spans="3:19" x14ac:dyDescent="0.25">
      <c r="C1888"/>
      <c r="H1888"/>
      <c r="N1888"/>
      <c r="S1888"/>
    </row>
    <row r="1889" spans="3:19" x14ac:dyDescent="0.25">
      <c r="C1889"/>
      <c r="H1889"/>
      <c r="N1889"/>
      <c r="S1889"/>
    </row>
    <row r="1890" spans="3:19" x14ac:dyDescent="0.25">
      <c r="C1890"/>
      <c r="H1890"/>
      <c r="N1890"/>
      <c r="S1890"/>
    </row>
    <row r="1891" spans="3:19" x14ac:dyDescent="0.25">
      <c r="C1891"/>
      <c r="H1891"/>
      <c r="N1891"/>
      <c r="S1891"/>
    </row>
    <row r="1892" spans="3:19" x14ac:dyDescent="0.25">
      <c r="C1892"/>
      <c r="H1892"/>
      <c r="N1892"/>
      <c r="S1892"/>
    </row>
    <row r="1893" spans="3:19" x14ac:dyDescent="0.25">
      <c r="C1893"/>
      <c r="H1893"/>
      <c r="N1893"/>
      <c r="S1893"/>
    </row>
    <row r="1894" spans="3:19" x14ac:dyDescent="0.25">
      <c r="C1894"/>
      <c r="H1894"/>
      <c r="N1894"/>
      <c r="S1894"/>
    </row>
    <row r="1895" spans="3:19" x14ac:dyDescent="0.25">
      <c r="C1895"/>
      <c r="H1895"/>
      <c r="N1895"/>
      <c r="S1895"/>
    </row>
    <row r="1896" spans="3:19" x14ac:dyDescent="0.25">
      <c r="C1896"/>
      <c r="H1896"/>
      <c r="N1896"/>
      <c r="S1896"/>
    </row>
    <row r="1897" spans="3:19" x14ac:dyDescent="0.25">
      <c r="C1897"/>
      <c r="H1897"/>
      <c r="N1897"/>
      <c r="S1897"/>
    </row>
    <row r="1898" spans="3:19" x14ac:dyDescent="0.25">
      <c r="C1898"/>
      <c r="H1898"/>
      <c r="N1898"/>
      <c r="S1898"/>
    </row>
    <row r="1899" spans="3:19" x14ac:dyDescent="0.25">
      <c r="C1899"/>
      <c r="H1899"/>
      <c r="N1899"/>
      <c r="S1899"/>
    </row>
    <row r="1900" spans="3:19" x14ac:dyDescent="0.25">
      <c r="C1900"/>
      <c r="H1900"/>
      <c r="N1900"/>
      <c r="S1900"/>
    </row>
    <row r="1901" spans="3:19" x14ac:dyDescent="0.25">
      <c r="C1901"/>
      <c r="H1901"/>
      <c r="N1901"/>
      <c r="S1901"/>
    </row>
    <row r="1902" spans="3:19" x14ac:dyDescent="0.25">
      <c r="C1902"/>
      <c r="H1902"/>
      <c r="N1902"/>
      <c r="S1902"/>
    </row>
    <row r="1903" spans="3:19" x14ac:dyDescent="0.25">
      <c r="C1903"/>
      <c r="H1903"/>
      <c r="N1903"/>
      <c r="S1903"/>
    </row>
    <row r="1904" spans="3:19" x14ac:dyDescent="0.25">
      <c r="C1904"/>
      <c r="H1904"/>
      <c r="N1904"/>
      <c r="S1904"/>
    </row>
    <row r="1905" spans="3:19" x14ac:dyDescent="0.25">
      <c r="C1905"/>
      <c r="H1905"/>
      <c r="N1905"/>
      <c r="S1905"/>
    </row>
    <row r="1906" spans="3:19" x14ac:dyDescent="0.25">
      <c r="C1906"/>
      <c r="H1906"/>
      <c r="N1906"/>
      <c r="S1906"/>
    </row>
    <row r="1907" spans="3:19" x14ac:dyDescent="0.25">
      <c r="C1907"/>
      <c r="H1907"/>
      <c r="N1907"/>
      <c r="S1907"/>
    </row>
    <row r="1908" spans="3:19" x14ac:dyDescent="0.25">
      <c r="C1908"/>
      <c r="H1908"/>
      <c r="N1908"/>
      <c r="S1908"/>
    </row>
    <row r="1909" spans="3:19" x14ac:dyDescent="0.25">
      <c r="C1909"/>
      <c r="H1909"/>
      <c r="N1909"/>
      <c r="S1909"/>
    </row>
    <row r="1910" spans="3:19" x14ac:dyDescent="0.25">
      <c r="C1910"/>
      <c r="H1910"/>
      <c r="N1910"/>
      <c r="S1910"/>
    </row>
    <row r="1911" spans="3:19" x14ac:dyDescent="0.25">
      <c r="C1911"/>
      <c r="H1911"/>
      <c r="N1911"/>
      <c r="S1911"/>
    </row>
    <row r="1912" spans="3:19" x14ac:dyDescent="0.25">
      <c r="C1912"/>
      <c r="H1912"/>
      <c r="N1912"/>
      <c r="S1912"/>
    </row>
    <row r="1913" spans="3:19" x14ac:dyDescent="0.25">
      <c r="C1913"/>
      <c r="H1913"/>
      <c r="N1913"/>
      <c r="S1913"/>
    </row>
    <row r="1914" spans="3:19" x14ac:dyDescent="0.25">
      <c r="C1914"/>
      <c r="H1914"/>
      <c r="N1914"/>
      <c r="S1914"/>
    </row>
    <row r="1915" spans="3:19" x14ac:dyDescent="0.25">
      <c r="C1915"/>
      <c r="H1915"/>
      <c r="N1915"/>
      <c r="S1915"/>
    </row>
    <row r="1916" spans="3:19" x14ac:dyDescent="0.25">
      <c r="C1916"/>
      <c r="H1916"/>
      <c r="N1916"/>
      <c r="S1916"/>
    </row>
    <row r="1917" spans="3:19" x14ac:dyDescent="0.25">
      <c r="C1917"/>
      <c r="H1917"/>
      <c r="N1917"/>
      <c r="S1917"/>
    </row>
    <row r="1918" spans="3:19" x14ac:dyDescent="0.25">
      <c r="C1918"/>
      <c r="H1918"/>
      <c r="N1918"/>
      <c r="S1918"/>
    </row>
    <row r="1919" spans="3:19" x14ac:dyDescent="0.25">
      <c r="C1919"/>
      <c r="H1919"/>
      <c r="N1919"/>
      <c r="S1919"/>
    </row>
    <row r="1920" spans="3:19" x14ac:dyDescent="0.25">
      <c r="C1920"/>
      <c r="H1920"/>
      <c r="N1920"/>
      <c r="S1920"/>
    </row>
    <row r="1921" spans="3:19" x14ac:dyDescent="0.25">
      <c r="C1921"/>
      <c r="H1921"/>
      <c r="N1921"/>
      <c r="S1921"/>
    </row>
    <row r="1922" spans="3:19" x14ac:dyDescent="0.25">
      <c r="C1922"/>
      <c r="H1922"/>
      <c r="N1922"/>
      <c r="S1922"/>
    </row>
    <row r="1923" spans="3:19" x14ac:dyDescent="0.25">
      <c r="C1923"/>
      <c r="H1923"/>
      <c r="N1923"/>
      <c r="S1923"/>
    </row>
    <row r="1924" spans="3:19" x14ac:dyDescent="0.25">
      <c r="C1924"/>
      <c r="H1924"/>
      <c r="N1924"/>
      <c r="S1924"/>
    </row>
    <row r="1925" spans="3:19" x14ac:dyDescent="0.25">
      <c r="C1925"/>
      <c r="H1925"/>
      <c r="N1925"/>
      <c r="S1925"/>
    </row>
    <row r="1926" spans="3:19" x14ac:dyDescent="0.25">
      <c r="C1926"/>
      <c r="H1926"/>
      <c r="N1926"/>
      <c r="S1926"/>
    </row>
    <row r="1927" spans="3:19" x14ac:dyDescent="0.25">
      <c r="C1927"/>
      <c r="H1927"/>
      <c r="N1927"/>
      <c r="S1927"/>
    </row>
    <row r="1928" spans="3:19" x14ac:dyDescent="0.25">
      <c r="C1928"/>
      <c r="H1928"/>
      <c r="N1928"/>
      <c r="S1928"/>
    </row>
    <row r="1929" spans="3:19" x14ac:dyDescent="0.25">
      <c r="C1929"/>
      <c r="H1929"/>
      <c r="N1929"/>
      <c r="S1929"/>
    </row>
    <row r="1930" spans="3:19" x14ac:dyDescent="0.25">
      <c r="C1930"/>
      <c r="H1930"/>
      <c r="N1930"/>
      <c r="S1930"/>
    </row>
    <row r="1931" spans="3:19" x14ac:dyDescent="0.25">
      <c r="C1931"/>
      <c r="H1931"/>
      <c r="N1931"/>
      <c r="S1931"/>
    </row>
    <row r="1932" spans="3:19" x14ac:dyDescent="0.25">
      <c r="C1932"/>
      <c r="H1932"/>
      <c r="N1932"/>
      <c r="S1932"/>
    </row>
    <row r="1933" spans="3:19" x14ac:dyDescent="0.25">
      <c r="C1933"/>
      <c r="H1933"/>
      <c r="N1933"/>
      <c r="S1933"/>
    </row>
    <row r="1934" spans="3:19" x14ac:dyDescent="0.25">
      <c r="C1934"/>
      <c r="H1934"/>
      <c r="N1934"/>
      <c r="S1934"/>
    </row>
    <row r="1935" spans="3:19" x14ac:dyDescent="0.25">
      <c r="C1935"/>
      <c r="H1935"/>
      <c r="N1935"/>
      <c r="S1935"/>
    </row>
    <row r="1936" spans="3:19" x14ac:dyDescent="0.25">
      <c r="C1936"/>
      <c r="H1936"/>
      <c r="N1936"/>
      <c r="S1936"/>
    </row>
    <row r="1937" spans="3:48" x14ac:dyDescent="0.25">
      <c r="C1937"/>
      <c r="H1937"/>
      <c r="N1937"/>
      <c r="S1937"/>
    </row>
    <row r="1938" spans="3:48" x14ac:dyDescent="0.25">
      <c r="C1938"/>
      <c r="H1938"/>
      <c r="N1938"/>
      <c r="S1938"/>
      <c r="AV1938" s="53"/>
    </row>
    <row r="1939" spans="3:48" x14ac:dyDescent="0.25">
      <c r="C1939"/>
      <c r="H1939"/>
      <c r="N1939"/>
      <c r="S1939"/>
      <c r="AV1939" s="53"/>
    </row>
    <row r="1940" spans="3:48" x14ac:dyDescent="0.25">
      <c r="C1940"/>
      <c r="H1940"/>
      <c r="N1940"/>
      <c r="S1940"/>
    </row>
    <row r="1941" spans="3:48" x14ac:dyDescent="0.25">
      <c r="C1941"/>
      <c r="H1941"/>
      <c r="N1941"/>
      <c r="S1941"/>
    </row>
    <row r="1942" spans="3:48" x14ac:dyDescent="0.25">
      <c r="C1942"/>
      <c r="H1942"/>
      <c r="N1942"/>
      <c r="S1942"/>
    </row>
    <row r="1943" spans="3:48" x14ac:dyDescent="0.25">
      <c r="C1943"/>
      <c r="H1943"/>
      <c r="N1943"/>
      <c r="S1943"/>
    </row>
    <row r="1944" spans="3:48" x14ac:dyDescent="0.25">
      <c r="C1944"/>
      <c r="H1944"/>
      <c r="N1944"/>
      <c r="S1944"/>
    </row>
    <row r="1945" spans="3:48" x14ac:dyDescent="0.25">
      <c r="C1945"/>
      <c r="H1945"/>
      <c r="N1945"/>
      <c r="S1945"/>
    </row>
    <row r="1946" spans="3:48" x14ac:dyDescent="0.25">
      <c r="C1946"/>
      <c r="H1946"/>
      <c r="N1946"/>
      <c r="S1946"/>
    </row>
    <row r="1947" spans="3:48" x14ac:dyDescent="0.25">
      <c r="C1947"/>
      <c r="H1947"/>
      <c r="N1947"/>
      <c r="S1947"/>
    </row>
    <row r="1948" spans="3:48" x14ac:dyDescent="0.25">
      <c r="C1948"/>
      <c r="H1948"/>
      <c r="N1948"/>
      <c r="S1948"/>
    </row>
    <row r="1949" spans="3:48" x14ac:dyDescent="0.25">
      <c r="C1949"/>
      <c r="H1949"/>
      <c r="N1949"/>
      <c r="S1949"/>
    </row>
    <row r="1950" spans="3:48" x14ac:dyDescent="0.25">
      <c r="C1950"/>
      <c r="H1950"/>
      <c r="N1950"/>
      <c r="S1950"/>
    </row>
    <row r="1951" spans="3:48" x14ac:dyDescent="0.25">
      <c r="C1951"/>
      <c r="H1951"/>
      <c r="N1951"/>
      <c r="S1951"/>
    </row>
    <row r="1952" spans="3:48" x14ac:dyDescent="0.25">
      <c r="C1952"/>
      <c r="H1952"/>
      <c r="N1952"/>
      <c r="S1952"/>
    </row>
    <row r="1953" spans="3:19" x14ac:dyDescent="0.25">
      <c r="C1953"/>
      <c r="H1953"/>
      <c r="N1953"/>
      <c r="S1953"/>
    </row>
    <row r="1954" spans="3:19" x14ac:dyDescent="0.25">
      <c r="C1954"/>
      <c r="H1954"/>
      <c r="N1954"/>
      <c r="S1954"/>
    </row>
    <row r="1955" spans="3:19" x14ac:dyDescent="0.25">
      <c r="C1955"/>
      <c r="H1955"/>
      <c r="N1955"/>
      <c r="S1955"/>
    </row>
    <row r="1956" spans="3:19" x14ac:dyDescent="0.25">
      <c r="C1956"/>
      <c r="H1956"/>
      <c r="N1956"/>
      <c r="S1956"/>
    </row>
    <row r="1957" spans="3:19" x14ac:dyDescent="0.25">
      <c r="C1957"/>
      <c r="H1957"/>
      <c r="N1957"/>
      <c r="S1957"/>
    </row>
    <row r="1958" spans="3:19" x14ac:dyDescent="0.25">
      <c r="C1958"/>
      <c r="H1958"/>
      <c r="N1958"/>
      <c r="S1958"/>
    </row>
    <row r="1959" spans="3:19" x14ac:dyDescent="0.25">
      <c r="C1959"/>
      <c r="H1959"/>
      <c r="N1959"/>
      <c r="S1959"/>
    </row>
    <row r="1960" spans="3:19" x14ac:dyDescent="0.25">
      <c r="C1960"/>
      <c r="H1960"/>
      <c r="N1960"/>
      <c r="S1960"/>
    </row>
    <row r="1961" spans="3:19" x14ac:dyDescent="0.25">
      <c r="C1961"/>
      <c r="H1961"/>
      <c r="N1961"/>
      <c r="S1961"/>
    </row>
    <row r="1962" spans="3:19" x14ac:dyDescent="0.25">
      <c r="C1962"/>
      <c r="H1962"/>
      <c r="N1962"/>
      <c r="S1962"/>
    </row>
    <row r="1963" spans="3:19" x14ac:dyDescent="0.25">
      <c r="C1963"/>
      <c r="H1963"/>
      <c r="N1963"/>
      <c r="S1963"/>
    </row>
    <row r="1964" spans="3:19" x14ac:dyDescent="0.25">
      <c r="C1964"/>
      <c r="H1964"/>
      <c r="N1964"/>
      <c r="S1964"/>
    </row>
    <row r="1965" spans="3:19" x14ac:dyDescent="0.25">
      <c r="C1965"/>
      <c r="H1965"/>
      <c r="N1965"/>
      <c r="S1965"/>
    </row>
    <row r="1966" spans="3:19" x14ac:dyDescent="0.25">
      <c r="C1966"/>
      <c r="H1966"/>
      <c r="N1966"/>
      <c r="S1966"/>
    </row>
    <row r="1967" spans="3:19" x14ac:dyDescent="0.25">
      <c r="C1967"/>
      <c r="H1967"/>
      <c r="N1967"/>
      <c r="S1967"/>
    </row>
    <row r="1968" spans="3:19" x14ac:dyDescent="0.25">
      <c r="C1968"/>
      <c r="H1968"/>
      <c r="N1968"/>
      <c r="S1968"/>
    </row>
    <row r="1969" spans="3:19" x14ac:dyDescent="0.25">
      <c r="C1969"/>
      <c r="H1969"/>
      <c r="N1969"/>
      <c r="S1969"/>
    </row>
    <row r="1970" spans="3:19" x14ac:dyDescent="0.25">
      <c r="C1970"/>
      <c r="H1970"/>
      <c r="N1970"/>
      <c r="S1970"/>
    </row>
    <row r="1971" spans="3:19" x14ac:dyDescent="0.25">
      <c r="C1971"/>
      <c r="H1971"/>
      <c r="N1971"/>
      <c r="S1971"/>
    </row>
    <row r="1972" spans="3:19" x14ac:dyDescent="0.25">
      <c r="C1972"/>
      <c r="H1972"/>
      <c r="N1972"/>
      <c r="S1972"/>
    </row>
    <row r="1973" spans="3:19" x14ac:dyDescent="0.25">
      <c r="C1973"/>
      <c r="H1973"/>
      <c r="N1973"/>
      <c r="S1973"/>
    </row>
    <row r="1974" spans="3:19" x14ac:dyDescent="0.25">
      <c r="C1974"/>
      <c r="H1974"/>
      <c r="N1974"/>
      <c r="S1974"/>
    </row>
    <row r="1975" spans="3:19" x14ac:dyDescent="0.25">
      <c r="C1975"/>
      <c r="H1975"/>
      <c r="N1975"/>
      <c r="S1975"/>
    </row>
    <row r="1976" spans="3:19" x14ac:dyDescent="0.25">
      <c r="C1976"/>
      <c r="H1976"/>
      <c r="N1976"/>
      <c r="S1976"/>
    </row>
    <row r="1977" spans="3:19" x14ac:dyDescent="0.25">
      <c r="C1977"/>
      <c r="H1977"/>
      <c r="N1977"/>
      <c r="S1977"/>
    </row>
    <row r="1978" spans="3:19" x14ac:dyDescent="0.25">
      <c r="C1978"/>
      <c r="H1978"/>
      <c r="N1978"/>
      <c r="S1978"/>
    </row>
    <row r="1979" spans="3:19" x14ac:dyDescent="0.25">
      <c r="C1979"/>
      <c r="H1979"/>
      <c r="N1979"/>
      <c r="S1979"/>
    </row>
    <row r="1980" spans="3:19" x14ac:dyDescent="0.25">
      <c r="C1980"/>
      <c r="H1980"/>
      <c r="N1980"/>
      <c r="S1980"/>
    </row>
    <row r="1981" spans="3:19" x14ac:dyDescent="0.25">
      <c r="C1981"/>
      <c r="H1981"/>
      <c r="N1981"/>
      <c r="S1981"/>
    </row>
    <row r="1982" spans="3:19" x14ac:dyDescent="0.25">
      <c r="C1982"/>
      <c r="H1982"/>
      <c r="N1982"/>
      <c r="S1982"/>
    </row>
    <row r="1983" spans="3:19" x14ac:dyDescent="0.25">
      <c r="C1983"/>
      <c r="H1983"/>
      <c r="N1983"/>
      <c r="S1983"/>
    </row>
    <row r="1984" spans="3:19" x14ac:dyDescent="0.25">
      <c r="C1984"/>
      <c r="H1984"/>
      <c r="N1984"/>
      <c r="S1984"/>
    </row>
    <row r="1985" spans="3:19" x14ac:dyDescent="0.25">
      <c r="C1985"/>
      <c r="H1985"/>
      <c r="N1985"/>
      <c r="S1985"/>
    </row>
    <row r="1986" spans="3:19" x14ac:dyDescent="0.25">
      <c r="C1986"/>
      <c r="H1986"/>
      <c r="N1986"/>
      <c r="S1986"/>
    </row>
    <row r="1987" spans="3:19" x14ac:dyDescent="0.25">
      <c r="C1987"/>
      <c r="H1987"/>
      <c r="N1987"/>
      <c r="S1987"/>
    </row>
    <row r="1988" spans="3:19" x14ac:dyDescent="0.25">
      <c r="C1988"/>
      <c r="H1988"/>
      <c r="N1988"/>
      <c r="S1988"/>
    </row>
    <row r="1989" spans="3:19" x14ac:dyDescent="0.25">
      <c r="C1989"/>
      <c r="H1989"/>
      <c r="N1989"/>
      <c r="S1989"/>
    </row>
    <row r="1990" spans="3:19" x14ac:dyDescent="0.25">
      <c r="C1990"/>
      <c r="H1990"/>
      <c r="N1990"/>
      <c r="S1990"/>
    </row>
    <row r="1991" spans="3:19" x14ac:dyDescent="0.25">
      <c r="C1991"/>
      <c r="H1991"/>
      <c r="N1991"/>
      <c r="S1991"/>
    </row>
    <row r="1992" spans="3:19" x14ac:dyDescent="0.25">
      <c r="C1992"/>
      <c r="H1992"/>
      <c r="N1992"/>
      <c r="S1992"/>
    </row>
    <row r="1993" spans="3:19" x14ac:dyDescent="0.25">
      <c r="C1993"/>
      <c r="H1993"/>
      <c r="N1993"/>
      <c r="S1993"/>
    </row>
    <row r="1994" spans="3:19" x14ac:dyDescent="0.25">
      <c r="C1994"/>
      <c r="H1994"/>
      <c r="N1994"/>
      <c r="S1994"/>
    </row>
    <row r="1995" spans="3:19" x14ac:dyDescent="0.25">
      <c r="C1995"/>
      <c r="H1995"/>
      <c r="N1995"/>
      <c r="S1995"/>
    </row>
    <row r="1996" spans="3:19" x14ac:dyDescent="0.25">
      <c r="C1996"/>
      <c r="H1996"/>
      <c r="N1996"/>
      <c r="S1996"/>
    </row>
    <row r="1997" spans="3:19" x14ac:dyDescent="0.25">
      <c r="C1997"/>
      <c r="H1997"/>
      <c r="N1997"/>
      <c r="S1997"/>
    </row>
    <row r="1998" spans="3:19" x14ac:dyDescent="0.25">
      <c r="C1998"/>
      <c r="H1998"/>
      <c r="N1998"/>
      <c r="S1998"/>
    </row>
    <row r="1999" spans="3:19" x14ac:dyDescent="0.25">
      <c r="C1999"/>
      <c r="H1999"/>
      <c r="N1999"/>
      <c r="S1999"/>
    </row>
    <row r="2000" spans="3:19" x14ac:dyDescent="0.25">
      <c r="C2000"/>
      <c r="H2000"/>
      <c r="N2000"/>
      <c r="S2000"/>
    </row>
    <row r="2001" spans="3:49" x14ac:dyDescent="0.25">
      <c r="C2001"/>
      <c r="H2001"/>
      <c r="N2001"/>
      <c r="S2001"/>
    </row>
    <row r="2002" spans="3:49" x14ac:dyDescent="0.25">
      <c r="C2002"/>
      <c r="H2002"/>
      <c r="N2002"/>
      <c r="S2002"/>
    </row>
    <row r="2003" spans="3:49" x14ac:dyDescent="0.25">
      <c r="C2003"/>
      <c r="H2003"/>
      <c r="N2003"/>
      <c r="S2003"/>
    </row>
    <row r="2004" spans="3:49" x14ac:dyDescent="0.25">
      <c r="C2004"/>
      <c r="H2004"/>
      <c r="N2004"/>
      <c r="S2004"/>
    </row>
    <row r="2005" spans="3:49" x14ac:dyDescent="0.25">
      <c r="C2005"/>
      <c r="H2005"/>
      <c r="N2005"/>
      <c r="S2005"/>
    </row>
    <row r="2006" spans="3:49" x14ac:dyDescent="0.25">
      <c r="C2006"/>
      <c r="H2006"/>
      <c r="N2006"/>
      <c r="S2006"/>
    </row>
    <row r="2007" spans="3:49" x14ac:dyDescent="0.25">
      <c r="C2007"/>
      <c r="H2007"/>
      <c r="N2007"/>
      <c r="S2007"/>
    </row>
    <row r="2008" spans="3:49" x14ac:dyDescent="0.25">
      <c r="C2008"/>
      <c r="H2008"/>
      <c r="N2008"/>
      <c r="S2008"/>
    </row>
    <row r="2009" spans="3:49" x14ac:dyDescent="0.25">
      <c r="C2009"/>
      <c r="H2009"/>
      <c r="N2009"/>
      <c r="S2009"/>
    </row>
    <row r="2010" spans="3:49" x14ac:dyDescent="0.25">
      <c r="C2010"/>
      <c r="H2010"/>
      <c r="N2010"/>
      <c r="S2010"/>
    </row>
    <row r="2011" spans="3:49" x14ac:dyDescent="0.25">
      <c r="C2011"/>
      <c r="H2011"/>
      <c r="N2011"/>
      <c r="S2011"/>
      <c r="AW2011" s="53"/>
    </row>
    <row r="2012" spans="3:49" x14ac:dyDescent="0.25">
      <c r="C2012"/>
      <c r="H2012"/>
      <c r="N2012"/>
      <c r="S2012"/>
      <c r="AW2012" s="53"/>
    </row>
    <row r="2013" spans="3:49" x14ac:dyDescent="0.25">
      <c r="C2013"/>
      <c r="H2013"/>
      <c r="N2013"/>
      <c r="S2013"/>
    </row>
    <row r="2014" spans="3:49" x14ac:dyDescent="0.25">
      <c r="C2014"/>
      <c r="H2014"/>
      <c r="N2014"/>
      <c r="S2014"/>
    </row>
    <row r="2015" spans="3:49" x14ac:dyDescent="0.25">
      <c r="C2015"/>
      <c r="H2015"/>
      <c r="N2015"/>
      <c r="S2015"/>
    </row>
    <row r="2016" spans="3:49" x14ac:dyDescent="0.25">
      <c r="C2016"/>
      <c r="H2016"/>
      <c r="N2016"/>
      <c r="S2016"/>
    </row>
    <row r="2017" spans="3:19" x14ac:dyDescent="0.25">
      <c r="C2017"/>
      <c r="H2017"/>
      <c r="N2017"/>
      <c r="S2017"/>
    </row>
    <row r="2018" spans="3:19" x14ac:dyDescent="0.25">
      <c r="C2018"/>
      <c r="H2018"/>
      <c r="N2018"/>
      <c r="S2018"/>
    </row>
    <row r="2019" spans="3:19" x14ac:dyDescent="0.25">
      <c r="C2019"/>
      <c r="H2019"/>
      <c r="N2019"/>
      <c r="S2019"/>
    </row>
    <row r="2020" spans="3:19" x14ac:dyDescent="0.25">
      <c r="C2020"/>
      <c r="H2020"/>
      <c r="N2020"/>
      <c r="S2020"/>
    </row>
    <row r="2021" spans="3:19" x14ac:dyDescent="0.25">
      <c r="C2021"/>
      <c r="H2021"/>
      <c r="N2021"/>
      <c r="S2021"/>
    </row>
    <row r="2022" spans="3:19" x14ac:dyDescent="0.25">
      <c r="C2022"/>
      <c r="H2022"/>
      <c r="N2022"/>
      <c r="S2022"/>
    </row>
    <row r="2023" spans="3:19" x14ac:dyDescent="0.25">
      <c r="C2023"/>
      <c r="H2023"/>
      <c r="N2023"/>
      <c r="S2023"/>
    </row>
    <row r="2024" spans="3:19" x14ac:dyDescent="0.25">
      <c r="C2024"/>
      <c r="H2024"/>
      <c r="N2024"/>
      <c r="S2024"/>
    </row>
    <row r="2025" spans="3:19" x14ac:dyDescent="0.25">
      <c r="C2025"/>
      <c r="H2025"/>
      <c r="N2025"/>
      <c r="S2025"/>
    </row>
    <row r="2026" spans="3:19" x14ac:dyDescent="0.25">
      <c r="C2026"/>
      <c r="H2026"/>
      <c r="N2026"/>
      <c r="S2026"/>
    </row>
    <row r="2027" spans="3:19" x14ac:dyDescent="0.25">
      <c r="C2027"/>
      <c r="H2027"/>
      <c r="N2027"/>
      <c r="S2027"/>
    </row>
    <row r="2028" spans="3:19" x14ac:dyDescent="0.25">
      <c r="C2028"/>
      <c r="H2028"/>
      <c r="N2028"/>
      <c r="S2028"/>
    </row>
    <row r="2029" spans="3:19" x14ac:dyDescent="0.25">
      <c r="C2029"/>
      <c r="H2029"/>
      <c r="N2029"/>
      <c r="S2029"/>
    </row>
    <row r="2030" spans="3:19" x14ac:dyDescent="0.25">
      <c r="C2030"/>
      <c r="H2030"/>
      <c r="N2030"/>
      <c r="S2030"/>
    </row>
    <row r="2031" spans="3:19" x14ac:dyDescent="0.25">
      <c r="C2031"/>
      <c r="H2031"/>
      <c r="N2031"/>
      <c r="S2031"/>
    </row>
    <row r="2032" spans="3:19" x14ac:dyDescent="0.25">
      <c r="C2032"/>
      <c r="H2032"/>
      <c r="N2032"/>
      <c r="S2032"/>
    </row>
    <row r="2033" spans="3:19" x14ac:dyDescent="0.25">
      <c r="C2033"/>
      <c r="H2033"/>
      <c r="N2033"/>
      <c r="S2033"/>
    </row>
    <row r="2034" spans="3:19" x14ac:dyDescent="0.25">
      <c r="C2034"/>
      <c r="H2034"/>
      <c r="N2034"/>
      <c r="S2034"/>
    </row>
    <row r="2035" spans="3:19" x14ac:dyDescent="0.25">
      <c r="C2035"/>
      <c r="H2035"/>
      <c r="N2035"/>
      <c r="S2035"/>
    </row>
    <row r="2036" spans="3:19" x14ac:dyDescent="0.25">
      <c r="C2036"/>
      <c r="H2036"/>
      <c r="N2036"/>
      <c r="S2036"/>
    </row>
    <row r="2037" spans="3:19" x14ac:dyDescent="0.25">
      <c r="C2037"/>
      <c r="H2037"/>
      <c r="N2037"/>
      <c r="S2037"/>
    </row>
    <row r="2038" spans="3:19" x14ac:dyDescent="0.25">
      <c r="C2038"/>
      <c r="H2038"/>
      <c r="N2038"/>
      <c r="S2038"/>
    </row>
    <row r="2039" spans="3:19" x14ac:dyDescent="0.25">
      <c r="C2039"/>
      <c r="H2039"/>
      <c r="N2039"/>
      <c r="S2039"/>
    </row>
    <row r="2040" spans="3:19" x14ac:dyDescent="0.25">
      <c r="C2040"/>
      <c r="H2040"/>
      <c r="N2040"/>
      <c r="S2040"/>
    </row>
    <row r="2041" spans="3:19" x14ac:dyDescent="0.25">
      <c r="C2041"/>
      <c r="H2041"/>
      <c r="N2041"/>
      <c r="S2041"/>
    </row>
    <row r="2042" spans="3:19" x14ac:dyDescent="0.25">
      <c r="C2042"/>
      <c r="H2042"/>
      <c r="N2042"/>
      <c r="S2042"/>
    </row>
    <row r="2043" spans="3:19" x14ac:dyDescent="0.25">
      <c r="C2043"/>
      <c r="H2043"/>
      <c r="N2043"/>
      <c r="S2043"/>
    </row>
    <row r="2044" spans="3:19" x14ac:dyDescent="0.25">
      <c r="C2044"/>
      <c r="H2044"/>
      <c r="N2044"/>
      <c r="S2044"/>
    </row>
    <row r="2045" spans="3:19" x14ac:dyDescent="0.25">
      <c r="C2045"/>
      <c r="H2045"/>
      <c r="N2045"/>
      <c r="S2045"/>
    </row>
    <row r="2046" spans="3:19" x14ac:dyDescent="0.25">
      <c r="C2046"/>
      <c r="H2046"/>
      <c r="N2046"/>
      <c r="S2046"/>
    </row>
    <row r="2047" spans="3:19" x14ac:dyDescent="0.25">
      <c r="C2047"/>
      <c r="H2047"/>
      <c r="N2047"/>
      <c r="S2047"/>
    </row>
    <row r="2048" spans="3:19" x14ac:dyDescent="0.25">
      <c r="C2048"/>
      <c r="H2048"/>
      <c r="N2048"/>
      <c r="S2048"/>
    </row>
    <row r="2049" spans="3:173" x14ac:dyDescent="0.25">
      <c r="C2049"/>
      <c r="H2049"/>
      <c r="N2049"/>
      <c r="S2049"/>
    </row>
    <row r="2050" spans="3:173" x14ac:dyDescent="0.25">
      <c r="C2050"/>
      <c r="H2050"/>
      <c r="N2050"/>
      <c r="S2050"/>
    </row>
    <row r="2051" spans="3:173" x14ac:dyDescent="0.25">
      <c r="C2051"/>
      <c r="H2051"/>
      <c r="N2051"/>
      <c r="S2051"/>
    </row>
    <row r="2052" spans="3:173" x14ac:dyDescent="0.25">
      <c r="C2052"/>
      <c r="H2052"/>
      <c r="N2052"/>
      <c r="S2052"/>
    </row>
    <row r="2053" spans="3:173" x14ac:dyDescent="0.25">
      <c r="C2053"/>
      <c r="H2053"/>
      <c r="N2053"/>
      <c r="S2053"/>
    </row>
    <row r="2054" spans="3:173" x14ac:dyDescent="0.25">
      <c r="C2054"/>
      <c r="H2054"/>
      <c r="N2054"/>
      <c r="S2054"/>
    </row>
    <row r="2055" spans="3:173" x14ac:dyDescent="0.25">
      <c r="C2055"/>
      <c r="H2055"/>
      <c r="N2055"/>
      <c r="S2055"/>
    </row>
    <row r="2056" spans="3:173" x14ac:dyDescent="0.25">
      <c r="C2056"/>
      <c r="H2056"/>
      <c r="N2056"/>
      <c r="S2056"/>
    </row>
    <row r="2057" spans="3:173" x14ac:dyDescent="0.25">
      <c r="C2057"/>
      <c r="H2057"/>
      <c r="N2057"/>
      <c r="S2057"/>
    </row>
    <row r="2058" spans="3:173" x14ac:dyDescent="0.25">
      <c r="C2058"/>
      <c r="H2058"/>
      <c r="N2058"/>
      <c r="S2058"/>
    </row>
    <row r="2059" spans="3:173" x14ac:dyDescent="0.25">
      <c r="C2059"/>
      <c r="H2059"/>
      <c r="N2059"/>
      <c r="S2059"/>
    </row>
    <row r="2060" spans="3:173" x14ac:dyDescent="0.25">
      <c r="C2060"/>
      <c r="H2060"/>
      <c r="N2060"/>
      <c r="S2060"/>
      <c r="FQ2060" s="53"/>
    </row>
    <row r="2061" spans="3:173" x14ac:dyDescent="0.25">
      <c r="C2061"/>
      <c r="H2061"/>
      <c r="N2061"/>
      <c r="S2061"/>
    </row>
    <row r="2062" spans="3:173" x14ac:dyDescent="0.25">
      <c r="C2062"/>
      <c r="H2062"/>
      <c r="N2062"/>
      <c r="S2062"/>
    </row>
    <row r="2063" spans="3:173" x14ac:dyDescent="0.25">
      <c r="C2063"/>
      <c r="H2063"/>
      <c r="N2063"/>
      <c r="S2063"/>
    </row>
    <row r="2064" spans="3:173" x14ac:dyDescent="0.25">
      <c r="C2064"/>
      <c r="H2064"/>
      <c r="N2064"/>
      <c r="S2064"/>
    </row>
    <row r="2065" spans="3:19" x14ac:dyDescent="0.25">
      <c r="C2065"/>
      <c r="H2065"/>
      <c r="N2065"/>
      <c r="S2065"/>
    </row>
    <row r="2066" spans="3:19" x14ac:dyDescent="0.25">
      <c r="C2066"/>
      <c r="H2066"/>
      <c r="N2066"/>
      <c r="S2066"/>
    </row>
    <row r="2067" spans="3:19" x14ac:dyDescent="0.25">
      <c r="C2067"/>
      <c r="H2067"/>
      <c r="N2067"/>
      <c r="S2067"/>
    </row>
    <row r="2068" spans="3:19" x14ac:dyDescent="0.25">
      <c r="C2068"/>
      <c r="H2068"/>
      <c r="N2068"/>
      <c r="S2068"/>
    </row>
    <row r="2069" spans="3:19" x14ac:dyDescent="0.25">
      <c r="C2069"/>
      <c r="H2069"/>
      <c r="N2069"/>
      <c r="S2069"/>
    </row>
    <row r="2070" spans="3:19" x14ac:dyDescent="0.25">
      <c r="C2070"/>
      <c r="H2070"/>
      <c r="N2070"/>
      <c r="S2070"/>
    </row>
    <row r="2071" spans="3:19" x14ac:dyDescent="0.25">
      <c r="C2071"/>
      <c r="H2071"/>
      <c r="N2071"/>
      <c r="S2071"/>
    </row>
    <row r="2072" spans="3:19" x14ac:dyDescent="0.25">
      <c r="C2072"/>
      <c r="H2072"/>
      <c r="N2072"/>
      <c r="S2072"/>
    </row>
    <row r="2073" spans="3:19" x14ac:dyDescent="0.25">
      <c r="C2073"/>
      <c r="H2073"/>
      <c r="N2073"/>
      <c r="S2073"/>
    </row>
    <row r="2074" spans="3:19" x14ac:dyDescent="0.25">
      <c r="C2074"/>
      <c r="H2074"/>
      <c r="N2074"/>
      <c r="S2074"/>
    </row>
    <row r="2075" spans="3:19" x14ac:dyDescent="0.25">
      <c r="C2075"/>
      <c r="H2075"/>
      <c r="N2075"/>
      <c r="S2075"/>
    </row>
    <row r="2076" spans="3:19" x14ac:dyDescent="0.25">
      <c r="C2076"/>
      <c r="H2076"/>
      <c r="N2076"/>
      <c r="S2076"/>
    </row>
    <row r="2077" spans="3:19" x14ac:dyDescent="0.25">
      <c r="C2077"/>
      <c r="H2077"/>
      <c r="N2077"/>
      <c r="S2077"/>
    </row>
    <row r="2078" spans="3:19" x14ac:dyDescent="0.25">
      <c r="C2078"/>
      <c r="H2078"/>
      <c r="N2078"/>
      <c r="S2078"/>
    </row>
    <row r="2079" spans="3:19" x14ac:dyDescent="0.25">
      <c r="C2079"/>
      <c r="H2079"/>
      <c r="N2079"/>
      <c r="S2079"/>
    </row>
    <row r="2080" spans="3:19" x14ac:dyDescent="0.25">
      <c r="C2080"/>
      <c r="H2080"/>
      <c r="N2080"/>
      <c r="S2080"/>
    </row>
    <row r="2081" spans="3:50" x14ac:dyDescent="0.25">
      <c r="C2081"/>
      <c r="H2081"/>
      <c r="N2081"/>
      <c r="S2081"/>
    </row>
    <row r="2082" spans="3:50" x14ac:dyDescent="0.25">
      <c r="C2082"/>
      <c r="H2082"/>
      <c r="N2082"/>
      <c r="S2082"/>
    </row>
    <row r="2083" spans="3:50" x14ac:dyDescent="0.25">
      <c r="C2083"/>
      <c r="H2083"/>
      <c r="N2083"/>
      <c r="S2083"/>
    </row>
    <row r="2084" spans="3:50" x14ac:dyDescent="0.25">
      <c r="C2084"/>
      <c r="H2084"/>
      <c r="N2084"/>
      <c r="S2084"/>
    </row>
    <row r="2085" spans="3:50" x14ac:dyDescent="0.25">
      <c r="C2085"/>
      <c r="H2085"/>
      <c r="N2085"/>
      <c r="S2085"/>
      <c r="AX2085" s="53"/>
    </row>
    <row r="2086" spans="3:50" x14ac:dyDescent="0.25">
      <c r="C2086"/>
      <c r="H2086"/>
      <c r="N2086"/>
      <c r="S2086"/>
      <c r="AX2086" s="53"/>
    </row>
    <row r="2087" spans="3:50" x14ac:dyDescent="0.25">
      <c r="C2087"/>
      <c r="H2087"/>
      <c r="N2087"/>
      <c r="S2087"/>
    </row>
    <row r="2088" spans="3:50" x14ac:dyDescent="0.25">
      <c r="C2088"/>
      <c r="H2088"/>
      <c r="N2088"/>
      <c r="S2088"/>
    </row>
    <row r="2089" spans="3:50" x14ac:dyDescent="0.25">
      <c r="C2089"/>
      <c r="H2089"/>
      <c r="N2089"/>
      <c r="S2089"/>
    </row>
    <row r="2090" spans="3:50" x14ac:dyDescent="0.25">
      <c r="C2090"/>
      <c r="H2090"/>
      <c r="N2090"/>
      <c r="S2090"/>
    </row>
    <row r="2091" spans="3:50" x14ac:dyDescent="0.25">
      <c r="C2091"/>
      <c r="H2091"/>
      <c r="N2091"/>
      <c r="S2091"/>
    </row>
    <row r="2092" spans="3:50" x14ac:dyDescent="0.25">
      <c r="C2092"/>
      <c r="H2092"/>
      <c r="N2092"/>
      <c r="S2092"/>
    </row>
    <row r="2093" spans="3:50" x14ac:dyDescent="0.25">
      <c r="C2093"/>
      <c r="H2093"/>
      <c r="N2093"/>
      <c r="S2093"/>
    </row>
    <row r="2094" spans="3:50" x14ac:dyDescent="0.25">
      <c r="C2094"/>
      <c r="H2094"/>
      <c r="N2094"/>
      <c r="S2094"/>
    </row>
    <row r="2095" spans="3:50" x14ac:dyDescent="0.25">
      <c r="C2095"/>
      <c r="H2095"/>
      <c r="N2095"/>
      <c r="S2095"/>
    </row>
    <row r="2096" spans="3:50" x14ac:dyDescent="0.25">
      <c r="C2096"/>
      <c r="H2096"/>
      <c r="N2096"/>
      <c r="S2096"/>
    </row>
    <row r="2097" spans="3:19" x14ac:dyDescent="0.25">
      <c r="C2097"/>
      <c r="H2097"/>
      <c r="N2097"/>
      <c r="S2097"/>
    </row>
    <row r="2098" spans="3:19" x14ac:dyDescent="0.25">
      <c r="C2098"/>
      <c r="H2098"/>
      <c r="N2098"/>
      <c r="S2098"/>
    </row>
    <row r="2099" spans="3:19" x14ac:dyDescent="0.25">
      <c r="C2099"/>
      <c r="H2099"/>
      <c r="N2099"/>
      <c r="S2099"/>
    </row>
    <row r="2100" spans="3:19" x14ac:dyDescent="0.25">
      <c r="C2100"/>
      <c r="H2100"/>
      <c r="N2100"/>
      <c r="S2100"/>
    </row>
    <row r="2101" spans="3:19" x14ac:dyDescent="0.25">
      <c r="C2101"/>
      <c r="H2101"/>
      <c r="N2101"/>
      <c r="S2101"/>
    </row>
    <row r="2102" spans="3:19" x14ac:dyDescent="0.25">
      <c r="C2102"/>
      <c r="H2102"/>
      <c r="N2102"/>
      <c r="S2102"/>
    </row>
    <row r="2103" spans="3:19" x14ac:dyDescent="0.25">
      <c r="C2103"/>
      <c r="H2103"/>
      <c r="N2103"/>
      <c r="S2103"/>
    </row>
    <row r="2104" spans="3:19" x14ac:dyDescent="0.25">
      <c r="C2104"/>
      <c r="H2104"/>
      <c r="N2104"/>
      <c r="S2104"/>
    </row>
    <row r="2105" spans="3:19" x14ac:dyDescent="0.25">
      <c r="C2105"/>
      <c r="H2105"/>
      <c r="N2105"/>
      <c r="S2105"/>
    </row>
    <row r="2106" spans="3:19" x14ac:dyDescent="0.25">
      <c r="C2106"/>
      <c r="H2106"/>
      <c r="N2106"/>
      <c r="S2106"/>
    </row>
    <row r="2107" spans="3:19" x14ac:dyDescent="0.25">
      <c r="C2107"/>
      <c r="H2107"/>
      <c r="N2107"/>
      <c r="S2107"/>
    </row>
    <row r="2108" spans="3:19" x14ac:dyDescent="0.25">
      <c r="C2108"/>
      <c r="H2108"/>
      <c r="N2108"/>
      <c r="S2108"/>
    </row>
    <row r="2109" spans="3:19" x14ac:dyDescent="0.25">
      <c r="C2109"/>
      <c r="H2109"/>
      <c r="N2109"/>
      <c r="S2109"/>
    </row>
    <row r="2110" spans="3:19" x14ac:dyDescent="0.25">
      <c r="C2110"/>
      <c r="H2110"/>
      <c r="N2110"/>
      <c r="S2110"/>
    </row>
    <row r="2111" spans="3:19" x14ac:dyDescent="0.25">
      <c r="C2111"/>
      <c r="H2111"/>
      <c r="N2111"/>
      <c r="S2111"/>
    </row>
    <row r="2112" spans="3:19" x14ac:dyDescent="0.25">
      <c r="C2112"/>
      <c r="H2112"/>
      <c r="N2112"/>
      <c r="S2112"/>
    </row>
    <row r="2113" spans="3:19" x14ac:dyDescent="0.25">
      <c r="C2113"/>
      <c r="H2113"/>
      <c r="N2113"/>
      <c r="S2113"/>
    </row>
    <row r="2114" spans="3:19" x14ac:dyDescent="0.25">
      <c r="C2114"/>
      <c r="H2114"/>
      <c r="N2114"/>
      <c r="S2114"/>
    </row>
    <row r="2115" spans="3:19" x14ac:dyDescent="0.25">
      <c r="C2115"/>
      <c r="H2115"/>
      <c r="N2115"/>
      <c r="S2115"/>
    </row>
    <row r="2116" spans="3:19" x14ac:dyDescent="0.25">
      <c r="C2116"/>
      <c r="H2116"/>
      <c r="N2116"/>
      <c r="S2116"/>
    </row>
    <row r="2117" spans="3:19" x14ac:dyDescent="0.25">
      <c r="C2117"/>
      <c r="H2117"/>
      <c r="N2117"/>
      <c r="S2117"/>
    </row>
    <row r="2118" spans="3:19" x14ac:dyDescent="0.25">
      <c r="C2118"/>
      <c r="H2118"/>
      <c r="N2118"/>
      <c r="S2118"/>
    </row>
    <row r="2119" spans="3:19" x14ac:dyDescent="0.25">
      <c r="C2119"/>
      <c r="H2119"/>
      <c r="N2119"/>
      <c r="S2119"/>
    </row>
    <row r="2120" spans="3:19" x14ac:dyDescent="0.25">
      <c r="C2120"/>
      <c r="H2120"/>
      <c r="N2120"/>
      <c r="S2120"/>
    </row>
    <row r="2121" spans="3:19" x14ac:dyDescent="0.25">
      <c r="C2121"/>
      <c r="H2121"/>
      <c r="N2121"/>
      <c r="S2121"/>
    </row>
    <row r="2122" spans="3:19" x14ac:dyDescent="0.25">
      <c r="C2122"/>
      <c r="H2122"/>
      <c r="N2122"/>
      <c r="S2122"/>
    </row>
    <row r="2123" spans="3:19" x14ac:dyDescent="0.25">
      <c r="C2123"/>
      <c r="H2123"/>
      <c r="N2123"/>
      <c r="S2123"/>
    </row>
    <row r="2124" spans="3:19" x14ac:dyDescent="0.25">
      <c r="C2124"/>
      <c r="H2124"/>
      <c r="N2124"/>
      <c r="S2124"/>
    </row>
    <row r="2125" spans="3:19" x14ac:dyDescent="0.25">
      <c r="C2125"/>
      <c r="H2125"/>
      <c r="N2125"/>
      <c r="S2125"/>
    </row>
    <row r="2126" spans="3:19" x14ac:dyDescent="0.25">
      <c r="C2126"/>
      <c r="H2126"/>
      <c r="N2126"/>
      <c r="S2126"/>
    </row>
    <row r="2127" spans="3:19" x14ac:dyDescent="0.25">
      <c r="C2127"/>
      <c r="H2127"/>
      <c r="N2127"/>
      <c r="S2127"/>
    </row>
    <row r="2128" spans="3:19" x14ac:dyDescent="0.25">
      <c r="C2128"/>
      <c r="H2128"/>
      <c r="N2128"/>
      <c r="S2128"/>
    </row>
    <row r="2129" spans="3:19" x14ac:dyDescent="0.25">
      <c r="C2129"/>
      <c r="H2129"/>
      <c r="N2129"/>
      <c r="S2129"/>
    </row>
    <row r="2130" spans="3:19" x14ac:dyDescent="0.25">
      <c r="C2130"/>
      <c r="H2130"/>
      <c r="N2130"/>
      <c r="S2130"/>
    </row>
    <row r="2131" spans="3:19" x14ac:dyDescent="0.25">
      <c r="C2131"/>
      <c r="H2131"/>
      <c r="N2131"/>
      <c r="S2131"/>
    </row>
    <row r="2132" spans="3:19" x14ac:dyDescent="0.25">
      <c r="C2132"/>
      <c r="H2132"/>
      <c r="N2132"/>
      <c r="S2132"/>
    </row>
    <row r="2133" spans="3:19" x14ac:dyDescent="0.25">
      <c r="C2133"/>
      <c r="H2133"/>
      <c r="N2133"/>
      <c r="S2133"/>
    </row>
    <row r="2134" spans="3:19" x14ac:dyDescent="0.25">
      <c r="C2134"/>
      <c r="H2134"/>
      <c r="N2134"/>
      <c r="S2134"/>
    </row>
    <row r="2135" spans="3:19" x14ac:dyDescent="0.25">
      <c r="C2135"/>
      <c r="H2135"/>
      <c r="N2135"/>
      <c r="S2135"/>
    </row>
    <row r="2136" spans="3:19" x14ac:dyDescent="0.25">
      <c r="C2136"/>
      <c r="H2136"/>
      <c r="N2136"/>
      <c r="S2136"/>
    </row>
    <row r="2137" spans="3:19" x14ac:dyDescent="0.25">
      <c r="C2137"/>
      <c r="H2137"/>
      <c r="N2137"/>
      <c r="S2137"/>
    </row>
    <row r="2138" spans="3:19" x14ac:dyDescent="0.25">
      <c r="C2138"/>
      <c r="H2138"/>
      <c r="N2138"/>
      <c r="S2138"/>
    </row>
    <row r="2139" spans="3:19" x14ac:dyDescent="0.25">
      <c r="C2139"/>
      <c r="H2139"/>
      <c r="N2139"/>
      <c r="S2139"/>
    </row>
    <row r="2140" spans="3:19" x14ac:dyDescent="0.25">
      <c r="C2140"/>
      <c r="H2140"/>
      <c r="N2140"/>
      <c r="S2140"/>
    </row>
    <row r="2141" spans="3:19" x14ac:dyDescent="0.25">
      <c r="C2141"/>
      <c r="H2141"/>
      <c r="N2141"/>
      <c r="S2141"/>
    </row>
    <row r="2142" spans="3:19" x14ac:dyDescent="0.25">
      <c r="C2142"/>
      <c r="H2142"/>
      <c r="N2142"/>
      <c r="S2142"/>
    </row>
    <row r="2143" spans="3:19" x14ac:dyDescent="0.25">
      <c r="C2143"/>
      <c r="H2143"/>
      <c r="N2143"/>
      <c r="S2143"/>
    </row>
    <row r="2144" spans="3:19" x14ac:dyDescent="0.25">
      <c r="C2144"/>
      <c r="H2144"/>
      <c r="N2144"/>
      <c r="S2144"/>
    </row>
    <row r="2145" spans="3:51" x14ac:dyDescent="0.25">
      <c r="C2145"/>
      <c r="H2145"/>
      <c r="N2145"/>
      <c r="S2145"/>
    </row>
    <row r="2146" spans="3:51" x14ac:dyDescent="0.25">
      <c r="C2146"/>
      <c r="H2146"/>
      <c r="N2146"/>
      <c r="S2146"/>
    </row>
    <row r="2147" spans="3:51" x14ac:dyDescent="0.25">
      <c r="C2147"/>
      <c r="H2147"/>
      <c r="N2147"/>
      <c r="S2147"/>
    </row>
    <row r="2148" spans="3:51" x14ac:dyDescent="0.25">
      <c r="C2148"/>
      <c r="H2148"/>
      <c r="N2148"/>
      <c r="S2148"/>
    </row>
    <row r="2149" spans="3:51" x14ac:dyDescent="0.25">
      <c r="C2149"/>
      <c r="H2149"/>
      <c r="N2149"/>
      <c r="S2149"/>
    </row>
    <row r="2150" spans="3:51" x14ac:dyDescent="0.25">
      <c r="C2150"/>
      <c r="H2150"/>
      <c r="N2150"/>
      <c r="S2150"/>
    </row>
    <row r="2151" spans="3:51" x14ac:dyDescent="0.25">
      <c r="C2151"/>
      <c r="H2151"/>
      <c r="N2151"/>
      <c r="S2151"/>
    </row>
    <row r="2152" spans="3:51" x14ac:dyDescent="0.25">
      <c r="C2152"/>
      <c r="H2152"/>
      <c r="N2152"/>
      <c r="S2152"/>
    </row>
    <row r="2153" spans="3:51" x14ac:dyDescent="0.25">
      <c r="C2153"/>
      <c r="H2153"/>
      <c r="N2153"/>
      <c r="S2153"/>
    </row>
    <row r="2154" spans="3:51" x14ac:dyDescent="0.25">
      <c r="C2154"/>
      <c r="H2154"/>
      <c r="N2154"/>
      <c r="S2154"/>
    </row>
    <row r="2155" spans="3:51" x14ac:dyDescent="0.25">
      <c r="C2155"/>
      <c r="H2155"/>
      <c r="N2155"/>
      <c r="S2155"/>
    </row>
    <row r="2156" spans="3:51" x14ac:dyDescent="0.25">
      <c r="C2156"/>
      <c r="H2156"/>
      <c r="N2156"/>
      <c r="S2156"/>
    </row>
    <row r="2157" spans="3:51" x14ac:dyDescent="0.25">
      <c r="C2157"/>
      <c r="H2157"/>
      <c r="N2157"/>
      <c r="S2157"/>
    </row>
    <row r="2158" spans="3:51" x14ac:dyDescent="0.25">
      <c r="C2158"/>
      <c r="H2158"/>
      <c r="N2158"/>
      <c r="S2158"/>
    </row>
    <row r="2159" spans="3:51" x14ac:dyDescent="0.25">
      <c r="C2159"/>
      <c r="H2159"/>
      <c r="N2159"/>
      <c r="S2159"/>
    </row>
    <row r="2160" spans="3:51" x14ac:dyDescent="0.25">
      <c r="C2160"/>
      <c r="H2160"/>
      <c r="N2160"/>
      <c r="S2160"/>
      <c r="AY2160" s="53"/>
    </row>
    <row r="2161" spans="3:51" x14ac:dyDescent="0.25">
      <c r="C2161"/>
      <c r="H2161"/>
      <c r="N2161"/>
      <c r="S2161"/>
      <c r="AY2161" s="53"/>
    </row>
    <row r="2162" spans="3:51" x14ac:dyDescent="0.25">
      <c r="C2162"/>
      <c r="H2162"/>
      <c r="N2162"/>
      <c r="S2162"/>
    </row>
    <row r="2163" spans="3:51" x14ac:dyDescent="0.25">
      <c r="C2163"/>
      <c r="H2163"/>
      <c r="N2163"/>
      <c r="S2163"/>
    </row>
    <row r="2164" spans="3:51" x14ac:dyDescent="0.25">
      <c r="C2164"/>
      <c r="H2164"/>
      <c r="N2164"/>
      <c r="S2164"/>
    </row>
    <row r="2165" spans="3:51" x14ac:dyDescent="0.25">
      <c r="C2165"/>
      <c r="H2165"/>
      <c r="N2165"/>
      <c r="S2165"/>
    </row>
    <row r="2166" spans="3:51" x14ac:dyDescent="0.25">
      <c r="C2166"/>
      <c r="H2166"/>
      <c r="N2166"/>
      <c r="S2166"/>
    </row>
    <row r="2167" spans="3:51" x14ac:dyDescent="0.25">
      <c r="C2167"/>
      <c r="H2167"/>
      <c r="N2167"/>
      <c r="S2167"/>
    </row>
    <row r="2168" spans="3:51" x14ac:dyDescent="0.25">
      <c r="C2168"/>
      <c r="H2168"/>
      <c r="N2168"/>
      <c r="S2168"/>
    </row>
    <row r="2169" spans="3:51" x14ac:dyDescent="0.25">
      <c r="C2169"/>
      <c r="H2169"/>
      <c r="N2169"/>
      <c r="S2169"/>
    </row>
    <row r="2170" spans="3:51" x14ac:dyDescent="0.25">
      <c r="C2170"/>
      <c r="H2170"/>
      <c r="N2170"/>
      <c r="S2170"/>
    </row>
    <row r="2171" spans="3:51" x14ac:dyDescent="0.25">
      <c r="C2171"/>
      <c r="H2171"/>
      <c r="N2171"/>
      <c r="S2171"/>
    </row>
    <row r="2172" spans="3:51" x14ac:dyDescent="0.25">
      <c r="C2172"/>
      <c r="H2172"/>
      <c r="N2172"/>
      <c r="S2172"/>
    </row>
    <row r="2173" spans="3:51" x14ac:dyDescent="0.25">
      <c r="C2173"/>
      <c r="H2173"/>
      <c r="N2173"/>
      <c r="S2173"/>
    </row>
    <row r="2174" spans="3:51" x14ac:dyDescent="0.25">
      <c r="C2174"/>
      <c r="H2174"/>
      <c r="N2174"/>
      <c r="S2174"/>
    </row>
    <row r="2175" spans="3:51" x14ac:dyDescent="0.25">
      <c r="C2175"/>
      <c r="H2175"/>
      <c r="N2175"/>
      <c r="S2175"/>
    </row>
    <row r="2176" spans="3:51" x14ac:dyDescent="0.25">
      <c r="C2176"/>
      <c r="H2176"/>
      <c r="N2176"/>
      <c r="S2176"/>
    </row>
    <row r="2177" spans="3:19" x14ac:dyDescent="0.25">
      <c r="C2177"/>
      <c r="H2177"/>
      <c r="N2177"/>
      <c r="S2177"/>
    </row>
    <row r="2178" spans="3:19" x14ac:dyDescent="0.25">
      <c r="C2178"/>
      <c r="H2178"/>
      <c r="N2178"/>
      <c r="S2178"/>
    </row>
    <row r="2179" spans="3:19" x14ac:dyDescent="0.25">
      <c r="C2179"/>
      <c r="H2179"/>
      <c r="N2179"/>
      <c r="S2179"/>
    </row>
    <row r="2180" spans="3:19" x14ac:dyDescent="0.25">
      <c r="C2180"/>
      <c r="H2180"/>
      <c r="N2180"/>
      <c r="S2180"/>
    </row>
    <row r="2181" spans="3:19" x14ac:dyDescent="0.25">
      <c r="C2181"/>
      <c r="H2181"/>
      <c r="N2181"/>
      <c r="S2181"/>
    </row>
    <row r="2182" spans="3:19" x14ac:dyDescent="0.25">
      <c r="C2182"/>
      <c r="H2182"/>
      <c r="N2182"/>
      <c r="S2182"/>
    </row>
    <row r="2183" spans="3:19" x14ac:dyDescent="0.25">
      <c r="C2183"/>
      <c r="H2183"/>
      <c r="N2183"/>
      <c r="S2183"/>
    </row>
    <row r="2184" spans="3:19" x14ac:dyDescent="0.25">
      <c r="C2184"/>
      <c r="H2184"/>
      <c r="N2184"/>
      <c r="S2184"/>
    </row>
    <row r="2185" spans="3:19" x14ac:dyDescent="0.25">
      <c r="C2185"/>
      <c r="H2185"/>
      <c r="N2185"/>
      <c r="S2185"/>
    </row>
    <row r="2186" spans="3:19" x14ac:dyDescent="0.25">
      <c r="C2186"/>
      <c r="H2186"/>
      <c r="N2186"/>
      <c r="S2186"/>
    </row>
    <row r="2187" spans="3:19" x14ac:dyDescent="0.25">
      <c r="C2187"/>
      <c r="H2187"/>
      <c r="N2187"/>
      <c r="S2187"/>
    </row>
    <row r="2188" spans="3:19" x14ac:dyDescent="0.25">
      <c r="C2188"/>
      <c r="H2188"/>
      <c r="N2188"/>
      <c r="S2188"/>
    </row>
    <row r="2189" spans="3:19" x14ac:dyDescent="0.25">
      <c r="C2189"/>
      <c r="H2189"/>
      <c r="N2189"/>
      <c r="S2189"/>
    </row>
    <row r="2190" spans="3:19" x14ac:dyDescent="0.25">
      <c r="C2190"/>
      <c r="H2190"/>
      <c r="N2190"/>
      <c r="S2190"/>
    </row>
    <row r="2191" spans="3:19" x14ac:dyDescent="0.25">
      <c r="C2191"/>
      <c r="H2191"/>
      <c r="N2191"/>
      <c r="S2191"/>
    </row>
    <row r="2192" spans="3:19" x14ac:dyDescent="0.25">
      <c r="C2192"/>
      <c r="H2192"/>
      <c r="N2192"/>
      <c r="S2192"/>
    </row>
    <row r="2193" spans="3:19" x14ac:dyDescent="0.25">
      <c r="C2193"/>
      <c r="H2193"/>
      <c r="N2193"/>
      <c r="S2193"/>
    </row>
    <row r="2194" spans="3:19" x14ac:dyDescent="0.25">
      <c r="C2194"/>
      <c r="H2194"/>
      <c r="N2194"/>
      <c r="S2194"/>
    </row>
    <row r="2195" spans="3:19" x14ac:dyDescent="0.25">
      <c r="C2195"/>
      <c r="H2195"/>
      <c r="N2195"/>
      <c r="S2195"/>
    </row>
    <row r="2196" spans="3:19" x14ac:dyDescent="0.25">
      <c r="C2196"/>
      <c r="H2196"/>
      <c r="N2196"/>
      <c r="S2196"/>
    </row>
    <row r="2197" spans="3:19" x14ac:dyDescent="0.25">
      <c r="C2197"/>
      <c r="H2197"/>
      <c r="N2197"/>
      <c r="S2197"/>
    </row>
    <row r="2198" spans="3:19" x14ac:dyDescent="0.25">
      <c r="C2198"/>
      <c r="H2198"/>
      <c r="N2198"/>
      <c r="S2198"/>
    </row>
    <row r="2199" spans="3:19" x14ac:dyDescent="0.25">
      <c r="C2199"/>
      <c r="H2199"/>
      <c r="N2199"/>
      <c r="S2199"/>
    </row>
    <row r="2200" spans="3:19" x14ac:dyDescent="0.25">
      <c r="C2200"/>
      <c r="H2200"/>
      <c r="N2200"/>
      <c r="S2200"/>
    </row>
    <row r="2201" spans="3:19" x14ac:dyDescent="0.25">
      <c r="C2201"/>
      <c r="H2201"/>
      <c r="N2201"/>
      <c r="S2201"/>
    </row>
    <row r="2202" spans="3:19" x14ac:dyDescent="0.25">
      <c r="C2202"/>
      <c r="H2202"/>
      <c r="N2202"/>
      <c r="S2202"/>
    </row>
    <row r="2203" spans="3:19" x14ac:dyDescent="0.25">
      <c r="C2203"/>
      <c r="H2203"/>
      <c r="N2203"/>
      <c r="S2203"/>
    </row>
    <row r="2204" spans="3:19" x14ac:dyDescent="0.25">
      <c r="C2204"/>
      <c r="H2204"/>
      <c r="N2204"/>
      <c r="S2204"/>
    </row>
    <row r="2205" spans="3:19" x14ac:dyDescent="0.25">
      <c r="C2205"/>
      <c r="H2205"/>
      <c r="N2205"/>
      <c r="S2205"/>
    </row>
    <row r="2206" spans="3:19" x14ac:dyDescent="0.25">
      <c r="C2206"/>
      <c r="H2206"/>
      <c r="N2206"/>
      <c r="S2206"/>
    </row>
    <row r="2207" spans="3:19" x14ac:dyDescent="0.25">
      <c r="C2207"/>
      <c r="H2207"/>
      <c r="N2207"/>
      <c r="S2207"/>
    </row>
    <row r="2208" spans="3:19" x14ac:dyDescent="0.25">
      <c r="C2208"/>
      <c r="H2208"/>
      <c r="N2208"/>
      <c r="S2208"/>
    </row>
    <row r="2209" spans="3:19" x14ac:dyDescent="0.25">
      <c r="C2209"/>
      <c r="H2209"/>
      <c r="N2209"/>
      <c r="S2209"/>
    </row>
    <row r="2210" spans="3:19" x14ac:dyDescent="0.25">
      <c r="C2210"/>
      <c r="H2210"/>
      <c r="N2210"/>
      <c r="S2210"/>
    </row>
    <row r="2211" spans="3:19" x14ac:dyDescent="0.25">
      <c r="C2211"/>
      <c r="H2211"/>
      <c r="N2211"/>
      <c r="S2211"/>
    </row>
    <row r="2212" spans="3:19" x14ac:dyDescent="0.25">
      <c r="C2212"/>
      <c r="H2212"/>
      <c r="N2212"/>
      <c r="S2212"/>
    </row>
    <row r="2213" spans="3:19" x14ac:dyDescent="0.25">
      <c r="C2213"/>
      <c r="H2213"/>
      <c r="N2213"/>
      <c r="S2213"/>
    </row>
    <row r="2214" spans="3:19" x14ac:dyDescent="0.25">
      <c r="C2214"/>
      <c r="H2214"/>
      <c r="N2214"/>
      <c r="S2214"/>
    </row>
    <row r="2215" spans="3:19" x14ac:dyDescent="0.25">
      <c r="C2215"/>
      <c r="H2215"/>
      <c r="N2215"/>
      <c r="S2215"/>
    </row>
    <row r="2216" spans="3:19" x14ac:dyDescent="0.25">
      <c r="C2216"/>
      <c r="H2216"/>
      <c r="N2216"/>
      <c r="S2216"/>
    </row>
    <row r="2217" spans="3:19" x14ac:dyDescent="0.25">
      <c r="C2217"/>
      <c r="H2217"/>
      <c r="N2217"/>
      <c r="S2217"/>
    </row>
    <row r="2218" spans="3:19" x14ac:dyDescent="0.25">
      <c r="C2218"/>
      <c r="H2218"/>
      <c r="N2218"/>
      <c r="S2218"/>
    </row>
    <row r="2219" spans="3:19" x14ac:dyDescent="0.25">
      <c r="C2219"/>
      <c r="H2219"/>
      <c r="N2219"/>
      <c r="S2219"/>
    </row>
    <row r="2220" spans="3:19" x14ac:dyDescent="0.25">
      <c r="C2220"/>
      <c r="H2220"/>
      <c r="N2220"/>
      <c r="S2220"/>
    </row>
    <row r="2221" spans="3:19" x14ac:dyDescent="0.25">
      <c r="C2221"/>
      <c r="H2221"/>
      <c r="N2221"/>
      <c r="S2221"/>
    </row>
    <row r="2222" spans="3:19" x14ac:dyDescent="0.25">
      <c r="C2222"/>
      <c r="H2222"/>
      <c r="N2222"/>
      <c r="S2222"/>
    </row>
    <row r="2223" spans="3:19" x14ac:dyDescent="0.25">
      <c r="C2223"/>
      <c r="H2223"/>
      <c r="N2223"/>
      <c r="S2223"/>
    </row>
    <row r="2224" spans="3:19" x14ac:dyDescent="0.25">
      <c r="C2224"/>
      <c r="H2224"/>
      <c r="N2224"/>
      <c r="S2224"/>
    </row>
    <row r="2225" spans="3:52" x14ac:dyDescent="0.25">
      <c r="C2225"/>
      <c r="H2225"/>
      <c r="N2225"/>
      <c r="S2225"/>
    </row>
    <row r="2226" spans="3:52" x14ac:dyDescent="0.25">
      <c r="C2226"/>
      <c r="H2226"/>
      <c r="N2226"/>
      <c r="S2226"/>
    </row>
    <row r="2227" spans="3:52" x14ac:dyDescent="0.25">
      <c r="C2227"/>
      <c r="H2227"/>
      <c r="N2227"/>
      <c r="S2227"/>
    </row>
    <row r="2228" spans="3:52" x14ac:dyDescent="0.25">
      <c r="C2228"/>
      <c r="H2228"/>
      <c r="N2228"/>
      <c r="S2228"/>
    </row>
    <row r="2229" spans="3:52" x14ac:dyDescent="0.25">
      <c r="C2229"/>
      <c r="H2229"/>
      <c r="N2229"/>
      <c r="S2229"/>
    </row>
    <row r="2230" spans="3:52" x14ac:dyDescent="0.25">
      <c r="C2230"/>
      <c r="H2230"/>
      <c r="N2230"/>
      <c r="S2230"/>
    </row>
    <row r="2231" spans="3:52" x14ac:dyDescent="0.25">
      <c r="C2231"/>
      <c r="H2231"/>
      <c r="N2231"/>
      <c r="S2231"/>
    </row>
    <row r="2232" spans="3:52" x14ac:dyDescent="0.25">
      <c r="C2232"/>
      <c r="H2232"/>
      <c r="N2232"/>
      <c r="S2232"/>
    </row>
    <row r="2233" spans="3:52" x14ac:dyDescent="0.25">
      <c r="C2233"/>
      <c r="H2233"/>
      <c r="N2233"/>
      <c r="S2233"/>
    </row>
    <row r="2234" spans="3:52" x14ac:dyDescent="0.25">
      <c r="C2234"/>
      <c r="H2234"/>
      <c r="N2234"/>
      <c r="S2234"/>
    </row>
    <row r="2235" spans="3:52" x14ac:dyDescent="0.25">
      <c r="C2235"/>
      <c r="H2235"/>
      <c r="N2235"/>
      <c r="S2235"/>
    </row>
    <row r="2236" spans="3:52" x14ac:dyDescent="0.25">
      <c r="C2236"/>
      <c r="H2236"/>
      <c r="N2236"/>
      <c r="S2236"/>
      <c r="AZ2236" s="53"/>
    </row>
    <row r="2237" spans="3:52" x14ac:dyDescent="0.25">
      <c r="C2237"/>
      <c r="H2237"/>
      <c r="N2237"/>
      <c r="S2237"/>
      <c r="AZ2237" s="53"/>
    </row>
    <row r="2238" spans="3:52" x14ac:dyDescent="0.25">
      <c r="C2238"/>
      <c r="H2238"/>
      <c r="N2238"/>
      <c r="S2238"/>
    </row>
    <row r="2239" spans="3:52" x14ac:dyDescent="0.25">
      <c r="C2239"/>
      <c r="H2239"/>
      <c r="N2239"/>
      <c r="S2239"/>
    </row>
    <row r="2240" spans="3:52" x14ac:dyDescent="0.25">
      <c r="C2240"/>
      <c r="H2240"/>
      <c r="N2240"/>
      <c r="S2240"/>
    </row>
    <row r="2241" spans="3:19" x14ac:dyDescent="0.25">
      <c r="C2241"/>
      <c r="H2241"/>
      <c r="N2241"/>
      <c r="S2241"/>
    </row>
    <row r="2242" spans="3:19" x14ac:dyDescent="0.25">
      <c r="C2242"/>
      <c r="H2242"/>
      <c r="N2242"/>
      <c r="S2242"/>
    </row>
    <row r="2243" spans="3:19" x14ac:dyDescent="0.25">
      <c r="C2243"/>
      <c r="H2243"/>
      <c r="N2243"/>
      <c r="S2243"/>
    </row>
    <row r="2244" spans="3:19" x14ac:dyDescent="0.25">
      <c r="C2244"/>
      <c r="H2244"/>
      <c r="N2244"/>
      <c r="S2244"/>
    </row>
    <row r="2245" spans="3:19" x14ac:dyDescent="0.25">
      <c r="C2245"/>
      <c r="H2245"/>
      <c r="N2245"/>
      <c r="S2245"/>
    </row>
    <row r="2246" spans="3:19" x14ac:dyDescent="0.25">
      <c r="C2246"/>
      <c r="H2246"/>
      <c r="N2246"/>
      <c r="S2246"/>
    </row>
    <row r="2247" spans="3:19" x14ac:dyDescent="0.25">
      <c r="C2247"/>
      <c r="H2247"/>
      <c r="N2247"/>
      <c r="S2247"/>
    </row>
    <row r="2248" spans="3:19" x14ac:dyDescent="0.25">
      <c r="C2248"/>
      <c r="H2248"/>
      <c r="N2248"/>
      <c r="S2248"/>
    </row>
    <row r="2249" spans="3:19" x14ac:dyDescent="0.25">
      <c r="C2249"/>
      <c r="H2249"/>
      <c r="N2249"/>
      <c r="S2249"/>
    </row>
    <row r="2250" spans="3:19" x14ac:dyDescent="0.25">
      <c r="C2250"/>
      <c r="H2250"/>
      <c r="N2250"/>
      <c r="S2250"/>
    </row>
    <row r="2251" spans="3:19" x14ac:dyDescent="0.25">
      <c r="C2251"/>
      <c r="H2251"/>
      <c r="N2251"/>
      <c r="S2251"/>
    </row>
    <row r="2252" spans="3:19" x14ac:dyDescent="0.25">
      <c r="C2252"/>
      <c r="H2252"/>
      <c r="N2252"/>
      <c r="S2252"/>
    </row>
    <row r="2253" spans="3:19" x14ac:dyDescent="0.25">
      <c r="C2253"/>
      <c r="H2253"/>
      <c r="N2253"/>
      <c r="S2253"/>
    </row>
    <row r="2254" spans="3:19" x14ac:dyDescent="0.25">
      <c r="C2254"/>
      <c r="H2254"/>
      <c r="N2254"/>
      <c r="S2254"/>
    </row>
    <row r="2255" spans="3:19" x14ac:dyDescent="0.25">
      <c r="C2255"/>
      <c r="H2255"/>
      <c r="N2255"/>
      <c r="S2255"/>
    </row>
    <row r="2256" spans="3:19" x14ac:dyDescent="0.25">
      <c r="C2256"/>
      <c r="H2256"/>
      <c r="N2256"/>
      <c r="S2256"/>
    </row>
    <row r="2257" spans="3:174" x14ac:dyDescent="0.25">
      <c r="C2257"/>
      <c r="H2257"/>
      <c r="N2257"/>
      <c r="S2257"/>
    </row>
    <row r="2258" spans="3:174" x14ac:dyDescent="0.25">
      <c r="C2258"/>
      <c r="H2258"/>
      <c r="N2258"/>
      <c r="S2258"/>
      <c r="FR2258" s="53"/>
    </row>
    <row r="2259" spans="3:174" x14ac:dyDescent="0.25">
      <c r="C2259"/>
      <c r="H2259"/>
      <c r="N2259"/>
      <c r="S2259"/>
    </row>
    <row r="2260" spans="3:174" x14ac:dyDescent="0.25">
      <c r="C2260"/>
      <c r="H2260"/>
      <c r="N2260"/>
      <c r="S2260"/>
    </row>
    <row r="2261" spans="3:174" x14ac:dyDescent="0.25">
      <c r="C2261"/>
      <c r="H2261"/>
      <c r="N2261"/>
      <c r="S2261"/>
    </row>
    <row r="2262" spans="3:174" x14ac:dyDescent="0.25">
      <c r="C2262"/>
      <c r="H2262"/>
      <c r="N2262"/>
      <c r="S2262"/>
    </row>
    <row r="2263" spans="3:174" x14ac:dyDescent="0.25">
      <c r="C2263"/>
      <c r="H2263"/>
      <c r="N2263"/>
      <c r="S2263"/>
    </row>
    <row r="2264" spans="3:174" x14ac:dyDescent="0.25">
      <c r="C2264"/>
      <c r="H2264"/>
      <c r="N2264"/>
      <c r="S2264"/>
    </row>
    <row r="2265" spans="3:174" x14ac:dyDescent="0.25">
      <c r="C2265"/>
      <c r="H2265"/>
      <c r="N2265"/>
      <c r="S2265"/>
    </row>
    <row r="2266" spans="3:174" x14ac:dyDescent="0.25">
      <c r="C2266"/>
      <c r="H2266"/>
      <c r="N2266"/>
      <c r="S2266"/>
    </row>
    <row r="2267" spans="3:174" x14ac:dyDescent="0.25">
      <c r="C2267"/>
      <c r="H2267"/>
      <c r="N2267"/>
      <c r="S2267"/>
    </row>
    <row r="2268" spans="3:174" x14ac:dyDescent="0.25">
      <c r="C2268"/>
      <c r="H2268"/>
      <c r="N2268"/>
      <c r="S2268"/>
    </row>
    <row r="2269" spans="3:174" x14ac:dyDescent="0.25">
      <c r="C2269"/>
      <c r="H2269"/>
      <c r="N2269"/>
      <c r="S2269"/>
    </row>
    <row r="2270" spans="3:174" x14ac:dyDescent="0.25">
      <c r="C2270"/>
      <c r="H2270"/>
      <c r="N2270"/>
      <c r="S2270"/>
    </row>
    <row r="2271" spans="3:174" x14ac:dyDescent="0.25">
      <c r="C2271"/>
      <c r="H2271"/>
      <c r="N2271"/>
      <c r="S2271"/>
    </row>
    <row r="2272" spans="3:174" x14ac:dyDescent="0.25">
      <c r="C2272"/>
      <c r="H2272"/>
      <c r="N2272"/>
      <c r="S2272"/>
    </row>
    <row r="2273" spans="3:19" x14ac:dyDescent="0.25">
      <c r="C2273"/>
      <c r="H2273"/>
      <c r="N2273"/>
      <c r="S2273"/>
    </row>
    <row r="2274" spans="3:19" x14ac:dyDescent="0.25">
      <c r="C2274"/>
      <c r="H2274"/>
      <c r="N2274"/>
      <c r="S2274"/>
    </row>
    <row r="2275" spans="3:19" x14ac:dyDescent="0.25">
      <c r="C2275"/>
      <c r="H2275"/>
      <c r="N2275"/>
      <c r="S2275"/>
    </row>
    <row r="2276" spans="3:19" x14ac:dyDescent="0.25">
      <c r="C2276"/>
      <c r="H2276"/>
      <c r="N2276"/>
      <c r="S2276"/>
    </row>
    <row r="2277" spans="3:19" x14ac:dyDescent="0.25">
      <c r="C2277"/>
      <c r="H2277"/>
      <c r="N2277"/>
      <c r="S2277"/>
    </row>
    <row r="2278" spans="3:19" x14ac:dyDescent="0.25">
      <c r="C2278"/>
      <c r="H2278"/>
      <c r="N2278"/>
      <c r="S2278"/>
    </row>
    <row r="2279" spans="3:19" x14ac:dyDescent="0.25">
      <c r="C2279"/>
      <c r="H2279"/>
      <c r="N2279"/>
      <c r="S2279"/>
    </row>
    <row r="2280" spans="3:19" x14ac:dyDescent="0.25">
      <c r="C2280"/>
      <c r="H2280"/>
      <c r="N2280"/>
      <c r="S2280"/>
    </row>
    <row r="2281" spans="3:19" x14ac:dyDescent="0.25">
      <c r="C2281"/>
      <c r="H2281"/>
      <c r="N2281"/>
      <c r="S2281"/>
    </row>
    <row r="2282" spans="3:19" x14ac:dyDescent="0.25">
      <c r="C2282"/>
      <c r="H2282"/>
      <c r="N2282"/>
      <c r="S2282"/>
    </row>
    <row r="2283" spans="3:19" x14ac:dyDescent="0.25">
      <c r="C2283"/>
      <c r="H2283"/>
      <c r="N2283"/>
      <c r="S2283"/>
    </row>
    <row r="2284" spans="3:19" x14ac:dyDescent="0.25">
      <c r="C2284"/>
      <c r="H2284"/>
      <c r="N2284"/>
      <c r="S2284"/>
    </row>
    <row r="2285" spans="3:19" x14ac:dyDescent="0.25">
      <c r="C2285"/>
      <c r="H2285"/>
      <c r="N2285"/>
      <c r="S2285"/>
    </row>
    <row r="2286" spans="3:19" x14ac:dyDescent="0.25">
      <c r="C2286"/>
      <c r="H2286"/>
      <c r="N2286"/>
      <c r="S2286"/>
    </row>
    <row r="2287" spans="3:19" x14ac:dyDescent="0.25">
      <c r="C2287"/>
      <c r="H2287"/>
      <c r="N2287"/>
      <c r="S2287"/>
    </row>
    <row r="2288" spans="3:19" x14ac:dyDescent="0.25">
      <c r="C2288"/>
      <c r="H2288"/>
      <c r="N2288"/>
      <c r="S2288"/>
    </row>
    <row r="2289" spans="3:19" x14ac:dyDescent="0.25">
      <c r="C2289"/>
      <c r="H2289"/>
      <c r="N2289"/>
      <c r="S2289"/>
    </row>
    <row r="2290" spans="3:19" x14ac:dyDescent="0.25">
      <c r="C2290"/>
      <c r="H2290"/>
      <c r="N2290"/>
      <c r="S2290"/>
    </row>
    <row r="2291" spans="3:19" x14ac:dyDescent="0.25">
      <c r="C2291"/>
      <c r="H2291"/>
      <c r="N2291"/>
      <c r="S2291"/>
    </row>
    <row r="2292" spans="3:19" x14ac:dyDescent="0.25">
      <c r="C2292"/>
      <c r="H2292"/>
      <c r="N2292"/>
      <c r="S2292"/>
    </row>
    <row r="2293" spans="3:19" x14ac:dyDescent="0.25">
      <c r="C2293"/>
      <c r="H2293"/>
      <c r="N2293"/>
      <c r="S2293"/>
    </row>
    <row r="2294" spans="3:19" x14ac:dyDescent="0.25">
      <c r="C2294"/>
      <c r="H2294"/>
      <c r="N2294"/>
      <c r="S2294"/>
    </row>
    <row r="2295" spans="3:19" x14ac:dyDescent="0.25">
      <c r="C2295"/>
      <c r="H2295"/>
      <c r="N2295"/>
      <c r="S2295"/>
    </row>
    <row r="2296" spans="3:19" x14ac:dyDescent="0.25">
      <c r="C2296"/>
      <c r="H2296"/>
      <c r="N2296"/>
      <c r="S2296"/>
    </row>
    <row r="2297" spans="3:19" x14ac:dyDescent="0.25">
      <c r="C2297"/>
      <c r="H2297"/>
      <c r="N2297"/>
      <c r="S2297"/>
    </row>
    <row r="2298" spans="3:19" x14ac:dyDescent="0.25">
      <c r="C2298"/>
      <c r="H2298"/>
      <c r="N2298"/>
      <c r="S2298"/>
    </row>
    <row r="2299" spans="3:19" x14ac:dyDescent="0.25">
      <c r="C2299"/>
      <c r="H2299"/>
      <c r="N2299"/>
      <c r="S2299"/>
    </row>
    <row r="2300" spans="3:19" x14ac:dyDescent="0.25">
      <c r="C2300"/>
      <c r="H2300"/>
      <c r="N2300"/>
      <c r="S2300"/>
    </row>
    <row r="2301" spans="3:19" x14ac:dyDescent="0.25">
      <c r="C2301"/>
      <c r="H2301"/>
      <c r="N2301"/>
      <c r="S2301"/>
    </row>
    <row r="2302" spans="3:19" x14ac:dyDescent="0.25">
      <c r="C2302"/>
      <c r="H2302"/>
      <c r="N2302"/>
      <c r="S2302"/>
    </row>
    <row r="2303" spans="3:19" x14ac:dyDescent="0.25">
      <c r="C2303"/>
      <c r="H2303"/>
      <c r="N2303"/>
      <c r="S2303"/>
    </row>
    <row r="2304" spans="3:19" x14ac:dyDescent="0.25">
      <c r="C2304"/>
      <c r="H2304"/>
      <c r="N2304"/>
      <c r="S2304"/>
    </row>
    <row r="2305" spans="3:53" x14ac:dyDescent="0.25">
      <c r="C2305"/>
      <c r="H2305"/>
      <c r="N2305"/>
      <c r="S2305"/>
    </row>
    <row r="2306" spans="3:53" x14ac:dyDescent="0.25">
      <c r="C2306"/>
      <c r="H2306"/>
      <c r="N2306"/>
      <c r="S2306"/>
    </row>
    <row r="2307" spans="3:53" x14ac:dyDescent="0.25">
      <c r="C2307"/>
      <c r="H2307"/>
      <c r="N2307"/>
      <c r="S2307"/>
    </row>
    <row r="2308" spans="3:53" x14ac:dyDescent="0.25">
      <c r="C2308"/>
      <c r="H2308"/>
      <c r="N2308"/>
      <c r="S2308"/>
    </row>
    <row r="2309" spans="3:53" x14ac:dyDescent="0.25">
      <c r="C2309"/>
      <c r="H2309"/>
      <c r="N2309"/>
      <c r="S2309"/>
    </row>
    <row r="2310" spans="3:53" x14ac:dyDescent="0.25">
      <c r="C2310"/>
      <c r="H2310"/>
      <c r="N2310"/>
      <c r="S2310"/>
    </row>
    <row r="2311" spans="3:53" x14ac:dyDescent="0.25">
      <c r="C2311"/>
      <c r="H2311"/>
      <c r="N2311"/>
      <c r="S2311"/>
    </row>
    <row r="2312" spans="3:53" x14ac:dyDescent="0.25">
      <c r="C2312"/>
      <c r="H2312"/>
      <c r="N2312"/>
      <c r="S2312"/>
    </row>
    <row r="2313" spans="3:53" x14ac:dyDescent="0.25">
      <c r="C2313"/>
      <c r="H2313"/>
      <c r="N2313"/>
      <c r="S2313"/>
      <c r="BA2313" s="53"/>
    </row>
    <row r="2314" spans="3:53" x14ac:dyDescent="0.25">
      <c r="C2314"/>
      <c r="H2314"/>
      <c r="N2314"/>
      <c r="S2314"/>
      <c r="BA2314" s="53"/>
    </row>
    <row r="2315" spans="3:53" x14ac:dyDescent="0.25">
      <c r="C2315"/>
      <c r="H2315"/>
      <c r="N2315"/>
      <c r="S2315"/>
    </row>
    <row r="2316" spans="3:53" x14ac:dyDescent="0.25">
      <c r="C2316"/>
      <c r="H2316"/>
      <c r="N2316"/>
      <c r="S2316"/>
    </row>
    <row r="2317" spans="3:53" x14ac:dyDescent="0.25">
      <c r="C2317"/>
      <c r="H2317"/>
      <c r="N2317"/>
      <c r="S2317"/>
    </row>
    <row r="2318" spans="3:53" x14ac:dyDescent="0.25">
      <c r="C2318"/>
      <c r="H2318"/>
      <c r="N2318"/>
      <c r="S2318"/>
    </row>
    <row r="2319" spans="3:53" x14ac:dyDescent="0.25">
      <c r="C2319"/>
      <c r="H2319"/>
      <c r="N2319"/>
      <c r="S2319"/>
    </row>
    <row r="2320" spans="3:53" x14ac:dyDescent="0.25">
      <c r="C2320"/>
      <c r="H2320"/>
      <c r="N2320"/>
      <c r="S2320"/>
    </row>
    <row r="2321" spans="3:19" x14ac:dyDescent="0.25">
      <c r="C2321"/>
      <c r="H2321"/>
      <c r="N2321"/>
      <c r="S2321"/>
    </row>
    <row r="2322" spans="3:19" x14ac:dyDescent="0.25">
      <c r="C2322"/>
      <c r="H2322"/>
      <c r="N2322"/>
      <c r="S2322"/>
    </row>
    <row r="2323" spans="3:19" x14ac:dyDescent="0.25">
      <c r="C2323"/>
      <c r="H2323"/>
      <c r="N2323"/>
      <c r="S2323"/>
    </row>
    <row r="2324" spans="3:19" x14ac:dyDescent="0.25">
      <c r="C2324"/>
      <c r="H2324"/>
      <c r="N2324"/>
      <c r="S2324"/>
    </row>
    <row r="2325" spans="3:19" x14ac:dyDescent="0.25">
      <c r="C2325"/>
      <c r="H2325"/>
      <c r="N2325"/>
      <c r="S2325"/>
    </row>
    <row r="2326" spans="3:19" x14ac:dyDescent="0.25">
      <c r="C2326"/>
      <c r="H2326"/>
      <c r="N2326"/>
      <c r="S2326"/>
    </row>
    <row r="2327" spans="3:19" x14ac:dyDescent="0.25">
      <c r="C2327"/>
      <c r="H2327"/>
      <c r="N2327"/>
      <c r="S2327"/>
    </row>
    <row r="2328" spans="3:19" x14ac:dyDescent="0.25">
      <c r="C2328"/>
      <c r="H2328"/>
      <c r="N2328"/>
      <c r="S2328"/>
    </row>
    <row r="2329" spans="3:19" x14ac:dyDescent="0.25">
      <c r="C2329"/>
      <c r="H2329"/>
      <c r="N2329"/>
      <c r="S2329"/>
    </row>
    <row r="2330" spans="3:19" x14ac:dyDescent="0.25">
      <c r="C2330"/>
      <c r="H2330"/>
      <c r="N2330"/>
      <c r="S2330"/>
    </row>
    <row r="2331" spans="3:19" x14ac:dyDescent="0.25">
      <c r="C2331"/>
      <c r="H2331"/>
      <c r="N2331"/>
      <c r="S2331"/>
    </row>
    <row r="2332" spans="3:19" x14ac:dyDescent="0.25">
      <c r="C2332"/>
      <c r="H2332"/>
      <c r="N2332"/>
      <c r="S2332"/>
    </row>
    <row r="2333" spans="3:19" x14ac:dyDescent="0.25">
      <c r="C2333"/>
      <c r="H2333"/>
      <c r="N2333"/>
      <c r="S2333"/>
    </row>
    <row r="2334" spans="3:19" x14ac:dyDescent="0.25">
      <c r="C2334"/>
      <c r="H2334"/>
      <c r="N2334"/>
      <c r="S2334"/>
    </row>
    <row r="2335" spans="3:19" x14ac:dyDescent="0.25">
      <c r="C2335"/>
      <c r="H2335"/>
      <c r="N2335"/>
      <c r="S2335"/>
    </row>
    <row r="2336" spans="3:19" x14ac:dyDescent="0.25">
      <c r="C2336"/>
      <c r="H2336"/>
      <c r="N2336"/>
      <c r="S2336"/>
    </row>
    <row r="2337" spans="3:19" x14ac:dyDescent="0.25">
      <c r="C2337"/>
      <c r="H2337"/>
      <c r="N2337"/>
      <c r="S2337"/>
    </row>
    <row r="2338" spans="3:19" x14ac:dyDescent="0.25">
      <c r="C2338"/>
      <c r="H2338"/>
      <c r="N2338"/>
      <c r="S2338"/>
    </row>
    <row r="2339" spans="3:19" x14ac:dyDescent="0.25">
      <c r="C2339"/>
      <c r="H2339"/>
      <c r="N2339"/>
      <c r="S2339"/>
    </row>
    <row r="2340" spans="3:19" x14ac:dyDescent="0.25">
      <c r="C2340"/>
      <c r="H2340"/>
      <c r="N2340"/>
      <c r="S2340"/>
    </row>
    <row r="2341" spans="3:19" x14ac:dyDescent="0.25">
      <c r="C2341"/>
      <c r="H2341"/>
      <c r="N2341"/>
      <c r="S2341"/>
    </row>
    <row r="2342" spans="3:19" x14ac:dyDescent="0.25">
      <c r="C2342"/>
      <c r="H2342"/>
      <c r="N2342"/>
      <c r="S2342"/>
    </row>
    <row r="2343" spans="3:19" x14ac:dyDescent="0.25">
      <c r="C2343"/>
      <c r="H2343"/>
      <c r="N2343"/>
      <c r="S2343"/>
    </row>
    <row r="2344" spans="3:19" x14ac:dyDescent="0.25">
      <c r="C2344"/>
      <c r="H2344"/>
      <c r="N2344"/>
      <c r="S2344"/>
    </row>
    <row r="2345" spans="3:19" x14ac:dyDescent="0.25">
      <c r="C2345"/>
      <c r="H2345"/>
      <c r="N2345"/>
      <c r="S2345"/>
    </row>
    <row r="2346" spans="3:19" x14ac:dyDescent="0.25">
      <c r="C2346"/>
      <c r="H2346"/>
      <c r="N2346"/>
      <c r="S2346"/>
    </row>
    <row r="2347" spans="3:19" x14ac:dyDescent="0.25">
      <c r="C2347"/>
      <c r="H2347"/>
      <c r="N2347"/>
      <c r="S2347"/>
    </row>
    <row r="2348" spans="3:19" x14ac:dyDescent="0.25">
      <c r="C2348"/>
      <c r="H2348"/>
      <c r="N2348"/>
      <c r="S2348"/>
    </row>
    <row r="2349" spans="3:19" x14ac:dyDescent="0.25">
      <c r="C2349"/>
      <c r="H2349"/>
      <c r="N2349"/>
      <c r="S2349"/>
    </row>
    <row r="2350" spans="3:19" x14ac:dyDescent="0.25">
      <c r="C2350"/>
      <c r="H2350"/>
      <c r="N2350"/>
      <c r="S2350"/>
    </row>
    <row r="2351" spans="3:19" x14ac:dyDescent="0.25">
      <c r="C2351"/>
      <c r="H2351"/>
      <c r="N2351"/>
      <c r="S2351"/>
    </row>
    <row r="2352" spans="3:19" x14ac:dyDescent="0.25">
      <c r="C2352"/>
      <c r="H2352"/>
      <c r="N2352"/>
      <c r="S2352"/>
    </row>
    <row r="2353" spans="3:19" x14ac:dyDescent="0.25">
      <c r="C2353"/>
      <c r="H2353"/>
      <c r="N2353"/>
      <c r="S2353"/>
    </row>
    <row r="2354" spans="3:19" x14ac:dyDescent="0.25">
      <c r="C2354"/>
      <c r="H2354"/>
      <c r="N2354"/>
      <c r="S2354"/>
    </row>
    <row r="2355" spans="3:19" x14ac:dyDescent="0.25">
      <c r="C2355"/>
      <c r="H2355"/>
      <c r="N2355"/>
      <c r="S2355"/>
    </row>
    <row r="2356" spans="3:19" x14ac:dyDescent="0.25">
      <c r="C2356"/>
      <c r="H2356"/>
      <c r="N2356"/>
      <c r="S2356"/>
    </row>
    <row r="2357" spans="3:19" x14ac:dyDescent="0.25">
      <c r="C2357"/>
      <c r="H2357"/>
      <c r="N2357"/>
      <c r="S2357"/>
    </row>
    <row r="2358" spans="3:19" x14ac:dyDescent="0.25">
      <c r="C2358"/>
      <c r="H2358"/>
      <c r="N2358"/>
      <c r="S2358"/>
    </row>
    <row r="2359" spans="3:19" x14ac:dyDescent="0.25">
      <c r="C2359"/>
      <c r="H2359"/>
      <c r="N2359"/>
      <c r="S2359"/>
    </row>
    <row r="2360" spans="3:19" x14ac:dyDescent="0.25">
      <c r="C2360"/>
      <c r="H2360"/>
      <c r="N2360"/>
      <c r="S2360"/>
    </row>
    <row r="2361" spans="3:19" x14ac:dyDescent="0.25">
      <c r="C2361"/>
      <c r="H2361"/>
      <c r="N2361"/>
      <c r="S2361"/>
    </row>
    <row r="2362" spans="3:19" x14ac:dyDescent="0.25">
      <c r="C2362"/>
      <c r="H2362"/>
      <c r="N2362"/>
      <c r="S2362"/>
    </row>
    <row r="2363" spans="3:19" x14ac:dyDescent="0.25">
      <c r="C2363"/>
      <c r="H2363"/>
      <c r="N2363"/>
      <c r="S2363"/>
    </row>
    <row r="2364" spans="3:19" x14ac:dyDescent="0.25">
      <c r="C2364"/>
      <c r="H2364"/>
      <c r="N2364"/>
      <c r="S2364"/>
    </row>
    <row r="2365" spans="3:19" x14ac:dyDescent="0.25">
      <c r="C2365"/>
      <c r="H2365"/>
      <c r="N2365"/>
      <c r="S2365"/>
    </row>
    <row r="2366" spans="3:19" x14ac:dyDescent="0.25">
      <c r="C2366"/>
      <c r="H2366"/>
      <c r="N2366"/>
      <c r="S2366"/>
    </row>
    <row r="2367" spans="3:19" x14ac:dyDescent="0.25">
      <c r="C2367"/>
      <c r="H2367"/>
      <c r="N2367"/>
      <c r="S2367"/>
    </row>
    <row r="2368" spans="3:19" x14ac:dyDescent="0.25">
      <c r="C2368"/>
      <c r="H2368"/>
      <c r="N2368"/>
      <c r="S2368"/>
    </row>
    <row r="2369" spans="3:19" x14ac:dyDescent="0.25">
      <c r="C2369"/>
      <c r="H2369"/>
      <c r="N2369"/>
      <c r="S2369"/>
    </row>
    <row r="2370" spans="3:19" x14ac:dyDescent="0.25">
      <c r="C2370"/>
      <c r="H2370"/>
      <c r="N2370"/>
      <c r="S2370"/>
    </row>
    <row r="2371" spans="3:19" x14ac:dyDescent="0.25">
      <c r="C2371"/>
      <c r="H2371"/>
      <c r="N2371"/>
      <c r="S2371"/>
    </row>
    <row r="2372" spans="3:19" x14ac:dyDescent="0.25">
      <c r="C2372"/>
      <c r="H2372"/>
      <c r="N2372"/>
      <c r="S2372"/>
    </row>
    <row r="2373" spans="3:19" x14ac:dyDescent="0.25">
      <c r="C2373"/>
      <c r="H2373"/>
      <c r="N2373"/>
      <c r="S2373"/>
    </row>
    <row r="2374" spans="3:19" x14ac:dyDescent="0.25">
      <c r="C2374"/>
      <c r="H2374"/>
      <c r="N2374"/>
      <c r="S2374"/>
    </row>
    <row r="2375" spans="3:19" x14ac:dyDescent="0.25">
      <c r="C2375"/>
      <c r="H2375"/>
      <c r="N2375"/>
      <c r="S2375"/>
    </row>
    <row r="2376" spans="3:19" x14ac:dyDescent="0.25">
      <c r="C2376"/>
      <c r="H2376"/>
      <c r="N2376"/>
      <c r="S2376"/>
    </row>
    <row r="2377" spans="3:19" x14ac:dyDescent="0.25">
      <c r="C2377"/>
      <c r="H2377"/>
      <c r="N2377"/>
      <c r="S2377"/>
    </row>
    <row r="2378" spans="3:19" x14ac:dyDescent="0.25">
      <c r="C2378"/>
      <c r="H2378"/>
      <c r="N2378"/>
      <c r="S2378"/>
    </row>
    <row r="2379" spans="3:19" x14ac:dyDescent="0.25">
      <c r="C2379"/>
      <c r="H2379"/>
      <c r="N2379"/>
      <c r="S2379"/>
    </row>
    <row r="2380" spans="3:19" x14ac:dyDescent="0.25">
      <c r="C2380"/>
      <c r="H2380"/>
      <c r="N2380"/>
      <c r="S2380"/>
    </row>
    <row r="2381" spans="3:19" x14ac:dyDescent="0.25">
      <c r="C2381"/>
      <c r="H2381"/>
      <c r="N2381"/>
      <c r="S2381"/>
    </row>
    <row r="2382" spans="3:19" x14ac:dyDescent="0.25">
      <c r="C2382"/>
      <c r="H2382"/>
      <c r="N2382"/>
      <c r="S2382"/>
    </row>
    <row r="2383" spans="3:19" x14ac:dyDescent="0.25">
      <c r="C2383"/>
      <c r="H2383"/>
      <c r="N2383"/>
      <c r="S2383"/>
    </row>
    <row r="2384" spans="3:19" x14ac:dyDescent="0.25">
      <c r="C2384"/>
      <c r="H2384"/>
      <c r="N2384"/>
      <c r="S2384"/>
    </row>
    <row r="2385" spans="3:54" x14ac:dyDescent="0.25">
      <c r="C2385"/>
      <c r="H2385"/>
      <c r="N2385"/>
      <c r="S2385"/>
    </row>
    <row r="2386" spans="3:54" x14ac:dyDescent="0.25">
      <c r="C2386"/>
      <c r="H2386"/>
      <c r="N2386"/>
      <c r="S2386"/>
    </row>
    <row r="2387" spans="3:54" x14ac:dyDescent="0.25">
      <c r="C2387"/>
      <c r="H2387"/>
      <c r="N2387"/>
      <c r="S2387"/>
    </row>
    <row r="2388" spans="3:54" x14ac:dyDescent="0.25">
      <c r="C2388"/>
      <c r="H2388"/>
      <c r="N2388"/>
      <c r="S2388"/>
    </row>
    <row r="2389" spans="3:54" x14ac:dyDescent="0.25">
      <c r="C2389"/>
      <c r="H2389"/>
      <c r="N2389"/>
      <c r="S2389"/>
    </row>
    <row r="2390" spans="3:54" x14ac:dyDescent="0.25">
      <c r="C2390"/>
      <c r="H2390"/>
      <c r="N2390"/>
      <c r="S2390"/>
    </row>
    <row r="2391" spans="3:54" x14ac:dyDescent="0.25">
      <c r="C2391"/>
      <c r="H2391"/>
      <c r="N2391"/>
      <c r="S2391"/>
      <c r="BB2391" s="53"/>
    </row>
    <row r="2392" spans="3:54" x14ac:dyDescent="0.25">
      <c r="C2392"/>
      <c r="H2392"/>
      <c r="N2392"/>
      <c r="S2392"/>
      <c r="BB2392" s="53"/>
    </row>
    <row r="2393" spans="3:54" x14ac:dyDescent="0.25">
      <c r="C2393"/>
      <c r="H2393"/>
      <c r="N2393"/>
      <c r="S2393"/>
    </row>
    <row r="2394" spans="3:54" x14ac:dyDescent="0.25">
      <c r="C2394"/>
      <c r="H2394"/>
      <c r="N2394"/>
      <c r="S2394"/>
    </row>
    <row r="2395" spans="3:54" x14ac:dyDescent="0.25">
      <c r="C2395"/>
      <c r="H2395"/>
      <c r="N2395"/>
      <c r="S2395"/>
    </row>
    <row r="2396" spans="3:54" x14ac:dyDescent="0.25">
      <c r="C2396"/>
      <c r="H2396"/>
      <c r="N2396"/>
      <c r="S2396"/>
    </row>
    <row r="2397" spans="3:54" x14ac:dyDescent="0.25">
      <c r="C2397"/>
      <c r="H2397"/>
      <c r="N2397"/>
      <c r="S2397"/>
    </row>
    <row r="2398" spans="3:54" x14ac:dyDescent="0.25">
      <c r="C2398"/>
      <c r="H2398"/>
      <c r="N2398"/>
      <c r="S2398"/>
    </row>
    <row r="2399" spans="3:54" x14ac:dyDescent="0.25">
      <c r="C2399"/>
      <c r="H2399"/>
      <c r="N2399"/>
      <c r="S2399"/>
    </row>
    <row r="2400" spans="3:54" x14ac:dyDescent="0.25">
      <c r="C2400"/>
      <c r="H2400"/>
      <c r="N2400"/>
      <c r="S2400"/>
    </row>
    <row r="2401" spans="3:19" x14ac:dyDescent="0.25">
      <c r="C2401"/>
      <c r="H2401"/>
      <c r="N2401"/>
      <c r="S2401"/>
    </row>
    <row r="2402" spans="3:19" x14ac:dyDescent="0.25">
      <c r="C2402"/>
      <c r="H2402"/>
      <c r="N2402"/>
      <c r="S2402"/>
    </row>
    <row r="2403" spans="3:19" x14ac:dyDescent="0.25">
      <c r="C2403"/>
      <c r="H2403"/>
      <c r="N2403"/>
      <c r="S2403"/>
    </row>
    <row r="2404" spans="3:19" x14ac:dyDescent="0.25">
      <c r="C2404"/>
      <c r="H2404"/>
      <c r="N2404"/>
      <c r="S2404"/>
    </row>
    <row r="2405" spans="3:19" x14ac:dyDescent="0.25">
      <c r="C2405"/>
      <c r="H2405"/>
      <c r="N2405"/>
      <c r="S2405"/>
    </row>
    <row r="2406" spans="3:19" x14ac:dyDescent="0.25">
      <c r="C2406"/>
      <c r="H2406"/>
      <c r="N2406"/>
      <c r="S2406"/>
    </row>
    <row r="2407" spans="3:19" x14ac:dyDescent="0.25">
      <c r="C2407"/>
      <c r="H2407"/>
      <c r="N2407"/>
      <c r="S2407"/>
    </row>
    <row r="2408" spans="3:19" x14ac:dyDescent="0.25">
      <c r="C2408"/>
      <c r="H2408"/>
      <c r="N2408"/>
      <c r="S2408"/>
    </row>
    <row r="2409" spans="3:19" x14ac:dyDescent="0.25">
      <c r="C2409"/>
      <c r="H2409"/>
      <c r="N2409"/>
      <c r="S2409"/>
    </row>
    <row r="2410" spans="3:19" x14ac:dyDescent="0.25">
      <c r="C2410"/>
      <c r="H2410"/>
      <c r="N2410"/>
      <c r="S2410"/>
    </row>
    <row r="2411" spans="3:19" x14ac:dyDescent="0.25">
      <c r="C2411"/>
      <c r="H2411"/>
      <c r="N2411"/>
      <c r="S2411"/>
    </row>
    <row r="2412" spans="3:19" x14ac:dyDescent="0.25">
      <c r="C2412"/>
      <c r="H2412"/>
      <c r="N2412"/>
      <c r="S2412"/>
    </row>
    <row r="2413" spans="3:19" x14ac:dyDescent="0.25">
      <c r="C2413"/>
      <c r="H2413"/>
      <c r="N2413"/>
      <c r="S2413"/>
    </row>
    <row r="2414" spans="3:19" x14ac:dyDescent="0.25">
      <c r="C2414"/>
      <c r="H2414"/>
      <c r="N2414"/>
      <c r="S2414"/>
    </row>
    <row r="2415" spans="3:19" x14ac:dyDescent="0.25">
      <c r="C2415"/>
      <c r="H2415"/>
      <c r="N2415"/>
      <c r="S2415"/>
    </row>
    <row r="2416" spans="3:19" x14ac:dyDescent="0.25">
      <c r="C2416"/>
      <c r="H2416"/>
      <c r="N2416"/>
      <c r="S2416"/>
    </row>
    <row r="2417" spans="3:19" x14ac:dyDescent="0.25">
      <c r="C2417"/>
      <c r="H2417"/>
      <c r="N2417"/>
      <c r="S2417"/>
    </row>
    <row r="2418" spans="3:19" x14ac:dyDescent="0.25">
      <c r="C2418"/>
      <c r="H2418"/>
      <c r="N2418"/>
      <c r="S2418"/>
    </row>
    <row r="2419" spans="3:19" x14ac:dyDescent="0.25">
      <c r="C2419"/>
      <c r="H2419"/>
      <c r="N2419"/>
      <c r="S2419"/>
    </row>
    <row r="2420" spans="3:19" x14ac:dyDescent="0.25">
      <c r="C2420"/>
      <c r="H2420"/>
      <c r="N2420"/>
      <c r="S2420"/>
    </row>
    <row r="2421" spans="3:19" x14ac:dyDescent="0.25">
      <c r="C2421"/>
      <c r="H2421"/>
      <c r="N2421"/>
      <c r="S2421"/>
    </row>
    <row r="2422" spans="3:19" x14ac:dyDescent="0.25">
      <c r="C2422"/>
      <c r="H2422"/>
      <c r="N2422"/>
      <c r="S2422"/>
    </row>
    <row r="2423" spans="3:19" x14ac:dyDescent="0.25">
      <c r="C2423"/>
      <c r="H2423"/>
      <c r="N2423"/>
      <c r="S2423"/>
    </row>
    <row r="2424" spans="3:19" x14ac:dyDescent="0.25">
      <c r="C2424"/>
      <c r="H2424"/>
      <c r="N2424"/>
      <c r="S2424"/>
    </row>
    <row r="2425" spans="3:19" x14ac:dyDescent="0.25">
      <c r="C2425"/>
      <c r="H2425"/>
      <c r="N2425"/>
      <c r="S2425"/>
    </row>
    <row r="2426" spans="3:19" x14ac:dyDescent="0.25">
      <c r="C2426"/>
      <c r="H2426"/>
      <c r="N2426"/>
      <c r="S2426"/>
    </row>
    <row r="2427" spans="3:19" x14ac:dyDescent="0.25">
      <c r="C2427"/>
      <c r="H2427"/>
      <c r="N2427"/>
      <c r="S2427"/>
    </row>
    <row r="2428" spans="3:19" x14ac:dyDescent="0.25">
      <c r="C2428"/>
      <c r="H2428"/>
      <c r="N2428"/>
      <c r="S2428"/>
    </row>
    <row r="2429" spans="3:19" x14ac:dyDescent="0.25">
      <c r="C2429"/>
      <c r="H2429"/>
      <c r="N2429"/>
      <c r="S2429"/>
    </row>
    <row r="2430" spans="3:19" x14ac:dyDescent="0.25">
      <c r="C2430"/>
      <c r="H2430"/>
      <c r="N2430"/>
      <c r="S2430"/>
    </row>
    <row r="2431" spans="3:19" x14ac:dyDescent="0.25">
      <c r="C2431"/>
      <c r="H2431"/>
      <c r="N2431"/>
      <c r="S2431"/>
    </row>
    <row r="2432" spans="3:19" x14ac:dyDescent="0.25">
      <c r="C2432"/>
      <c r="H2432"/>
      <c r="N2432"/>
      <c r="S2432"/>
    </row>
    <row r="2433" spans="3:19" x14ac:dyDescent="0.25">
      <c r="C2433"/>
      <c r="H2433"/>
      <c r="N2433"/>
      <c r="S2433"/>
    </row>
    <row r="2434" spans="3:19" x14ac:dyDescent="0.25">
      <c r="C2434"/>
      <c r="H2434"/>
      <c r="N2434"/>
      <c r="S2434"/>
    </row>
    <row r="2435" spans="3:19" x14ac:dyDescent="0.25">
      <c r="C2435"/>
      <c r="H2435"/>
      <c r="N2435"/>
      <c r="S2435"/>
    </row>
    <row r="2436" spans="3:19" x14ac:dyDescent="0.25">
      <c r="C2436"/>
      <c r="H2436"/>
      <c r="N2436"/>
      <c r="S2436"/>
    </row>
    <row r="2437" spans="3:19" x14ac:dyDescent="0.25">
      <c r="C2437"/>
      <c r="H2437"/>
      <c r="N2437"/>
      <c r="S2437"/>
    </row>
    <row r="2438" spans="3:19" x14ac:dyDescent="0.25">
      <c r="C2438"/>
      <c r="H2438"/>
      <c r="N2438"/>
      <c r="S2438"/>
    </row>
    <row r="2439" spans="3:19" x14ac:dyDescent="0.25">
      <c r="C2439"/>
      <c r="H2439"/>
      <c r="N2439"/>
      <c r="S2439"/>
    </row>
    <row r="2440" spans="3:19" x14ac:dyDescent="0.25">
      <c r="C2440"/>
      <c r="H2440"/>
      <c r="N2440"/>
      <c r="S2440"/>
    </row>
    <row r="2441" spans="3:19" x14ac:dyDescent="0.25">
      <c r="C2441"/>
      <c r="H2441"/>
      <c r="N2441"/>
      <c r="S2441"/>
    </row>
    <row r="2442" spans="3:19" x14ac:dyDescent="0.25">
      <c r="C2442"/>
      <c r="H2442"/>
      <c r="N2442"/>
      <c r="S2442"/>
    </row>
    <row r="2443" spans="3:19" x14ac:dyDescent="0.25">
      <c r="C2443"/>
      <c r="H2443"/>
      <c r="N2443"/>
      <c r="S2443"/>
    </row>
    <row r="2444" spans="3:19" x14ac:dyDescent="0.25">
      <c r="C2444"/>
      <c r="H2444"/>
      <c r="N2444"/>
      <c r="S2444"/>
    </row>
    <row r="2445" spans="3:19" x14ac:dyDescent="0.25">
      <c r="C2445"/>
      <c r="H2445"/>
      <c r="N2445"/>
      <c r="S2445"/>
    </row>
    <row r="2446" spans="3:19" x14ac:dyDescent="0.25">
      <c r="C2446"/>
      <c r="H2446"/>
      <c r="N2446"/>
      <c r="S2446"/>
    </row>
    <row r="2447" spans="3:19" x14ac:dyDescent="0.25">
      <c r="C2447"/>
      <c r="H2447"/>
      <c r="N2447"/>
      <c r="S2447"/>
    </row>
    <row r="2448" spans="3:19" x14ac:dyDescent="0.25">
      <c r="C2448"/>
      <c r="H2448"/>
      <c r="N2448"/>
      <c r="S2448"/>
    </row>
    <row r="2449" spans="3:175" x14ac:dyDescent="0.25">
      <c r="C2449"/>
      <c r="H2449"/>
      <c r="N2449"/>
      <c r="S2449"/>
    </row>
    <row r="2450" spans="3:175" x14ac:dyDescent="0.25">
      <c r="C2450"/>
      <c r="H2450"/>
      <c r="N2450"/>
      <c r="S2450"/>
    </row>
    <row r="2451" spans="3:175" x14ac:dyDescent="0.25">
      <c r="C2451"/>
      <c r="H2451"/>
      <c r="N2451"/>
      <c r="S2451"/>
    </row>
    <row r="2452" spans="3:175" x14ac:dyDescent="0.25">
      <c r="C2452"/>
      <c r="H2452"/>
      <c r="N2452"/>
      <c r="S2452"/>
    </row>
    <row r="2453" spans="3:175" x14ac:dyDescent="0.25">
      <c r="C2453"/>
      <c r="H2453"/>
      <c r="N2453"/>
      <c r="S2453"/>
    </row>
    <row r="2454" spans="3:175" x14ac:dyDescent="0.25">
      <c r="C2454"/>
      <c r="H2454"/>
      <c r="N2454"/>
      <c r="S2454"/>
    </row>
    <row r="2455" spans="3:175" x14ac:dyDescent="0.25">
      <c r="C2455"/>
      <c r="H2455"/>
      <c r="N2455"/>
      <c r="S2455"/>
    </row>
    <row r="2456" spans="3:175" x14ac:dyDescent="0.25">
      <c r="C2456"/>
      <c r="H2456"/>
      <c r="N2456"/>
      <c r="S2456"/>
    </row>
    <row r="2457" spans="3:175" x14ac:dyDescent="0.25">
      <c r="C2457"/>
      <c r="H2457"/>
      <c r="N2457"/>
      <c r="S2457"/>
      <c r="FS2457" s="53"/>
    </row>
    <row r="2458" spans="3:175" x14ac:dyDescent="0.25">
      <c r="C2458"/>
      <c r="H2458"/>
      <c r="N2458"/>
      <c r="S2458"/>
    </row>
    <row r="2459" spans="3:175" x14ac:dyDescent="0.25">
      <c r="C2459"/>
      <c r="H2459"/>
      <c r="N2459"/>
      <c r="S2459"/>
    </row>
    <row r="2460" spans="3:175" x14ac:dyDescent="0.25">
      <c r="C2460"/>
      <c r="H2460"/>
      <c r="N2460"/>
      <c r="S2460"/>
    </row>
    <row r="2461" spans="3:175" x14ac:dyDescent="0.25">
      <c r="C2461"/>
      <c r="H2461"/>
      <c r="N2461"/>
      <c r="S2461"/>
    </row>
    <row r="2462" spans="3:175" x14ac:dyDescent="0.25">
      <c r="C2462"/>
      <c r="H2462"/>
      <c r="N2462"/>
      <c r="S2462"/>
    </row>
    <row r="2463" spans="3:175" x14ac:dyDescent="0.25">
      <c r="C2463"/>
      <c r="H2463"/>
      <c r="N2463"/>
      <c r="S2463"/>
    </row>
    <row r="2464" spans="3:175" x14ac:dyDescent="0.25">
      <c r="C2464"/>
      <c r="H2464"/>
      <c r="N2464"/>
      <c r="S2464"/>
    </row>
    <row r="2465" spans="3:55" x14ac:dyDescent="0.25">
      <c r="C2465"/>
      <c r="H2465"/>
      <c r="N2465"/>
      <c r="S2465"/>
    </row>
    <row r="2466" spans="3:55" x14ac:dyDescent="0.25">
      <c r="C2466"/>
      <c r="H2466"/>
      <c r="N2466"/>
      <c r="S2466"/>
    </row>
    <row r="2467" spans="3:55" x14ac:dyDescent="0.25">
      <c r="C2467"/>
      <c r="H2467"/>
      <c r="N2467"/>
      <c r="S2467"/>
    </row>
    <row r="2468" spans="3:55" x14ac:dyDescent="0.25">
      <c r="C2468"/>
      <c r="H2468"/>
      <c r="N2468"/>
      <c r="S2468"/>
    </row>
    <row r="2469" spans="3:55" x14ac:dyDescent="0.25">
      <c r="C2469"/>
      <c r="H2469"/>
      <c r="N2469"/>
      <c r="S2469"/>
    </row>
    <row r="2470" spans="3:55" x14ac:dyDescent="0.25">
      <c r="C2470"/>
      <c r="H2470"/>
      <c r="N2470"/>
      <c r="S2470"/>
      <c r="BC2470" s="53"/>
    </row>
    <row r="2471" spans="3:55" x14ac:dyDescent="0.25">
      <c r="C2471"/>
      <c r="H2471"/>
      <c r="N2471"/>
      <c r="S2471"/>
      <c r="BC2471" s="53"/>
    </row>
    <row r="2472" spans="3:55" x14ac:dyDescent="0.25">
      <c r="C2472"/>
      <c r="H2472"/>
      <c r="N2472"/>
      <c r="S2472"/>
    </row>
    <row r="2473" spans="3:55" x14ac:dyDescent="0.25">
      <c r="C2473"/>
      <c r="H2473"/>
      <c r="N2473"/>
      <c r="S2473"/>
    </row>
    <row r="2474" spans="3:55" x14ac:dyDescent="0.25">
      <c r="C2474"/>
      <c r="H2474"/>
      <c r="N2474"/>
      <c r="S2474"/>
    </row>
    <row r="2475" spans="3:55" x14ac:dyDescent="0.25">
      <c r="C2475"/>
      <c r="H2475"/>
      <c r="N2475"/>
      <c r="S2475"/>
    </row>
    <row r="2476" spans="3:55" x14ac:dyDescent="0.25">
      <c r="C2476"/>
      <c r="H2476"/>
      <c r="N2476"/>
      <c r="S2476"/>
    </row>
    <row r="2477" spans="3:55" x14ac:dyDescent="0.25">
      <c r="C2477"/>
      <c r="H2477"/>
      <c r="N2477"/>
      <c r="S2477"/>
    </row>
    <row r="2478" spans="3:55" x14ac:dyDescent="0.25">
      <c r="C2478"/>
      <c r="H2478"/>
      <c r="N2478"/>
      <c r="S2478"/>
    </row>
    <row r="2479" spans="3:55" x14ac:dyDescent="0.25">
      <c r="C2479"/>
      <c r="H2479"/>
      <c r="N2479"/>
      <c r="S2479"/>
    </row>
    <row r="2480" spans="3:55" x14ac:dyDescent="0.25">
      <c r="C2480"/>
      <c r="H2480"/>
      <c r="N2480"/>
      <c r="S2480"/>
    </row>
    <row r="2481" spans="3:19" x14ac:dyDescent="0.25">
      <c r="C2481"/>
      <c r="H2481"/>
      <c r="N2481"/>
      <c r="S2481"/>
    </row>
    <row r="2482" spans="3:19" x14ac:dyDescent="0.25">
      <c r="C2482"/>
      <c r="H2482"/>
      <c r="N2482"/>
      <c r="S2482"/>
    </row>
    <row r="2483" spans="3:19" x14ac:dyDescent="0.25">
      <c r="C2483"/>
      <c r="H2483"/>
      <c r="N2483"/>
      <c r="S2483"/>
    </row>
    <row r="2484" spans="3:19" x14ac:dyDescent="0.25">
      <c r="C2484"/>
      <c r="H2484"/>
      <c r="N2484"/>
      <c r="S2484"/>
    </row>
    <row r="2485" spans="3:19" x14ac:dyDescent="0.25">
      <c r="C2485"/>
      <c r="H2485"/>
      <c r="N2485"/>
      <c r="S2485"/>
    </row>
    <row r="2486" spans="3:19" x14ac:dyDescent="0.25">
      <c r="C2486"/>
      <c r="H2486"/>
      <c r="N2486"/>
      <c r="S2486"/>
    </row>
    <row r="2487" spans="3:19" x14ac:dyDescent="0.25">
      <c r="C2487"/>
      <c r="H2487"/>
      <c r="N2487"/>
      <c r="S2487"/>
    </row>
    <row r="2488" spans="3:19" x14ac:dyDescent="0.25">
      <c r="C2488"/>
      <c r="H2488"/>
      <c r="N2488"/>
      <c r="S2488"/>
    </row>
    <row r="2489" spans="3:19" x14ac:dyDescent="0.25">
      <c r="C2489"/>
      <c r="H2489"/>
      <c r="N2489"/>
      <c r="S2489"/>
    </row>
    <row r="2490" spans="3:19" x14ac:dyDescent="0.25">
      <c r="C2490"/>
      <c r="H2490"/>
      <c r="N2490"/>
      <c r="S2490"/>
    </row>
    <row r="2491" spans="3:19" x14ac:dyDescent="0.25">
      <c r="C2491"/>
      <c r="H2491"/>
      <c r="N2491"/>
      <c r="S2491"/>
    </row>
    <row r="2492" spans="3:19" x14ac:dyDescent="0.25">
      <c r="C2492"/>
      <c r="H2492"/>
      <c r="N2492"/>
      <c r="S2492"/>
    </row>
    <row r="2493" spans="3:19" x14ac:dyDescent="0.25">
      <c r="C2493"/>
      <c r="H2493"/>
      <c r="N2493"/>
      <c r="S2493"/>
    </row>
    <row r="2494" spans="3:19" x14ac:dyDescent="0.25">
      <c r="C2494"/>
      <c r="H2494"/>
      <c r="N2494"/>
      <c r="S2494"/>
    </row>
    <row r="2495" spans="3:19" x14ac:dyDescent="0.25">
      <c r="C2495"/>
      <c r="H2495"/>
      <c r="N2495"/>
      <c r="S2495"/>
    </row>
    <row r="2496" spans="3:19" x14ac:dyDescent="0.25">
      <c r="C2496"/>
      <c r="H2496"/>
      <c r="N2496"/>
      <c r="S2496"/>
    </row>
    <row r="2497" spans="3:19" x14ac:dyDescent="0.25">
      <c r="C2497"/>
      <c r="H2497"/>
      <c r="N2497"/>
      <c r="S2497"/>
    </row>
    <row r="2498" spans="3:19" x14ac:dyDescent="0.25">
      <c r="C2498"/>
      <c r="H2498"/>
      <c r="N2498"/>
      <c r="S2498"/>
    </row>
    <row r="2499" spans="3:19" x14ac:dyDescent="0.25">
      <c r="C2499"/>
      <c r="H2499"/>
      <c r="N2499"/>
      <c r="S2499"/>
    </row>
    <row r="2500" spans="3:19" x14ac:dyDescent="0.25">
      <c r="C2500"/>
      <c r="H2500"/>
      <c r="N2500"/>
      <c r="S2500"/>
    </row>
    <row r="2501" spans="3:19" x14ac:dyDescent="0.25">
      <c r="C2501"/>
      <c r="H2501"/>
      <c r="N2501"/>
      <c r="S2501"/>
    </row>
    <row r="2502" spans="3:19" x14ac:dyDescent="0.25">
      <c r="C2502"/>
      <c r="H2502"/>
      <c r="N2502"/>
      <c r="S2502"/>
    </row>
    <row r="2503" spans="3:19" x14ac:dyDescent="0.25">
      <c r="C2503"/>
      <c r="H2503"/>
      <c r="N2503"/>
      <c r="S2503"/>
    </row>
    <row r="2504" spans="3:19" x14ac:dyDescent="0.25">
      <c r="C2504"/>
      <c r="H2504"/>
      <c r="N2504"/>
      <c r="S2504"/>
    </row>
    <row r="2505" spans="3:19" x14ac:dyDescent="0.25">
      <c r="C2505"/>
      <c r="H2505"/>
      <c r="N2505"/>
      <c r="S2505"/>
    </row>
    <row r="2506" spans="3:19" x14ac:dyDescent="0.25">
      <c r="C2506"/>
      <c r="H2506"/>
      <c r="N2506"/>
      <c r="S2506"/>
    </row>
    <row r="2507" spans="3:19" x14ac:dyDescent="0.25">
      <c r="C2507"/>
      <c r="H2507"/>
      <c r="N2507"/>
      <c r="S2507"/>
    </row>
    <row r="2508" spans="3:19" x14ac:dyDescent="0.25">
      <c r="C2508"/>
      <c r="H2508"/>
      <c r="N2508"/>
      <c r="S2508"/>
    </row>
    <row r="2509" spans="3:19" x14ac:dyDescent="0.25">
      <c r="C2509"/>
      <c r="H2509"/>
      <c r="N2509"/>
      <c r="S2509"/>
    </row>
    <row r="2510" spans="3:19" x14ac:dyDescent="0.25">
      <c r="C2510"/>
      <c r="H2510"/>
      <c r="N2510"/>
      <c r="S2510"/>
    </row>
    <row r="2511" spans="3:19" x14ac:dyDescent="0.25">
      <c r="C2511"/>
      <c r="H2511"/>
      <c r="N2511"/>
      <c r="S2511"/>
    </row>
    <row r="2512" spans="3:19" x14ac:dyDescent="0.25">
      <c r="C2512"/>
      <c r="H2512"/>
      <c r="N2512"/>
      <c r="S2512"/>
    </row>
    <row r="2513" spans="3:19" x14ac:dyDescent="0.25">
      <c r="C2513"/>
      <c r="H2513"/>
      <c r="N2513"/>
      <c r="S2513"/>
    </row>
    <row r="2514" spans="3:19" x14ac:dyDescent="0.25">
      <c r="C2514"/>
      <c r="H2514"/>
      <c r="N2514"/>
      <c r="S2514"/>
    </row>
    <row r="2515" spans="3:19" x14ac:dyDescent="0.25">
      <c r="C2515"/>
      <c r="H2515"/>
      <c r="N2515"/>
      <c r="S2515"/>
    </row>
    <row r="2516" spans="3:19" x14ac:dyDescent="0.25">
      <c r="C2516"/>
      <c r="H2516"/>
      <c r="N2516"/>
      <c r="S2516"/>
    </row>
    <row r="2517" spans="3:19" x14ac:dyDescent="0.25">
      <c r="C2517"/>
      <c r="H2517"/>
      <c r="N2517"/>
      <c r="S2517"/>
    </row>
    <row r="2518" spans="3:19" x14ac:dyDescent="0.25">
      <c r="C2518"/>
      <c r="H2518"/>
      <c r="N2518"/>
      <c r="S2518"/>
    </row>
    <row r="2519" spans="3:19" x14ac:dyDescent="0.25">
      <c r="C2519"/>
      <c r="H2519"/>
      <c r="N2519"/>
      <c r="S2519"/>
    </row>
    <row r="2520" spans="3:19" x14ac:dyDescent="0.25">
      <c r="C2520"/>
      <c r="H2520"/>
      <c r="N2520"/>
      <c r="S2520"/>
    </row>
    <row r="2521" spans="3:19" x14ac:dyDescent="0.25">
      <c r="C2521"/>
      <c r="H2521"/>
      <c r="N2521"/>
      <c r="S2521"/>
    </row>
    <row r="2522" spans="3:19" x14ac:dyDescent="0.25">
      <c r="C2522"/>
      <c r="H2522"/>
      <c r="N2522"/>
      <c r="S2522"/>
    </row>
    <row r="2523" spans="3:19" x14ac:dyDescent="0.25">
      <c r="C2523"/>
      <c r="H2523"/>
      <c r="N2523"/>
      <c r="S2523"/>
    </row>
    <row r="2524" spans="3:19" x14ac:dyDescent="0.25">
      <c r="C2524"/>
      <c r="H2524"/>
      <c r="N2524"/>
      <c r="S2524"/>
    </row>
    <row r="2525" spans="3:19" x14ac:dyDescent="0.25">
      <c r="C2525"/>
      <c r="H2525"/>
      <c r="N2525"/>
      <c r="S2525"/>
    </row>
    <row r="2526" spans="3:19" x14ac:dyDescent="0.25">
      <c r="C2526"/>
      <c r="H2526"/>
      <c r="N2526"/>
      <c r="S2526"/>
    </row>
    <row r="2527" spans="3:19" x14ac:dyDescent="0.25">
      <c r="C2527"/>
      <c r="H2527"/>
      <c r="N2527"/>
      <c r="S2527"/>
    </row>
    <row r="2528" spans="3:19" x14ac:dyDescent="0.25">
      <c r="C2528"/>
      <c r="H2528"/>
      <c r="N2528"/>
      <c r="S2528"/>
    </row>
    <row r="2529" spans="3:19" x14ac:dyDescent="0.25">
      <c r="C2529"/>
      <c r="H2529"/>
      <c r="N2529"/>
      <c r="S2529"/>
    </row>
    <row r="2530" spans="3:19" x14ac:dyDescent="0.25">
      <c r="C2530"/>
      <c r="H2530"/>
      <c r="N2530"/>
      <c r="S2530"/>
    </row>
    <row r="2531" spans="3:19" x14ac:dyDescent="0.25">
      <c r="C2531"/>
      <c r="H2531"/>
      <c r="N2531"/>
      <c r="S2531"/>
    </row>
    <row r="2532" spans="3:19" x14ac:dyDescent="0.25">
      <c r="C2532"/>
      <c r="H2532"/>
      <c r="N2532"/>
      <c r="S2532"/>
    </row>
    <row r="2533" spans="3:19" x14ac:dyDescent="0.25">
      <c r="C2533"/>
      <c r="H2533"/>
      <c r="N2533"/>
      <c r="S2533"/>
    </row>
    <row r="2534" spans="3:19" x14ac:dyDescent="0.25">
      <c r="C2534"/>
      <c r="H2534"/>
      <c r="N2534"/>
      <c r="S2534"/>
    </row>
    <row r="2535" spans="3:19" x14ac:dyDescent="0.25">
      <c r="C2535"/>
      <c r="H2535"/>
      <c r="N2535"/>
      <c r="S2535"/>
    </row>
    <row r="2536" spans="3:19" x14ac:dyDescent="0.25">
      <c r="C2536"/>
      <c r="H2536"/>
      <c r="N2536"/>
      <c r="S2536"/>
    </row>
    <row r="2537" spans="3:19" x14ac:dyDescent="0.25">
      <c r="C2537"/>
      <c r="H2537"/>
      <c r="N2537"/>
      <c r="S2537"/>
    </row>
    <row r="2538" spans="3:19" x14ac:dyDescent="0.25">
      <c r="C2538"/>
      <c r="H2538"/>
      <c r="N2538"/>
      <c r="S2538"/>
    </row>
    <row r="2539" spans="3:19" x14ac:dyDescent="0.25">
      <c r="C2539"/>
      <c r="H2539"/>
      <c r="N2539"/>
      <c r="S2539"/>
    </row>
    <row r="2540" spans="3:19" x14ac:dyDescent="0.25">
      <c r="C2540"/>
      <c r="H2540"/>
      <c r="N2540"/>
      <c r="S2540"/>
    </row>
    <row r="2541" spans="3:19" x14ac:dyDescent="0.25">
      <c r="C2541"/>
      <c r="H2541"/>
      <c r="N2541"/>
      <c r="S2541"/>
    </row>
    <row r="2542" spans="3:19" x14ac:dyDescent="0.25">
      <c r="C2542"/>
      <c r="H2542"/>
      <c r="N2542"/>
      <c r="S2542"/>
    </row>
    <row r="2543" spans="3:19" x14ac:dyDescent="0.25">
      <c r="C2543"/>
      <c r="H2543"/>
      <c r="N2543"/>
      <c r="S2543"/>
    </row>
    <row r="2544" spans="3:19" x14ac:dyDescent="0.25">
      <c r="C2544"/>
      <c r="H2544"/>
      <c r="N2544"/>
      <c r="S2544"/>
    </row>
    <row r="2545" spans="3:56" x14ac:dyDescent="0.25">
      <c r="C2545"/>
      <c r="H2545"/>
      <c r="N2545"/>
      <c r="S2545"/>
    </row>
    <row r="2546" spans="3:56" x14ac:dyDescent="0.25">
      <c r="C2546"/>
      <c r="H2546"/>
      <c r="N2546"/>
      <c r="S2546"/>
    </row>
    <row r="2547" spans="3:56" x14ac:dyDescent="0.25">
      <c r="C2547"/>
      <c r="H2547"/>
      <c r="N2547"/>
      <c r="S2547"/>
    </row>
    <row r="2548" spans="3:56" x14ac:dyDescent="0.25">
      <c r="C2548"/>
      <c r="H2548"/>
      <c r="N2548"/>
      <c r="S2548"/>
    </row>
    <row r="2549" spans="3:56" x14ac:dyDescent="0.25">
      <c r="C2549"/>
      <c r="H2549"/>
      <c r="N2549"/>
      <c r="S2549"/>
    </row>
    <row r="2550" spans="3:56" x14ac:dyDescent="0.25">
      <c r="C2550"/>
      <c r="H2550"/>
      <c r="N2550"/>
      <c r="S2550"/>
      <c r="BD2550" s="53"/>
    </row>
    <row r="2551" spans="3:56" x14ac:dyDescent="0.25">
      <c r="C2551"/>
      <c r="H2551"/>
      <c r="N2551"/>
      <c r="S2551"/>
      <c r="BD2551" s="53"/>
    </row>
    <row r="2552" spans="3:56" x14ac:dyDescent="0.25">
      <c r="C2552"/>
      <c r="H2552"/>
      <c r="N2552"/>
      <c r="S2552"/>
    </row>
    <row r="2553" spans="3:56" x14ac:dyDescent="0.25">
      <c r="C2553"/>
      <c r="H2553"/>
      <c r="N2553"/>
      <c r="S2553"/>
    </row>
    <row r="2554" spans="3:56" x14ac:dyDescent="0.25">
      <c r="C2554"/>
      <c r="H2554"/>
      <c r="N2554"/>
      <c r="S2554"/>
    </row>
    <row r="2555" spans="3:56" x14ac:dyDescent="0.25">
      <c r="C2555"/>
      <c r="H2555"/>
      <c r="N2555"/>
      <c r="S2555"/>
    </row>
    <row r="2556" spans="3:56" x14ac:dyDescent="0.25">
      <c r="C2556"/>
      <c r="H2556"/>
      <c r="N2556"/>
      <c r="S2556"/>
    </row>
    <row r="2557" spans="3:56" x14ac:dyDescent="0.25">
      <c r="C2557"/>
      <c r="H2557"/>
      <c r="N2557"/>
      <c r="S2557"/>
    </row>
    <row r="2558" spans="3:56" x14ac:dyDescent="0.25">
      <c r="C2558"/>
      <c r="H2558"/>
      <c r="N2558"/>
      <c r="S2558"/>
    </row>
    <row r="2559" spans="3:56" x14ac:dyDescent="0.25">
      <c r="C2559"/>
      <c r="H2559"/>
      <c r="N2559"/>
      <c r="S2559"/>
    </row>
    <row r="2560" spans="3:56" x14ac:dyDescent="0.25">
      <c r="C2560"/>
      <c r="H2560"/>
      <c r="N2560"/>
      <c r="S2560"/>
    </row>
    <row r="2561" spans="3:19" x14ac:dyDescent="0.25">
      <c r="C2561"/>
      <c r="H2561"/>
      <c r="N2561"/>
      <c r="S2561"/>
    </row>
    <row r="2562" spans="3:19" x14ac:dyDescent="0.25">
      <c r="C2562"/>
      <c r="H2562"/>
      <c r="N2562"/>
      <c r="S2562"/>
    </row>
    <row r="2563" spans="3:19" x14ac:dyDescent="0.25">
      <c r="C2563"/>
      <c r="H2563"/>
      <c r="N2563"/>
      <c r="S2563"/>
    </row>
    <row r="2564" spans="3:19" x14ac:dyDescent="0.25">
      <c r="C2564"/>
      <c r="H2564"/>
      <c r="N2564"/>
      <c r="S2564"/>
    </row>
    <row r="2565" spans="3:19" x14ac:dyDescent="0.25">
      <c r="C2565"/>
      <c r="H2565"/>
      <c r="N2565"/>
      <c r="S2565"/>
    </row>
    <row r="2566" spans="3:19" x14ac:dyDescent="0.25">
      <c r="C2566"/>
      <c r="H2566"/>
      <c r="N2566"/>
      <c r="S2566"/>
    </row>
    <row r="2567" spans="3:19" x14ac:dyDescent="0.25">
      <c r="C2567"/>
      <c r="H2567"/>
      <c r="N2567"/>
      <c r="S2567"/>
    </row>
    <row r="2568" spans="3:19" x14ac:dyDescent="0.25">
      <c r="C2568"/>
      <c r="H2568"/>
      <c r="N2568"/>
      <c r="S2568"/>
    </row>
    <row r="2569" spans="3:19" x14ac:dyDescent="0.25">
      <c r="C2569"/>
      <c r="H2569"/>
      <c r="N2569"/>
      <c r="S2569"/>
    </row>
    <row r="2570" spans="3:19" x14ac:dyDescent="0.25">
      <c r="C2570"/>
      <c r="H2570"/>
      <c r="N2570"/>
      <c r="S2570"/>
    </row>
    <row r="2571" spans="3:19" x14ac:dyDescent="0.25">
      <c r="C2571"/>
      <c r="H2571"/>
      <c r="N2571"/>
      <c r="S2571"/>
    </row>
    <row r="2572" spans="3:19" x14ac:dyDescent="0.25">
      <c r="C2572"/>
      <c r="H2572"/>
      <c r="N2572"/>
      <c r="S2572"/>
    </row>
    <row r="2573" spans="3:19" x14ac:dyDescent="0.25">
      <c r="C2573"/>
      <c r="H2573"/>
      <c r="N2573"/>
      <c r="S2573"/>
    </row>
    <row r="2574" spans="3:19" x14ac:dyDescent="0.25">
      <c r="C2574"/>
      <c r="H2574"/>
      <c r="N2574"/>
      <c r="S2574"/>
    </row>
    <row r="2575" spans="3:19" x14ac:dyDescent="0.25">
      <c r="C2575"/>
      <c r="H2575"/>
      <c r="N2575"/>
      <c r="S2575"/>
    </row>
    <row r="2576" spans="3:19" x14ac:dyDescent="0.25">
      <c r="C2576"/>
      <c r="H2576"/>
      <c r="N2576"/>
      <c r="S2576"/>
    </row>
    <row r="2577" spans="3:19" x14ac:dyDescent="0.25">
      <c r="C2577"/>
      <c r="H2577"/>
      <c r="N2577"/>
      <c r="S2577"/>
    </row>
    <row r="2578" spans="3:19" x14ac:dyDescent="0.25">
      <c r="C2578"/>
      <c r="H2578"/>
      <c r="N2578"/>
      <c r="S2578"/>
    </row>
    <row r="2579" spans="3:19" x14ac:dyDescent="0.25">
      <c r="C2579"/>
      <c r="H2579"/>
      <c r="N2579"/>
      <c r="S2579"/>
    </row>
    <row r="2580" spans="3:19" x14ac:dyDescent="0.25">
      <c r="C2580"/>
      <c r="H2580"/>
      <c r="N2580"/>
      <c r="S2580"/>
    </row>
    <row r="2581" spans="3:19" x14ac:dyDescent="0.25">
      <c r="C2581"/>
      <c r="H2581"/>
      <c r="N2581"/>
      <c r="S2581"/>
    </row>
    <row r="2582" spans="3:19" x14ac:dyDescent="0.25">
      <c r="C2582"/>
      <c r="H2582"/>
      <c r="N2582"/>
      <c r="S2582"/>
    </row>
    <row r="2583" spans="3:19" x14ac:dyDescent="0.25">
      <c r="C2583"/>
      <c r="H2583"/>
      <c r="N2583"/>
      <c r="S2583"/>
    </row>
    <row r="2584" spans="3:19" x14ac:dyDescent="0.25">
      <c r="C2584"/>
      <c r="H2584"/>
      <c r="N2584"/>
      <c r="S2584"/>
    </row>
    <row r="2585" spans="3:19" x14ac:dyDescent="0.25">
      <c r="C2585"/>
      <c r="H2585"/>
      <c r="N2585"/>
      <c r="S2585"/>
    </row>
    <row r="2586" spans="3:19" x14ac:dyDescent="0.25">
      <c r="C2586"/>
      <c r="H2586"/>
      <c r="N2586"/>
      <c r="S2586"/>
    </row>
    <row r="2587" spans="3:19" x14ac:dyDescent="0.25">
      <c r="C2587"/>
      <c r="H2587"/>
      <c r="N2587"/>
      <c r="S2587"/>
    </row>
    <row r="2588" spans="3:19" x14ac:dyDescent="0.25">
      <c r="C2588"/>
      <c r="H2588"/>
      <c r="N2588"/>
      <c r="S2588"/>
    </row>
    <row r="2589" spans="3:19" x14ac:dyDescent="0.25">
      <c r="C2589"/>
      <c r="H2589"/>
      <c r="N2589"/>
      <c r="S2589"/>
    </row>
    <row r="2590" spans="3:19" x14ac:dyDescent="0.25">
      <c r="C2590"/>
      <c r="H2590"/>
      <c r="N2590"/>
      <c r="S2590"/>
    </row>
    <row r="2591" spans="3:19" x14ac:dyDescent="0.25">
      <c r="C2591"/>
      <c r="H2591"/>
      <c r="N2591"/>
      <c r="S2591"/>
    </row>
    <row r="2592" spans="3:19" x14ac:dyDescent="0.25">
      <c r="C2592"/>
      <c r="H2592"/>
      <c r="N2592"/>
      <c r="S2592"/>
    </row>
    <row r="2593" spans="3:19" x14ac:dyDescent="0.25">
      <c r="C2593"/>
      <c r="H2593"/>
      <c r="N2593"/>
      <c r="S2593"/>
    </row>
    <row r="2594" spans="3:19" x14ac:dyDescent="0.25">
      <c r="C2594"/>
      <c r="H2594"/>
      <c r="N2594"/>
      <c r="S2594"/>
    </row>
    <row r="2595" spans="3:19" x14ac:dyDescent="0.25">
      <c r="C2595"/>
      <c r="H2595"/>
      <c r="N2595"/>
      <c r="S2595"/>
    </row>
    <row r="2596" spans="3:19" x14ac:dyDescent="0.25">
      <c r="C2596"/>
      <c r="H2596"/>
      <c r="N2596"/>
      <c r="S2596"/>
    </row>
    <row r="2597" spans="3:19" x14ac:dyDescent="0.25">
      <c r="C2597"/>
      <c r="H2597"/>
      <c r="N2597"/>
      <c r="S2597"/>
    </row>
    <row r="2598" spans="3:19" x14ac:dyDescent="0.25">
      <c r="C2598"/>
      <c r="H2598"/>
      <c r="N2598"/>
      <c r="S2598"/>
    </row>
    <row r="2599" spans="3:19" x14ac:dyDescent="0.25">
      <c r="C2599"/>
      <c r="H2599"/>
      <c r="N2599"/>
      <c r="S2599"/>
    </row>
    <row r="2600" spans="3:19" x14ac:dyDescent="0.25">
      <c r="C2600"/>
      <c r="H2600"/>
      <c r="N2600"/>
      <c r="S2600"/>
    </row>
    <row r="2601" spans="3:19" x14ac:dyDescent="0.25">
      <c r="C2601"/>
      <c r="H2601"/>
      <c r="N2601"/>
      <c r="S2601"/>
    </row>
    <row r="2602" spans="3:19" x14ac:dyDescent="0.25">
      <c r="C2602"/>
      <c r="H2602"/>
      <c r="N2602"/>
      <c r="S2602"/>
    </row>
    <row r="2603" spans="3:19" x14ac:dyDescent="0.25">
      <c r="C2603"/>
      <c r="H2603"/>
      <c r="N2603"/>
      <c r="S2603"/>
    </row>
    <row r="2604" spans="3:19" x14ac:dyDescent="0.25">
      <c r="C2604"/>
      <c r="H2604"/>
      <c r="N2604"/>
      <c r="S2604"/>
    </row>
    <row r="2605" spans="3:19" x14ac:dyDescent="0.25">
      <c r="C2605"/>
      <c r="H2605"/>
      <c r="N2605"/>
      <c r="S2605"/>
    </row>
    <row r="2606" spans="3:19" x14ac:dyDescent="0.25">
      <c r="C2606"/>
      <c r="H2606"/>
      <c r="N2606"/>
      <c r="S2606"/>
    </row>
    <row r="2607" spans="3:19" x14ac:dyDescent="0.25">
      <c r="C2607"/>
      <c r="H2607"/>
      <c r="N2607"/>
      <c r="S2607"/>
    </row>
    <row r="2608" spans="3:19" x14ac:dyDescent="0.25">
      <c r="C2608"/>
      <c r="H2608"/>
      <c r="N2608"/>
      <c r="S2608"/>
    </row>
    <row r="2609" spans="3:19" x14ac:dyDescent="0.25">
      <c r="C2609"/>
      <c r="H2609"/>
      <c r="N2609"/>
      <c r="S2609"/>
    </row>
    <row r="2610" spans="3:19" x14ac:dyDescent="0.25">
      <c r="C2610"/>
      <c r="H2610"/>
      <c r="N2610"/>
      <c r="S2610"/>
    </row>
    <row r="2611" spans="3:19" x14ac:dyDescent="0.25">
      <c r="C2611"/>
      <c r="H2611"/>
      <c r="N2611"/>
      <c r="S2611"/>
    </row>
    <row r="2612" spans="3:19" x14ac:dyDescent="0.25">
      <c r="C2612"/>
      <c r="H2612"/>
      <c r="N2612"/>
      <c r="S2612"/>
    </row>
    <row r="2613" spans="3:19" x14ac:dyDescent="0.25">
      <c r="C2613"/>
      <c r="H2613"/>
      <c r="N2613"/>
      <c r="S2613"/>
    </row>
    <row r="2614" spans="3:19" x14ac:dyDescent="0.25">
      <c r="C2614"/>
      <c r="H2614"/>
      <c r="N2614"/>
      <c r="S2614"/>
    </row>
    <row r="2615" spans="3:19" x14ac:dyDescent="0.25">
      <c r="C2615"/>
      <c r="H2615"/>
      <c r="N2615"/>
      <c r="S2615"/>
    </row>
    <row r="2616" spans="3:19" x14ac:dyDescent="0.25">
      <c r="C2616"/>
      <c r="H2616"/>
      <c r="N2616"/>
      <c r="S2616"/>
    </row>
    <row r="2617" spans="3:19" x14ac:dyDescent="0.25">
      <c r="C2617"/>
      <c r="H2617"/>
      <c r="N2617"/>
      <c r="S2617"/>
    </row>
    <row r="2618" spans="3:19" x14ac:dyDescent="0.25">
      <c r="C2618"/>
      <c r="H2618"/>
      <c r="N2618"/>
      <c r="S2618"/>
    </row>
    <row r="2619" spans="3:19" x14ac:dyDescent="0.25">
      <c r="C2619"/>
      <c r="H2619"/>
      <c r="N2619"/>
      <c r="S2619"/>
    </row>
    <row r="2620" spans="3:19" x14ac:dyDescent="0.25">
      <c r="C2620"/>
      <c r="H2620"/>
      <c r="N2620"/>
      <c r="S2620"/>
    </row>
    <row r="2621" spans="3:19" x14ac:dyDescent="0.25">
      <c r="C2621"/>
      <c r="H2621"/>
      <c r="N2621"/>
      <c r="S2621"/>
    </row>
    <row r="2622" spans="3:19" x14ac:dyDescent="0.25">
      <c r="C2622"/>
      <c r="H2622"/>
      <c r="N2622"/>
      <c r="S2622"/>
    </row>
    <row r="2623" spans="3:19" x14ac:dyDescent="0.25">
      <c r="C2623"/>
      <c r="H2623"/>
      <c r="N2623"/>
      <c r="S2623"/>
    </row>
    <row r="2624" spans="3:19" x14ac:dyDescent="0.25">
      <c r="C2624"/>
      <c r="H2624"/>
      <c r="N2624"/>
      <c r="S2624"/>
    </row>
    <row r="2625" spans="3:57" x14ac:dyDescent="0.25">
      <c r="C2625"/>
      <c r="H2625"/>
      <c r="N2625"/>
      <c r="S2625"/>
    </row>
    <row r="2626" spans="3:57" x14ac:dyDescent="0.25">
      <c r="C2626"/>
      <c r="H2626"/>
      <c r="N2626"/>
      <c r="S2626"/>
    </row>
    <row r="2627" spans="3:57" x14ac:dyDescent="0.25">
      <c r="C2627"/>
      <c r="H2627"/>
      <c r="N2627"/>
      <c r="S2627"/>
    </row>
    <row r="2628" spans="3:57" x14ac:dyDescent="0.25">
      <c r="C2628"/>
      <c r="H2628"/>
      <c r="N2628"/>
      <c r="S2628"/>
    </row>
    <row r="2629" spans="3:57" x14ac:dyDescent="0.25">
      <c r="C2629"/>
      <c r="H2629"/>
      <c r="N2629"/>
      <c r="S2629"/>
    </row>
    <row r="2630" spans="3:57" x14ac:dyDescent="0.25">
      <c r="C2630"/>
      <c r="H2630"/>
      <c r="N2630"/>
      <c r="S2630"/>
    </row>
    <row r="2631" spans="3:57" x14ac:dyDescent="0.25">
      <c r="C2631"/>
      <c r="H2631"/>
      <c r="N2631"/>
      <c r="S2631"/>
      <c r="BE2631" s="53"/>
    </row>
    <row r="2632" spans="3:57" x14ac:dyDescent="0.25">
      <c r="C2632"/>
      <c r="H2632"/>
      <c r="N2632"/>
      <c r="S2632"/>
      <c r="BE2632" s="53"/>
    </row>
    <row r="2633" spans="3:57" x14ac:dyDescent="0.25">
      <c r="C2633"/>
      <c r="H2633"/>
      <c r="N2633"/>
      <c r="S2633"/>
    </row>
    <row r="2634" spans="3:57" x14ac:dyDescent="0.25">
      <c r="C2634"/>
      <c r="H2634"/>
      <c r="N2634"/>
      <c r="S2634"/>
    </row>
    <row r="2635" spans="3:57" x14ac:dyDescent="0.25">
      <c r="C2635"/>
      <c r="H2635"/>
      <c r="N2635"/>
      <c r="S2635"/>
    </row>
    <row r="2636" spans="3:57" x14ac:dyDescent="0.25">
      <c r="C2636"/>
      <c r="H2636"/>
      <c r="N2636"/>
      <c r="S2636"/>
    </row>
    <row r="2637" spans="3:57" x14ac:dyDescent="0.25">
      <c r="C2637"/>
      <c r="H2637"/>
      <c r="N2637"/>
      <c r="S2637"/>
    </row>
    <row r="2638" spans="3:57" x14ac:dyDescent="0.25">
      <c r="C2638"/>
      <c r="H2638"/>
      <c r="N2638"/>
      <c r="S2638"/>
    </row>
    <row r="2639" spans="3:57" x14ac:dyDescent="0.25">
      <c r="C2639"/>
      <c r="H2639"/>
      <c r="N2639"/>
      <c r="S2639"/>
    </row>
    <row r="2640" spans="3:57" x14ac:dyDescent="0.25">
      <c r="C2640"/>
      <c r="H2640"/>
      <c r="N2640"/>
      <c r="S2640"/>
    </row>
    <row r="2641" spans="3:19" x14ac:dyDescent="0.25">
      <c r="C2641"/>
      <c r="H2641"/>
      <c r="N2641"/>
      <c r="S2641"/>
    </row>
    <row r="2642" spans="3:19" x14ac:dyDescent="0.25">
      <c r="C2642"/>
      <c r="H2642"/>
      <c r="N2642"/>
      <c r="S2642"/>
    </row>
    <row r="2643" spans="3:19" x14ac:dyDescent="0.25">
      <c r="C2643"/>
      <c r="H2643"/>
      <c r="N2643"/>
      <c r="S2643"/>
    </row>
    <row r="2644" spans="3:19" x14ac:dyDescent="0.25">
      <c r="C2644"/>
      <c r="H2644"/>
      <c r="N2644"/>
      <c r="S2644"/>
    </row>
    <row r="2645" spans="3:19" x14ac:dyDescent="0.25">
      <c r="C2645"/>
      <c r="H2645"/>
      <c r="N2645"/>
      <c r="S2645"/>
    </row>
    <row r="2646" spans="3:19" x14ac:dyDescent="0.25">
      <c r="C2646"/>
      <c r="H2646"/>
      <c r="N2646"/>
      <c r="S2646"/>
    </row>
    <row r="2647" spans="3:19" x14ac:dyDescent="0.25">
      <c r="C2647"/>
      <c r="H2647"/>
      <c r="N2647"/>
      <c r="S2647"/>
    </row>
    <row r="2648" spans="3:19" x14ac:dyDescent="0.25">
      <c r="C2648"/>
      <c r="H2648"/>
      <c r="N2648"/>
      <c r="S2648"/>
    </row>
    <row r="2649" spans="3:19" x14ac:dyDescent="0.25">
      <c r="C2649"/>
      <c r="H2649"/>
      <c r="N2649"/>
      <c r="S2649"/>
    </row>
    <row r="2650" spans="3:19" x14ac:dyDescent="0.25">
      <c r="C2650"/>
      <c r="H2650"/>
      <c r="N2650"/>
      <c r="S2650"/>
    </row>
    <row r="2651" spans="3:19" x14ac:dyDescent="0.25">
      <c r="C2651"/>
      <c r="H2651"/>
      <c r="N2651"/>
      <c r="S2651"/>
    </row>
    <row r="2652" spans="3:19" x14ac:dyDescent="0.25">
      <c r="C2652"/>
      <c r="H2652"/>
      <c r="N2652"/>
      <c r="S2652"/>
    </row>
    <row r="2653" spans="3:19" x14ac:dyDescent="0.25">
      <c r="C2653"/>
      <c r="H2653"/>
      <c r="N2653"/>
      <c r="S2653"/>
    </row>
    <row r="2654" spans="3:19" x14ac:dyDescent="0.25">
      <c r="C2654"/>
      <c r="H2654"/>
      <c r="N2654"/>
      <c r="S2654"/>
    </row>
    <row r="2655" spans="3:19" x14ac:dyDescent="0.25">
      <c r="C2655"/>
      <c r="H2655"/>
      <c r="N2655"/>
      <c r="S2655"/>
    </row>
    <row r="2656" spans="3:19" x14ac:dyDescent="0.25">
      <c r="C2656"/>
      <c r="H2656"/>
      <c r="N2656"/>
      <c r="S2656"/>
    </row>
    <row r="2657" spans="3:176" x14ac:dyDescent="0.25">
      <c r="C2657"/>
      <c r="H2657"/>
      <c r="N2657"/>
      <c r="S2657"/>
      <c r="FT2657" s="53"/>
    </row>
    <row r="2658" spans="3:176" x14ac:dyDescent="0.25">
      <c r="C2658"/>
      <c r="H2658"/>
      <c r="N2658"/>
      <c r="S2658"/>
    </row>
    <row r="2659" spans="3:176" x14ac:dyDescent="0.25">
      <c r="C2659"/>
      <c r="H2659"/>
      <c r="N2659"/>
      <c r="S2659"/>
    </row>
    <row r="2660" spans="3:176" x14ac:dyDescent="0.25">
      <c r="C2660"/>
      <c r="H2660"/>
      <c r="N2660"/>
      <c r="S2660"/>
    </row>
    <row r="2661" spans="3:176" x14ac:dyDescent="0.25">
      <c r="C2661"/>
      <c r="H2661"/>
      <c r="N2661"/>
      <c r="S2661"/>
    </row>
    <row r="2662" spans="3:176" x14ac:dyDescent="0.25">
      <c r="C2662"/>
      <c r="H2662"/>
      <c r="N2662"/>
      <c r="S2662"/>
    </row>
    <row r="2663" spans="3:176" x14ac:dyDescent="0.25">
      <c r="C2663"/>
      <c r="H2663"/>
      <c r="N2663"/>
      <c r="S2663"/>
    </row>
    <row r="2664" spans="3:176" x14ac:dyDescent="0.25">
      <c r="C2664"/>
      <c r="H2664"/>
      <c r="N2664"/>
      <c r="S2664"/>
    </row>
    <row r="2665" spans="3:176" x14ac:dyDescent="0.25">
      <c r="C2665"/>
      <c r="H2665"/>
      <c r="N2665"/>
      <c r="S2665"/>
    </row>
    <row r="2666" spans="3:176" x14ac:dyDescent="0.25">
      <c r="C2666"/>
      <c r="H2666"/>
      <c r="N2666"/>
      <c r="S2666"/>
    </row>
    <row r="2667" spans="3:176" x14ac:dyDescent="0.25">
      <c r="C2667"/>
      <c r="H2667"/>
      <c r="N2667"/>
      <c r="S2667"/>
    </row>
    <row r="2668" spans="3:176" x14ac:dyDescent="0.25">
      <c r="C2668"/>
      <c r="H2668"/>
      <c r="N2668"/>
      <c r="S2668"/>
    </row>
    <row r="2669" spans="3:176" x14ac:dyDescent="0.25">
      <c r="C2669"/>
      <c r="H2669"/>
      <c r="N2669"/>
      <c r="S2669"/>
    </row>
    <row r="2670" spans="3:176" x14ac:dyDescent="0.25">
      <c r="C2670"/>
      <c r="H2670"/>
      <c r="N2670"/>
      <c r="S2670"/>
    </row>
    <row r="2671" spans="3:176" x14ac:dyDescent="0.25">
      <c r="C2671"/>
      <c r="H2671"/>
      <c r="N2671"/>
      <c r="S2671"/>
    </row>
    <row r="2672" spans="3:176" x14ac:dyDescent="0.25">
      <c r="C2672"/>
      <c r="H2672"/>
      <c r="N2672"/>
      <c r="S2672"/>
    </row>
    <row r="2673" spans="3:19" x14ac:dyDescent="0.25">
      <c r="C2673"/>
      <c r="H2673"/>
      <c r="N2673"/>
      <c r="S2673"/>
    </row>
    <row r="2674" spans="3:19" x14ac:dyDescent="0.25">
      <c r="C2674"/>
      <c r="H2674"/>
      <c r="N2674"/>
      <c r="S2674"/>
    </row>
    <row r="2675" spans="3:19" x14ac:dyDescent="0.25">
      <c r="C2675"/>
      <c r="H2675"/>
      <c r="N2675"/>
      <c r="S2675"/>
    </row>
    <row r="2676" spans="3:19" x14ac:dyDescent="0.25">
      <c r="C2676"/>
      <c r="H2676"/>
      <c r="N2676"/>
      <c r="S2676"/>
    </row>
    <row r="2677" spans="3:19" x14ac:dyDescent="0.25">
      <c r="C2677"/>
      <c r="H2677"/>
      <c r="N2677"/>
      <c r="S2677"/>
    </row>
    <row r="2678" spans="3:19" x14ac:dyDescent="0.25">
      <c r="C2678"/>
      <c r="H2678"/>
      <c r="N2678"/>
      <c r="S2678"/>
    </row>
    <row r="2679" spans="3:19" x14ac:dyDescent="0.25">
      <c r="C2679"/>
      <c r="H2679"/>
      <c r="N2679"/>
      <c r="S2679"/>
    </row>
    <row r="2680" spans="3:19" x14ac:dyDescent="0.25">
      <c r="C2680"/>
      <c r="H2680"/>
      <c r="N2680"/>
      <c r="S2680"/>
    </row>
    <row r="2681" spans="3:19" x14ac:dyDescent="0.25">
      <c r="C2681"/>
      <c r="H2681"/>
      <c r="N2681"/>
      <c r="S2681"/>
    </row>
    <row r="2682" spans="3:19" x14ac:dyDescent="0.25">
      <c r="C2682"/>
      <c r="H2682"/>
      <c r="N2682"/>
      <c r="S2682"/>
    </row>
    <row r="2683" spans="3:19" x14ac:dyDescent="0.25">
      <c r="C2683"/>
      <c r="H2683"/>
      <c r="N2683"/>
      <c r="S2683"/>
    </row>
    <row r="2684" spans="3:19" x14ac:dyDescent="0.25">
      <c r="C2684"/>
      <c r="H2684"/>
      <c r="N2684"/>
      <c r="S2684"/>
    </row>
    <row r="2685" spans="3:19" x14ac:dyDescent="0.25">
      <c r="C2685"/>
      <c r="H2685"/>
      <c r="N2685"/>
      <c r="S2685"/>
    </row>
    <row r="2686" spans="3:19" x14ac:dyDescent="0.25">
      <c r="C2686"/>
      <c r="H2686"/>
      <c r="N2686"/>
      <c r="S2686"/>
    </row>
    <row r="2687" spans="3:19" x14ac:dyDescent="0.25">
      <c r="C2687"/>
      <c r="H2687"/>
      <c r="N2687"/>
      <c r="S2687"/>
    </row>
    <row r="2688" spans="3:19" x14ac:dyDescent="0.25">
      <c r="C2688"/>
      <c r="H2688"/>
      <c r="N2688"/>
      <c r="S2688"/>
    </row>
    <row r="2689" spans="3:19" x14ac:dyDescent="0.25">
      <c r="C2689"/>
      <c r="H2689"/>
      <c r="N2689"/>
      <c r="S2689"/>
    </row>
    <row r="2690" spans="3:19" x14ac:dyDescent="0.25">
      <c r="C2690"/>
      <c r="H2690"/>
      <c r="N2690"/>
      <c r="S2690"/>
    </row>
    <row r="2691" spans="3:19" x14ac:dyDescent="0.25">
      <c r="C2691"/>
      <c r="H2691"/>
      <c r="N2691"/>
      <c r="S2691"/>
    </row>
    <row r="2692" spans="3:19" x14ac:dyDescent="0.25">
      <c r="C2692"/>
      <c r="H2692"/>
      <c r="N2692"/>
      <c r="S2692"/>
    </row>
    <row r="2693" spans="3:19" x14ac:dyDescent="0.25">
      <c r="C2693"/>
      <c r="H2693"/>
      <c r="N2693"/>
      <c r="S2693"/>
    </row>
    <row r="2694" spans="3:19" x14ac:dyDescent="0.25">
      <c r="C2694"/>
      <c r="H2694"/>
      <c r="N2694"/>
      <c r="S2694"/>
    </row>
    <row r="2695" spans="3:19" x14ac:dyDescent="0.25">
      <c r="C2695"/>
      <c r="H2695"/>
      <c r="N2695"/>
      <c r="S2695"/>
    </row>
    <row r="2696" spans="3:19" x14ac:dyDescent="0.25">
      <c r="C2696"/>
      <c r="H2696"/>
      <c r="N2696"/>
      <c r="S2696"/>
    </row>
    <row r="2697" spans="3:19" x14ac:dyDescent="0.25">
      <c r="C2697"/>
      <c r="H2697"/>
      <c r="N2697"/>
      <c r="S2697"/>
    </row>
    <row r="2698" spans="3:19" x14ac:dyDescent="0.25">
      <c r="C2698"/>
      <c r="H2698"/>
      <c r="N2698"/>
      <c r="S2698"/>
    </row>
    <row r="2699" spans="3:19" x14ac:dyDescent="0.25">
      <c r="C2699"/>
      <c r="H2699"/>
      <c r="N2699"/>
      <c r="S2699"/>
    </row>
    <row r="2700" spans="3:19" x14ac:dyDescent="0.25">
      <c r="C2700"/>
      <c r="H2700"/>
      <c r="N2700"/>
      <c r="S2700"/>
    </row>
    <row r="2701" spans="3:19" x14ac:dyDescent="0.25">
      <c r="C2701"/>
      <c r="H2701"/>
      <c r="N2701"/>
      <c r="S2701"/>
    </row>
    <row r="2702" spans="3:19" x14ac:dyDescent="0.25">
      <c r="C2702"/>
      <c r="H2702"/>
      <c r="N2702"/>
      <c r="S2702"/>
    </row>
    <row r="2703" spans="3:19" x14ac:dyDescent="0.25">
      <c r="C2703"/>
      <c r="H2703"/>
      <c r="N2703"/>
      <c r="S2703"/>
    </row>
    <row r="2704" spans="3:19" x14ac:dyDescent="0.25">
      <c r="C2704"/>
      <c r="H2704"/>
      <c r="N2704"/>
      <c r="S2704"/>
    </row>
    <row r="2705" spans="3:58" x14ac:dyDescent="0.25">
      <c r="C2705"/>
      <c r="H2705"/>
      <c r="N2705"/>
      <c r="S2705"/>
    </row>
    <row r="2706" spans="3:58" x14ac:dyDescent="0.25">
      <c r="C2706"/>
      <c r="H2706"/>
      <c r="N2706"/>
      <c r="S2706"/>
    </row>
    <row r="2707" spans="3:58" x14ac:dyDescent="0.25">
      <c r="C2707"/>
      <c r="H2707"/>
      <c r="N2707"/>
      <c r="S2707"/>
    </row>
    <row r="2708" spans="3:58" x14ac:dyDescent="0.25">
      <c r="C2708"/>
      <c r="H2708"/>
      <c r="N2708"/>
      <c r="S2708"/>
    </row>
    <row r="2709" spans="3:58" x14ac:dyDescent="0.25">
      <c r="C2709"/>
      <c r="H2709"/>
      <c r="N2709"/>
      <c r="S2709"/>
    </row>
    <row r="2710" spans="3:58" x14ac:dyDescent="0.25">
      <c r="C2710"/>
      <c r="H2710"/>
      <c r="N2710"/>
      <c r="S2710"/>
    </row>
    <row r="2711" spans="3:58" x14ac:dyDescent="0.25">
      <c r="C2711"/>
      <c r="H2711"/>
      <c r="N2711"/>
      <c r="S2711"/>
    </row>
    <row r="2712" spans="3:58" x14ac:dyDescent="0.25">
      <c r="C2712"/>
      <c r="H2712"/>
      <c r="N2712"/>
      <c r="S2712"/>
    </row>
    <row r="2713" spans="3:58" x14ac:dyDescent="0.25">
      <c r="C2713"/>
      <c r="H2713"/>
      <c r="N2713"/>
      <c r="S2713"/>
      <c r="BF2713" s="53"/>
    </row>
    <row r="2714" spans="3:58" x14ac:dyDescent="0.25">
      <c r="C2714"/>
      <c r="H2714"/>
      <c r="N2714"/>
      <c r="S2714"/>
      <c r="BF2714" s="53"/>
    </row>
    <row r="2715" spans="3:58" x14ac:dyDescent="0.25">
      <c r="C2715"/>
      <c r="H2715"/>
      <c r="N2715"/>
      <c r="S2715"/>
    </row>
    <row r="2716" spans="3:58" x14ac:dyDescent="0.25">
      <c r="C2716"/>
      <c r="H2716"/>
      <c r="N2716"/>
      <c r="S2716"/>
    </row>
    <row r="2717" spans="3:58" x14ac:dyDescent="0.25">
      <c r="C2717"/>
      <c r="H2717"/>
      <c r="N2717"/>
      <c r="S2717"/>
    </row>
    <row r="2718" spans="3:58" x14ac:dyDescent="0.25">
      <c r="C2718"/>
      <c r="H2718"/>
      <c r="N2718"/>
      <c r="S2718"/>
    </row>
    <row r="2719" spans="3:58" x14ac:dyDescent="0.25">
      <c r="C2719"/>
      <c r="H2719"/>
      <c r="N2719"/>
      <c r="S2719"/>
    </row>
    <row r="2720" spans="3:58" x14ac:dyDescent="0.25">
      <c r="C2720"/>
      <c r="H2720"/>
      <c r="N2720"/>
      <c r="S2720"/>
    </row>
    <row r="2721" spans="3:19" x14ac:dyDescent="0.25">
      <c r="C2721"/>
      <c r="H2721"/>
      <c r="N2721"/>
      <c r="S2721"/>
    </row>
    <row r="2722" spans="3:19" x14ac:dyDescent="0.25">
      <c r="C2722"/>
      <c r="H2722"/>
      <c r="N2722"/>
      <c r="S2722"/>
    </row>
    <row r="2723" spans="3:19" x14ac:dyDescent="0.25">
      <c r="C2723"/>
      <c r="H2723"/>
      <c r="N2723"/>
      <c r="S2723"/>
    </row>
    <row r="2724" spans="3:19" x14ac:dyDescent="0.25">
      <c r="C2724"/>
      <c r="H2724"/>
      <c r="N2724"/>
      <c r="S2724"/>
    </row>
    <row r="2725" spans="3:19" x14ac:dyDescent="0.25">
      <c r="C2725"/>
      <c r="H2725"/>
      <c r="N2725"/>
      <c r="S2725"/>
    </row>
    <row r="2726" spans="3:19" x14ac:dyDescent="0.25">
      <c r="C2726"/>
      <c r="H2726"/>
      <c r="N2726"/>
      <c r="S2726"/>
    </row>
    <row r="2727" spans="3:19" x14ac:dyDescent="0.25">
      <c r="C2727"/>
      <c r="H2727"/>
      <c r="N2727"/>
      <c r="S2727"/>
    </row>
    <row r="2728" spans="3:19" x14ac:dyDescent="0.25">
      <c r="C2728"/>
      <c r="H2728"/>
      <c r="N2728"/>
      <c r="S2728"/>
    </row>
    <row r="2729" spans="3:19" x14ac:dyDescent="0.25">
      <c r="C2729"/>
      <c r="H2729"/>
      <c r="N2729"/>
      <c r="S2729"/>
    </row>
    <row r="2730" spans="3:19" x14ac:dyDescent="0.25">
      <c r="C2730"/>
      <c r="H2730"/>
      <c r="N2730"/>
      <c r="S2730"/>
    </row>
    <row r="2731" spans="3:19" x14ac:dyDescent="0.25">
      <c r="C2731"/>
      <c r="H2731"/>
      <c r="N2731"/>
      <c r="S2731"/>
    </row>
    <row r="2732" spans="3:19" x14ac:dyDescent="0.25">
      <c r="C2732"/>
      <c r="H2732"/>
      <c r="N2732"/>
      <c r="S2732"/>
    </row>
    <row r="2733" spans="3:19" x14ac:dyDescent="0.25">
      <c r="C2733"/>
      <c r="H2733"/>
      <c r="N2733"/>
      <c r="S2733"/>
    </row>
    <row r="2734" spans="3:19" x14ac:dyDescent="0.25">
      <c r="C2734"/>
      <c r="H2734"/>
      <c r="N2734"/>
      <c r="S2734"/>
    </row>
    <row r="2735" spans="3:19" x14ac:dyDescent="0.25">
      <c r="C2735"/>
      <c r="H2735"/>
      <c r="N2735"/>
      <c r="S2735"/>
    </row>
    <row r="2736" spans="3:19" x14ac:dyDescent="0.25">
      <c r="C2736"/>
      <c r="H2736"/>
      <c r="N2736"/>
      <c r="S2736"/>
    </row>
    <row r="2737" spans="3:19" x14ac:dyDescent="0.25">
      <c r="C2737"/>
      <c r="H2737"/>
      <c r="N2737"/>
      <c r="S2737"/>
    </row>
    <row r="2738" spans="3:19" x14ac:dyDescent="0.25">
      <c r="C2738"/>
      <c r="H2738"/>
      <c r="N2738"/>
      <c r="S2738"/>
    </row>
    <row r="2739" spans="3:19" x14ac:dyDescent="0.25">
      <c r="C2739"/>
      <c r="H2739"/>
      <c r="N2739"/>
      <c r="S2739"/>
    </row>
    <row r="2740" spans="3:19" x14ac:dyDescent="0.25">
      <c r="C2740"/>
      <c r="H2740"/>
      <c r="N2740"/>
      <c r="S2740"/>
    </row>
    <row r="2741" spans="3:19" x14ac:dyDescent="0.25">
      <c r="C2741"/>
      <c r="H2741"/>
      <c r="N2741"/>
      <c r="S2741"/>
    </row>
    <row r="2742" spans="3:19" x14ac:dyDescent="0.25">
      <c r="C2742"/>
      <c r="H2742"/>
      <c r="N2742"/>
      <c r="S2742"/>
    </row>
    <row r="2743" spans="3:19" x14ac:dyDescent="0.25">
      <c r="C2743"/>
      <c r="H2743"/>
      <c r="N2743"/>
      <c r="S2743"/>
    </row>
    <row r="2744" spans="3:19" x14ac:dyDescent="0.25">
      <c r="C2744"/>
      <c r="H2744"/>
      <c r="N2744"/>
      <c r="S2744"/>
    </row>
    <row r="2745" spans="3:19" x14ac:dyDescent="0.25">
      <c r="C2745"/>
      <c r="H2745"/>
      <c r="N2745"/>
      <c r="S2745"/>
    </row>
    <row r="2746" spans="3:19" x14ac:dyDescent="0.25">
      <c r="C2746"/>
      <c r="H2746"/>
      <c r="N2746"/>
      <c r="S2746"/>
    </row>
    <row r="2747" spans="3:19" x14ac:dyDescent="0.25">
      <c r="C2747"/>
      <c r="H2747"/>
      <c r="N2747"/>
      <c r="S2747"/>
    </row>
    <row r="2748" spans="3:19" x14ac:dyDescent="0.25">
      <c r="C2748"/>
      <c r="H2748"/>
      <c r="N2748"/>
      <c r="S2748"/>
    </row>
    <row r="2749" spans="3:19" x14ac:dyDescent="0.25">
      <c r="C2749"/>
      <c r="H2749"/>
      <c r="N2749"/>
      <c r="S2749"/>
    </row>
    <row r="2750" spans="3:19" x14ac:dyDescent="0.25">
      <c r="C2750"/>
      <c r="H2750"/>
      <c r="N2750"/>
      <c r="S2750"/>
    </row>
    <row r="2751" spans="3:19" x14ac:dyDescent="0.25">
      <c r="C2751"/>
      <c r="H2751"/>
      <c r="N2751"/>
      <c r="S2751"/>
    </row>
    <row r="2752" spans="3:19" x14ac:dyDescent="0.25">
      <c r="C2752"/>
      <c r="H2752"/>
      <c r="N2752"/>
      <c r="S2752"/>
    </row>
    <row r="2753" spans="3:19" x14ac:dyDescent="0.25">
      <c r="C2753"/>
      <c r="H2753"/>
      <c r="N2753"/>
      <c r="S2753"/>
    </row>
    <row r="2754" spans="3:19" x14ac:dyDescent="0.25">
      <c r="C2754"/>
      <c r="H2754"/>
      <c r="N2754"/>
      <c r="S2754"/>
    </row>
    <row r="2755" spans="3:19" x14ac:dyDescent="0.25">
      <c r="C2755"/>
      <c r="H2755"/>
      <c r="N2755"/>
      <c r="S2755"/>
    </row>
    <row r="2756" spans="3:19" x14ac:dyDescent="0.25">
      <c r="C2756"/>
      <c r="H2756"/>
      <c r="N2756"/>
      <c r="S2756"/>
    </row>
    <row r="2757" spans="3:19" x14ac:dyDescent="0.25">
      <c r="C2757"/>
      <c r="H2757"/>
      <c r="N2757"/>
      <c r="S2757"/>
    </row>
    <row r="2758" spans="3:19" x14ac:dyDescent="0.25">
      <c r="C2758"/>
      <c r="H2758"/>
      <c r="N2758"/>
      <c r="S2758"/>
    </row>
    <row r="2759" spans="3:19" x14ac:dyDescent="0.25">
      <c r="C2759"/>
      <c r="H2759"/>
      <c r="N2759"/>
      <c r="S2759"/>
    </row>
    <row r="2760" spans="3:19" x14ac:dyDescent="0.25">
      <c r="C2760"/>
      <c r="H2760"/>
      <c r="N2760"/>
      <c r="S2760"/>
    </row>
    <row r="2761" spans="3:19" x14ac:dyDescent="0.25">
      <c r="C2761"/>
      <c r="H2761"/>
      <c r="N2761"/>
      <c r="S2761"/>
    </row>
    <row r="2762" spans="3:19" x14ac:dyDescent="0.25">
      <c r="C2762"/>
      <c r="H2762"/>
      <c r="N2762"/>
      <c r="S2762"/>
    </row>
    <row r="2763" spans="3:19" x14ac:dyDescent="0.25">
      <c r="C2763"/>
      <c r="H2763"/>
      <c r="N2763"/>
      <c r="S2763"/>
    </row>
    <row r="2764" spans="3:19" x14ac:dyDescent="0.25">
      <c r="C2764"/>
      <c r="H2764"/>
      <c r="N2764"/>
      <c r="S2764"/>
    </row>
    <row r="2765" spans="3:19" x14ac:dyDescent="0.25">
      <c r="C2765"/>
      <c r="H2765"/>
      <c r="N2765"/>
      <c r="S2765"/>
    </row>
    <row r="2766" spans="3:19" x14ac:dyDescent="0.25">
      <c r="C2766"/>
      <c r="H2766"/>
      <c r="N2766"/>
      <c r="S2766"/>
    </row>
    <row r="2767" spans="3:19" x14ac:dyDescent="0.25">
      <c r="C2767"/>
      <c r="H2767"/>
      <c r="N2767"/>
      <c r="S2767"/>
    </row>
    <row r="2768" spans="3:19" x14ac:dyDescent="0.25">
      <c r="C2768"/>
      <c r="H2768"/>
      <c r="N2768"/>
      <c r="S2768"/>
    </row>
    <row r="2769" spans="3:19" x14ac:dyDescent="0.25">
      <c r="C2769"/>
      <c r="H2769"/>
      <c r="N2769"/>
      <c r="S2769"/>
    </row>
    <row r="2770" spans="3:19" x14ac:dyDescent="0.25">
      <c r="C2770"/>
      <c r="H2770"/>
      <c r="N2770"/>
      <c r="S2770"/>
    </row>
    <row r="2771" spans="3:19" x14ac:dyDescent="0.25">
      <c r="C2771"/>
      <c r="H2771"/>
      <c r="N2771"/>
      <c r="S2771"/>
    </row>
    <row r="2772" spans="3:19" x14ac:dyDescent="0.25">
      <c r="C2772"/>
      <c r="H2772"/>
      <c r="N2772"/>
      <c r="S2772"/>
    </row>
    <row r="2773" spans="3:19" x14ac:dyDescent="0.25">
      <c r="C2773"/>
      <c r="H2773"/>
      <c r="N2773"/>
      <c r="S2773"/>
    </row>
    <row r="2774" spans="3:19" x14ac:dyDescent="0.25">
      <c r="C2774"/>
      <c r="H2774"/>
      <c r="N2774"/>
      <c r="S2774"/>
    </row>
    <row r="2775" spans="3:19" x14ac:dyDescent="0.25">
      <c r="C2775"/>
      <c r="H2775"/>
      <c r="N2775"/>
      <c r="S2775"/>
    </row>
    <row r="2776" spans="3:19" x14ac:dyDescent="0.25">
      <c r="C2776"/>
      <c r="H2776"/>
      <c r="N2776"/>
      <c r="S2776"/>
    </row>
    <row r="2777" spans="3:19" x14ac:dyDescent="0.25">
      <c r="C2777"/>
      <c r="H2777"/>
      <c r="N2777"/>
      <c r="S2777"/>
    </row>
    <row r="2778" spans="3:19" x14ac:dyDescent="0.25">
      <c r="C2778"/>
      <c r="H2778"/>
      <c r="N2778"/>
      <c r="S2778"/>
    </row>
    <row r="2779" spans="3:19" x14ac:dyDescent="0.25">
      <c r="C2779"/>
      <c r="H2779"/>
      <c r="N2779"/>
      <c r="S2779"/>
    </row>
    <row r="2780" spans="3:19" x14ac:dyDescent="0.25">
      <c r="C2780"/>
      <c r="H2780"/>
      <c r="N2780"/>
      <c r="S2780"/>
    </row>
    <row r="2781" spans="3:19" x14ac:dyDescent="0.25">
      <c r="C2781"/>
      <c r="H2781"/>
      <c r="N2781"/>
      <c r="S2781"/>
    </row>
    <row r="2782" spans="3:19" x14ac:dyDescent="0.25">
      <c r="C2782"/>
      <c r="H2782"/>
      <c r="N2782"/>
      <c r="S2782"/>
    </row>
    <row r="2783" spans="3:19" x14ac:dyDescent="0.25">
      <c r="C2783"/>
      <c r="H2783"/>
      <c r="N2783"/>
      <c r="S2783"/>
    </row>
    <row r="2784" spans="3:19" x14ac:dyDescent="0.25">
      <c r="C2784"/>
      <c r="H2784"/>
      <c r="N2784"/>
      <c r="S2784"/>
    </row>
    <row r="2785" spans="3:59" x14ac:dyDescent="0.25">
      <c r="C2785"/>
      <c r="H2785"/>
      <c r="N2785"/>
      <c r="S2785"/>
    </row>
    <row r="2786" spans="3:59" x14ac:dyDescent="0.25">
      <c r="C2786"/>
      <c r="H2786"/>
      <c r="N2786"/>
      <c r="S2786"/>
    </row>
    <row r="2787" spans="3:59" x14ac:dyDescent="0.25">
      <c r="C2787"/>
      <c r="H2787"/>
      <c r="N2787"/>
      <c r="S2787"/>
    </row>
    <row r="2788" spans="3:59" x14ac:dyDescent="0.25">
      <c r="C2788"/>
      <c r="H2788"/>
      <c r="N2788"/>
      <c r="S2788"/>
    </row>
    <row r="2789" spans="3:59" x14ac:dyDescent="0.25">
      <c r="C2789"/>
      <c r="H2789"/>
      <c r="N2789"/>
      <c r="S2789"/>
    </row>
    <row r="2790" spans="3:59" x14ac:dyDescent="0.25">
      <c r="C2790"/>
      <c r="H2790"/>
      <c r="N2790"/>
      <c r="S2790"/>
    </row>
    <row r="2791" spans="3:59" x14ac:dyDescent="0.25">
      <c r="C2791"/>
      <c r="H2791"/>
      <c r="N2791"/>
      <c r="S2791"/>
    </row>
    <row r="2792" spans="3:59" x14ac:dyDescent="0.25">
      <c r="C2792"/>
      <c r="H2792"/>
      <c r="N2792"/>
      <c r="S2792"/>
    </row>
    <row r="2793" spans="3:59" x14ac:dyDescent="0.25">
      <c r="C2793"/>
      <c r="H2793"/>
      <c r="N2793"/>
      <c r="S2793"/>
    </row>
    <row r="2794" spans="3:59" x14ac:dyDescent="0.25">
      <c r="C2794"/>
      <c r="H2794"/>
      <c r="N2794"/>
      <c r="S2794"/>
    </row>
    <row r="2795" spans="3:59" x14ac:dyDescent="0.25">
      <c r="C2795"/>
      <c r="H2795"/>
      <c r="N2795"/>
      <c r="S2795"/>
    </row>
    <row r="2796" spans="3:59" x14ac:dyDescent="0.25">
      <c r="C2796"/>
      <c r="H2796"/>
      <c r="N2796"/>
      <c r="S2796"/>
      <c r="BG2796" s="53"/>
    </row>
    <row r="2797" spans="3:59" x14ac:dyDescent="0.25">
      <c r="C2797"/>
      <c r="H2797"/>
      <c r="N2797"/>
      <c r="S2797"/>
      <c r="BG2797" s="53"/>
    </row>
    <row r="2798" spans="3:59" x14ac:dyDescent="0.25">
      <c r="C2798"/>
      <c r="H2798"/>
      <c r="N2798"/>
      <c r="S2798"/>
    </row>
    <row r="2799" spans="3:59" x14ac:dyDescent="0.25">
      <c r="C2799"/>
      <c r="H2799"/>
      <c r="N2799"/>
      <c r="S2799"/>
    </row>
    <row r="2800" spans="3:59" x14ac:dyDescent="0.25">
      <c r="C2800"/>
      <c r="H2800"/>
      <c r="N2800"/>
      <c r="S2800"/>
    </row>
    <row r="2801" spans="3:19" x14ac:dyDescent="0.25">
      <c r="C2801"/>
      <c r="H2801"/>
      <c r="N2801"/>
      <c r="S2801"/>
    </row>
    <row r="2802" spans="3:19" x14ac:dyDescent="0.25">
      <c r="C2802"/>
      <c r="H2802"/>
      <c r="N2802"/>
      <c r="S2802"/>
    </row>
    <row r="2803" spans="3:19" x14ac:dyDescent="0.25">
      <c r="C2803"/>
      <c r="H2803"/>
      <c r="N2803"/>
      <c r="S2803"/>
    </row>
    <row r="2804" spans="3:19" x14ac:dyDescent="0.25">
      <c r="C2804"/>
      <c r="H2804"/>
      <c r="N2804"/>
      <c r="S2804"/>
    </row>
    <row r="2805" spans="3:19" x14ac:dyDescent="0.25">
      <c r="C2805"/>
      <c r="H2805"/>
      <c r="N2805"/>
      <c r="S2805"/>
    </row>
    <row r="2806" spans="3:19" x14ac:dyDescent="0.25">
      <c r="C2806"/>
      <c r="H2806"/>
      <c r="N2806"/>
      <c r="S2806"/>
    </row>
    <row r="2807" spans="3:19" x14ac:dyDescent="0.25">
      <c r="C2807"/>
      <c r="H2807"/>
      <c r="N2807"/>
      <c r="S2807"/>
    </row>
    <row r="2808" spans="3:19" x14ac:dyDescent="0.25">
      <c r="C2808"/>
      <c r="H2808"/>
      <c r="N2808"/>
      <c r="S2808"/>
    </row>
    <row r="2809" spans="3:19" x14ac:dyDescent="0.25">
      <c r="C2809"/>
      <c r="H2809"/>
      <c r="N2809"/>
      <c r="S2809"/>
    </row>
    <row r="2810" spans="3:19" x14ac:dyDescent="0.25">
      <c r="C2810"/>
      <c r="H2810"/>
      <c r="N2810"/>
      <c r="S2810"/>
    </row>
    <row r="2811" spans="3:19" x14ac:dyDescent="0.25">
      <c r="C2811"/>
      <c r="H2811"/>
      <c r="N2811"/>
      <c r="S2811"/>
    </row>
    <row r="2812" spans="3:19" x14ac:dyDescent="0.25">
      <c r="C2812"/>
      <c r="H2812"/>
      <c r="N2812"/>
      <c r="S2812"/>
    </row>
    <row r="2813" spans="3:19" x14ac:dyDescent="0.25">
      <c r="C2813"/>
      <c r="H2813"/>
      <c r="N2813"/>
      <c r="S2813"/>
    </row>
    <row r="2814" spans="3:19" x14ac:dyDescent="0.25">
      <c r="C2814"/>
      <c r="H2814"/>
      <c r="N2814"/>
      <c r="S2814"/>
    </row>
    <row r="2815" spans="3:19" x14ac:dyDescent="0.25">
      <c r="C2815"/>
      <c r="H2815"/>
      <c r="N2815"/>
      <c r="S2815"/>
    </row>
    <row r="2816" spans="3:19" x14ac:dyDescent="0.25">
      <c r="C2816"/>
      <c r="H2816"/>
      <c r="N2816"/>
      <c r="S2816"/>
    </row>
    <row r="2817" spans="3:19" x14ac:dyDescent="0.25">
      <c r="C2817"/>
      <c r="H2817"/>
      <c r="N2817"/>
      <c r="S2817"/>
    </row>
    <row r="2818" spans="3:19" x14ac:dyDescent="0.25">
      <c r="C2818"/>
      <c r="H2818"/>
      <c r="N2818"/>
      <c r="S2818"/>
    </row>
    <row r="2819" spans="3:19" x14ac:dyDescent="0.25">
      <c r="C2819"/>
      <c r="H2819"/>
      <c r="N2819"/>
      <c r="S2819"/>
    </row>
    <row r="2820" spans="3:19" x14ac:dyDescent="0.25">
      <c r="C2820"/>
      <c r="H2820"/>
      <c r="N2820"/>
      <c r="S2820"/>
    </row>
    <row r="2821" spans="3:19" x14ac:dyDescent="0.25">
      <c r="C2821"/>
      <c r="H2821"/>
      <c r="N2821"/>
      <c r="S2821"/>
    </row>
    <row r="2822" spans="3:19" x14ac:dyDescent="0.25">
      <c r="C2822"/>
      <c r="H2822"/>
      <c r="N2822"/>
      <c r="S2822"/>
    </row>
    <row r="2823" spans="3:19" x14ac:dyDescent="0.25">
      <c r="C2823"/>
      <c r="H2823"/>
      <c r="N2823"/>
      <c r="S2823"/>
    </row>
    <row r="2824" spans="3:19" x14ac:dyDescent="0.25">
      <c r="C2824"/>
      <c r="H2824"/>
      <c r="N2824"/>
      <c r="S2824"/>
    </row>
    <row r="2825" spans="3:19" x14ac:dyDescent="0.25">
      <c r="C2825"/>
      <c r="H2825"/>
      <c r="N2825"/>
      <c r="S2825"/>
    </row>
    <row r="2826" spans="3:19" x14ac:dyDescent="0.25">
      <c r="C2826"/>
      <c r="H2826"/>
      <c r="N2826"/>
      <c r="S2826"/>
    </row>
    <row r="2827" spans="3:19" x14ac:dyDescent="0.25">
      <c r="C2827"/>
      <c r="H2827"/>
      <c r="N2827"/>
      <c r="S2827"/>
    </row>
    <row r="2828" spans="3:19" x14ac:dyDescent="0.25">
      <c r="C2828"/>
      <c r="H2828"/>
      <c r="N2828"/>
      <c r="S2828"/>
    </row>
    <row r="2829" spans="3:19" x14ac:dyDescent="0.25">
      <c r="C2829"/>
      <c r="H2829"/>
      <c r="N2829"/>
      <c r="S2829"/>
    </row>
    <row r="2830" spans="3:19" x14ac:dyDescent="0.25">
      <c r="C2830"/>
      <c r="H2830"/>
      <c r="N2830"/>
      <c r="S2830"/>
    </row>
    <row r="2831" spans="3:19" x14ac:dyDescent="0.25">
      <c r="C2831"/>
      <c r="H2831"/>
      <c r="N2831"/>
      <c r="S2831"/>
    </row>
    <row r="2832" spans="3:19" x14ac:dyDescent="0.25">
      <c r="C2832"/>
      <c r="H2832"/>
      <c r="N2832"/>
      <c r="S2832"/>
    </row>
    <row r="2833" spans="3:19" x14ac:dyDescent="0.25">
      <c r="C2833"/>
      <c r="H2833"/>
      <c r="N2833"/>
      <c r="S2833"/>
    </row>
    <row r="2834" spans="3:19" x14ac:dyDescent="0.25">
      <c r="C2834"/>
      <c r="H2834"/>
      <c r="N2834"/>
      <c r="S2834"/>
    </row>
    <row r="2835" spans="3:19" x14ac:dyDescent="0.25">
      <c r="C2835"/>
      <c r="H2835"/>
      <c r="N2835"/>
      <c r="S2835"/>
    </row>
    <row r="2836" spans="3:19" x14ac:dyDescent="0.25">
      <c r="C2836"/>
      <c r="H2836"/>
      <c r="N2836"/>
      <c r="S2836"/>
    </row>
    <row r="2837" spans="3:19" x14ac:dyDescent="0.25">
      <c r="C2837"/>
      <c r="H2837"/>
      <c r="N2837"/>
      <c r="S2837"/>
    </row>
    <row r="2838" spans="3:19" x14ac:dyDescent="0.25">
      <c r="C2838"/>
      <c r="H2838"/>
      <c r="N2838"/>
      <c r="S2838"/>
    </row>
    <row r="2839" spans="3:19" x14ac:dyDescent="0.25">
      <c r="C2839"/>
      <c r="H2839"/>
      <c r="N2839"/>
      <c r="S2839"/>
    </row>
    <row r="2840" spans="3:19" x14ac:dyDescent="0.25">
      <c r="C2840"/>
      <c r="H2840"/>
      <c r="N2840"/>
      <c r="S2840"/>
    </row>
    <row r="2841" spans="3:19" x14ac:dyDescent="0.25">
      <c r="C2841"/>
      <c r="H2841"/>
      <c r="N2841"/>
      <c r="S2841"/>
    </row>
    <row r="2842" spans="3:19" x14ac:dyDescent="0.25">
      <c r="C2842"/>
      <c r="H2842"/>
      <c r="N2842"/>
      <c r="S2842"/>
    </row>
    <row r="2843" spans="3:19" x14ac:dyDescent="0.25">
      <c r="C2843"/>
      <c r="H2843"/>
      <c r="N2843"/>
      <c r="S2843"/>
    </row>
    <row r="2844" spans="3:19" x14ac:dyDescent="0.25">
      <c r="C2844"/>
      <c r="H2844"/>
      <c r="N2844"/>
      <c r="S2844"/>
    </row>
    <row r="2845" spans="3:19" x14ac:dyDescent="0.25">
      <c r="C2845"/>
      <c r="H2845"/>
      <c r="N2845"/>
      <c r="S2845"/>
    </row>
    <row r="2846" spans="3:19" x14ac:dyDescent="0.25">
      <c r="C2846"/>
      <c r="H2846"/>
      <c r="N2846"/>
      <c r="S2846"/>
    </row>
    <row r="2847" spans="3:19" x14ac:dyDescent="0.25">
      <c r="C2847"/>
      <c r="H2847"/>
      <c r="N2847"/>
      <c r="S2847"/>
    </row>
    <row r="2848" spans="3:19" x14ac:dyDescent="0.25">
      <c r="C2848"/>
      <c r="H2848"/>
      <c r="N2848"/>
      <c r="S2848"/>
    </row>
    <row r="2849" spans="3:177" x14ac:dyDescent="0.25">
      <c r="C2849"/>
      <c r="H2849"/>
      <c r="N2849"/>
      <c r="S2849"/>
    </row>
    <row r="2850" spans="3:177" x14ac:dyDescent="0.25">
      <c r="C2850"/>
      <c r="H2850"/>
      <c r="N2850"/>
      <c r="S2850"/>
    </row>
    <row r="2851" spans="3:177" x14ac:dyDescent="0.25">
      <c r="C2851"/>
      <c r="H2851"/>
      <c r="N2851"/>
      <c r="S2851"/>
    </row>
    <row r="2852" spans="3:177" x14ac:dyDescent="0.25">
      <c r="C2852"/>
      <c r="H2852"/>
      <c r="N2852"/>
      <c r="S2852"/>
    </row>
    <row r="2853" spans="3:177" x14ac:dyDescent="0.25">
      <c r="C2853"/>
      <c r="H2853"/>
      <c r="N2853"/>
      <c r="S2853"/>
    </row>
    <row r="2854" spans="3:177" x14ac:dyDescent="0.25">
      <c r="C2854"/>
      <c r="H2854"/>
      <c r="N2854"/>
      <c r="S2854"/>
    </row>
    <row r="2855" spans="3:177" x14ac:dyDescent="0.25">
      <c r="C2855"/>
      <c r="H2855"/>
      <c r="N2855"/>
      <c r="S2855"/>
    </row>
    <row r="2856" spans="3:177" x14ac:dyDescent="0.25">
      <c r="C2856"/>
      <c r="H2856"/>
      <c r="N2856"/>
      <c r="S2856"/>
    </row>
    <row r="2857" spans="3:177" x14ac:dyDescent="0.25">
      <c r="C2857"/>
      <c r="H2857"/>
      <c r="N2857"/>
      <c r="S2857"/>
    </row>
    <row r="2858" spans="3:177" x14ac:dyDescent="0.25">
      <c r="C2858"/>
      <c r="H2858"/>
      <c r="N2858"/>
      <c r="S2858"/>
      <c r="FU2858" s="53"/>
    </row>
    <row r="2859" spans="3:177" x14ac:dyDescent="0.25">
      <c r="C2859"/>
      <c r="H2859"/>
      <c r="N2859"/>
      <c r="S2859"/>
    </row>
    <row r="2860" spans="3:177" x14ac:dyDescent="0.25">
      <c r="C2860"/>
      <c r="H2860"/>
      <c r="N2860"/>
      <c r="S2860"/>
    </row>
    <row r="2861" spans="3:177" x14ac:dyDescent="0.25">
      <c r="C2861"/>
      <c r="H2861"/>
      <c r="N2861"/>
      <c r="S2861"/>
    </row>
    <row r="2862" spans="3:177" x14ac:dyDescent="0.25">
      <c r="C2862"/>
      <c r="H2862"/>
      <c r="N2862"/>
      <c r="S2862"/>
    </row>
    <row r="2863" spans="3:177" x14ac:dyDescent="0.25">
      <c r="C2863"/>
      <c r="H2863"/>
      <c r="N2863"/>
      <c r="S2863"/>
    </row>
    <row r="2864" spans="3:177" x14ac:dyDescent="0.25">
      <c r="C2864"/>
      <c r="H2864"/>
      <c r="N2864"/>
      <c r="S2864"/>
    </row>
    <row r="2865" spans="3:60" x14ac:dyDescent="0.25">
      <c r="C2865"/>
      <c r="H2865"/>
      <c r="N2865"/>
      <c r="S2865"/>
    </row>
    <row r="2866" spans="3:60" x14ac:dyDescent="0.25">
      <c r="C2866"/>
      <c r="H2866"/>
      <c r="N2866"/>
      <c r="S2866"/>
    </row>
    <row r="2867" spans="3:60" x14ac:dyDescent="0.25">
      <c r="C2867"/>
      <c r="H2867"/>
      <c r="N2867"/>
      <c r="S2867"/>
    </row>
    <row r="2868" spans="3:60" x14ac:dyDescent="0.25">
      <c r="C2868"/>
      <c r="H2868"/>
      <c r="N2868"/>
      <c r="S2868"/>
    </row>
    <row r="2869" spans="3:60" x14ac:dyDescent="0.25">
      <c r="C2869"/>
      <c r="H2869"/>
      <c r="N2869"/>
      <c r="S2869"/>
    </row>
    <row r="2870" spans="3:60" x14ac:dyDescent="0.25">
      <c r="C2870"/>
      <c r="H2870"/>
      <c r="N2870"/>
      <c r="S2870"/>
    </row>
    <row r="2871" spans="3:60" x14ac:dyDescent="0.25">
      <c r="C2871"/>
      <c r="H2871"/>
      <c r="N2871"/>
      <c r="S2871"/>
    </row>
    <row r="2872" spans="3:60" x14ac:dyDescent="0.25">
      <c r="C2872"/>
      <c r="H2872"/>
      <c r="N2872"/>
      <c r="S2872"/>
    </row>
    <row r="2873" spans="3:60" x14ac:dyDescent="0.25">
      <c r="C2873"/>
      <c r="H2873"/>
      <c r="N2873"/>
      <c r="S2873"/>
    </row>
    <row r="2874" spans="3:60" x14ac:dyDescent="0.25">
      <c r="C2874"/>
      <c r="H2874"/>
      <c r="N2874"/>
      <c r="S2874"/>
    </row>
    <row r="2875" spans="3:60" x14ac:dyDescent="0.25">
      <c r="C2875"/>
      <c r="H2875"/>
      <c r="N2875"/>
      <c r="S2875"/>
    </row>
    <row r="2876" spans="3:60" x14ac:dyDescent="0.25">
      <c r="C2876"/>
      <c r="H2876"/>
      <c r="N2876"/>
      <c r="S2876"/>
    </row>
    <row r="2877" spans="3:60" x14ac:dyDescent="0.25">
      <c r="C2877"/>
      <c r="H2877"/>
      <c r="N2877"/>
      <c r="S2877"/>
    </row>
    <row r="2878" spans="3:60" x14ac:dyDescent="0.25">
      <c r="C2878"/>
      <c r="H2878"/>
      <c r="N2878"/>
      <c r="S2878"/>
    </row>
    <row r="2879" spans="3:60" x14ac:dyDescent="0.25">
      <c r="C2879"/>
      <c r="H2879"/>
      <c r="N2879"/>
      <c r="S2879"/>
    </row>
    <row r="2880" spans="3:60" x14ac:dyDescent="0.25">
      <c r="C2880"/>
      <c r="H2880"/>
      <c r="N2880"/>
      <c r="S2880"/>
      <c r="BH2880" s="53"/>
    </row>
    <row r="2881" spans="3:60" x14ac:dyDescent="0.25">
      <c r="C2881"/>
      <c r="H2881"/>
      <c r="N2881"/>
      <c r="S2881"/>
      <c r="BH2881" s="53"/>
    </row>
    <row r="2882" spans="3:60" x14ac:dyDescent="0.25">
      <c r="C2882"/>
      <c r="H2882"/>
      <c r="N2882"/>
      <c r="S2882"/>
    </row>
    <row r="2883" spans="3:60" x14ac:dyDescent="0.25">
      <c r="C2883"/>
      <c r="H2883"/>
      <c r="N2883"/>
      <c r="S2883"/>
    </row>
    <row r="2884" spans="3:60" x14ac:dyDescent="0.25">
      <c r="C2884"/>
      <c r="H2884"/>
      <c r="N2884"/>
      <c r="S2884"/>
    </row>
    <row r="2885" spans="3:60" x14ac:dyDescent="0.25">
      <c r="C2885"/>
      <c r="H2885"/>
      <c r="N2885"/>
      <c r="S2885"/>
    </row>
    <row r="2886" spans="3:60" x14ac:dyDescent="0.25">
      <c r="C2886"/>
      <c r="H2886"/>
      <c r="N2886"/>
      <c r="S2886"/>
    </row>
    <row r="2887" spans="3:60" x14ac:dyDescent="0.25">
      <c r="C2887"/>
      <c r="H2887"/>
      <c r="N2887"/>
      <c r="S2887"/>
    </row>
    <row r="2888" spans="3:60" x14ac:dyDescent="0.25">
      <c r="C2888"/>
      <c r="H2888"/>
      <c r="N2888"/>
      <c r="S2888"/>
    </row>
    <row r="2889" spans="3:60" x14ac:dyDescent="0.25">
      <c r="C2889"/>
      <c r="H2889"/>
      <c r="N2889"/>
      <c r="S2889"/>
    </row>
    <row r="2890" spans="3:60" x14ac:dyDescent="0.25">
      <c r="C2890"/>
      <c r="H2890"/>
      <c r="N2890"/>
      <c r="S2890"/>
    </row>
    <row r="2891" spans="3:60" x14ac:dyDescent="0.25">
      <c r="C2891"/>
      <c r="H2891"/>
      <c r="N2891"/>
      <c r="S2891"/>
    </row>
    <row r="2892" spans="3:60" x14ac:dyDescent="0.25">
      <c r="C2892"/>
      <c r="H2892"/>
      <c r="N2892"/>
      <c r="S2892"/>
    </row>
    <row r="2893" spans="3:60" x14ac:dyDescent="0.25">
      <c r="C2893"/>
      <c r="H2893"/>
      <c r="N2893"/>
      <c r="S2893"/>
    </row>
    <row r="2894" spans="3:60" x14ac:dyDescent="0.25">
      <c r="C2894"/>
      <c r="H2894"/>
      <c r="N2894"/>
      <c r="S2894"/>
    </row>
    <row r="2895" spans="3:60" x14ac:dyDescent="0.25">
      <c r="C2895"/>
      <c r="H2895"/>
      <c r="N2895"/>
      <c r="S2895"/>
    </row>
    <row r="2896" spans="3:60" x14ac:dyDescent="0.25">
      <c r="C2896"/>
      <c r="H2896"/>
      <c r="N2896"/>
      <c r="S2896"/>
    </row>
    <row r="2897" spans="3:19" x14ac:dyDescent="0.25">
      <c r="C2897"/>
      <c r="H2897"/>
      <c r="N2897"/>
      <c r="S2897"/>
    </row>
    <row r="2898" spans="3:19" x14ac:dyDescent="0.25">
      <c r="C2898"/>
      <c r="H2898"/>
      <c r="N2898"/>
      <c r="S2898"/>
    </row>
    <row r="2899" spans="3:19" x14ac:dyDescent="0.25">
      <c r="C2899"/>
      <c r="H2899"/>
      <c r="N2899"/>
      <c r="S2899"/>
    </row>
    <row r="2900" spans="3:19" x14ac:dyDescent="0.25">
      <c r="C2900"/>
      <c r="H2900"/>
      <c r="N2900"/>
      <c r="S2900"/>
    </row>
    <row r="2901" spans="3:19" x14ac:dyDescent="0.25">
      <c r="C2901"/>
      <c r="H2901"/>
      <c r="N2901"/>
      <c r="S2901"/>
    </row>
    <row r="2902" spans="3:19" x14ac:dyDescent="0.25">
      <c r="C2902"/>
      <c r="H2902"/>
      <c r="N2902"/>
      <c r="S2902"/>
    </row>
    <row r="2903" spans="3:19" x14ac:dyDescent="0.25">
      <c r="C2903"/>
      <c r="H2903"/>
      <c r="N2903"/>
      <c r="S2903"/>
    </row>
    <row r="2904" spans="3:19" x14ac:dyDescent="0.25">
      <c r="C2904"/>
      <c r="H2904"/>
      <c r="N2904"/>
      <c r="S2904"/>
    </row>
    <row r="2905" spans="3:19" x14ac:dyDescent="0.25">
      <c r="C2905"/>
      <c r="H2905"/>
      <c r="N2905"/>
      <c r="S2905"/>
    </row>
    <row r="2906" spans="3:19" x14ac:dyDescent="0.25">
      <c r="C2906"/>
      <c r="H2906"/>
      <c r="N2906"/>
      <c r="S2906"/>
    </row>
    <row r="2907" spans="3:19" x14ac:dyDescent="0.25">
      <c r="C2907"/>
      <c r="H2907"/>
      <c r="N2907"/>
      <c r="S2907"/>
    </row>
    <row r="2908" spans="3:19" x14ac:dyDescent="0.25">
      <c r="C2908"/>
      <c r="H2908"/>
      <c r="N2908"/>
      <c r="S2908"/>
    </row>
    <row r="2909" spans="3:19" x14ac:dyDescent="0.25">
      <c r="C2909"/>
      <c r="H2909"/>
      <c r="N2909"/>
      <c r="S2909"/>
    </row>
    <row r="2910" spans="3:19" x14ac:dyDescent="0.25">
      <c r="C2910"/>
      <c r="H2910"/>
      <c r="N2910"/>
      <c r="S2910"/>
    </row>
    <row r="2911" spans="3:19" x14ac:dyDescent="0.25">
      <c r="C2911"/>
      <c r="H2911"/>
      <c r="N2911"/>
      <c r="S2911"/>
    </row>
    <row r="2912" spans="3:19" x14ac:dyDescent="0.25">
      <c r="C2912"/>
      <c r="H2912"/>
      <c r="N2912"/>
      <c r="S2912"/>
    </row>
    <row r="2913" spans="3:19" x14ac:dyDescent="0.25">
      <c r="C2913"/>
      <c r="H2913"/>
      <c r="N2913"/>
      <c r="S2913"/>
    </row>
    <row r="2914" spans="3:19" x14ac:dyDescent="0.25">
      <c r="C2914"/>
      <c r="H2914"/>
      <c r="N2914"/>
      <c r="S2914"/>
    </row>
    <row r="2915" spans="3:19" x14ac:dyDescent="0.25">
      <c r="C2915"/>
      <c r="H2915"/>
      <c r="N2915"/>
      <c r="S2915"/>
    </row>
    <row r="2916" spans="3:19" x14ac:dyDescent="0.25">
      <c r="C2916"/>
      <c r="H2916"/>
      <c r="N2916"/>
      <c r="S2916"/>
    </row>
    <row r="2917" spans="3:19" x14ac:dyDescent="0.25">
      <c r="C2917"/>
      <c r="H2917"/>
      <c r="N2917"/>
      <c r="S2917"/>
    </row>
    <row r="2918" spans="3:19" x14ac:dyDescent="0.25">
      <c r="C2918"/>
      <c r="H2918"/>
      <c r="N2918"/>
      <c r="S2918"/>
    </row>
    <row r="2919" spans="3:19" x14ac:dyDescent="0.25">
      <c r="C2919"/>
      <c r="H2919"/>
      <c r="N2919"/>
      <c r="S2919"/>
    </row>
    <row r="2920" spans="3:19" x14ac:dyDescent="0.25">
      <c r="C2920"/>
      <c r="H2920"/>
      <c r="N2920"/>
      <c r="S2920"/>
    </row>
    <row r="2921" spans="3:19" x14ac:dyDescent="0.25">
      <c r="C2921"/>
      <c r="H2921"/>
      <c r="N2921"/>
      <c r="S2921"/>
    </row>
    <row r="2922" spans="3:19" x14ac:dyDescent="0.25">
      <c r="C2922"/>
      <c r="H2922"/>
      <c r="N2922"/>
      <c r="S2922"/>
    </row>
    <row r="2923" spans="3:19" x14ac:dyDescent="0.25">
      <c r="C2923"/>
      <c r="H2923"/>
      <c r="N2923"/>
      <c r="S2923"/>
    </row>
    <row r="2924" spans="3:19" x14ac:dyDescent="0.25">
      <c r="C2924"/>
      <c r="H2924"/>
      <c r="N2924"/>
      <c r="S2924"/>
    </row>
    <row r="2925" spans="3:19" x14ac:dyDescent="0.25">
      <c r="C2925"/>
      <c r="H2925"/>
      <c r="N2925"/>
      <c r="S2925"/>
    </row>
    <row r="2926" spans="3:19" x14ac:dyDescent="0.25">
      <c r="C2926"/>
      <c r="H2926"/>
      <c r="N2926"/>
      <c r="S2926"/>
    </row>
    <row r="2927" spans="3:19" x14ac:dyDescent="0.25">
      <c r="C2927"/>
      <c r="H2927"/>
      <c r="N2927"/>
      <c r="S2927"/>
    </row>
    <row r="2928" spans="3:19" x14ac:dyDescent="0.25">
      <c r="C2928"/>
      <c r="H2928"/>
      <c r="N2928"/>
      <c r="S2928"/>
    </row>
    <row r="2929" spans="3:19" x14ac:dyDescent="0.25">
      <c r="C2929"/>
      <c r="H2929"/>
      <c r="N2929"/>
      <c r="S2929"/>
    </row>
    <row r="2930" spans="3:19" x14ac:dyDescent="0.25">
      <c r="C2930"/>
      <c r="H2930"/>
      <c r="N2930"/>
      <c r="S2930"/>
    </row>
    <row r="2931" spans="3:19" x14ac:dyDescent="0.25">
      <c r="C2931"/>
      <c r="H2931"/>
      <c r="N2931"/>
      <c r="S2931"/>
    </row>
    <row r="2932" spans="3:19" x14ac:dyDescent="0.25">
      <c r="C2932"/>
      <c r="H2932"/>
      <c r="N2932"/>
      <c r="S2932"/>
    </row>
    <row r="2933" spans="3:19" x14ac:dyDescent="0.25">
      <c r="C2933"/>
      <c r="H2933"/>
      <c r="N2933"/>
      <c r="S2933"/>
    </row>
    <row r="2934" spans="3:19" x14ac:dyDescent="0.25">
      <c r="C2934"/>
      <c r="H2934"/>
      <c r="N2934"/>
      <c r="S2934"/>
    </row>
    <row r="2935" spans="3:19" x14ac:dyDescent="0.25">
      <c r="C2935"/>
      <c r="H2935"/>
      <c r="N2935"/>
      <c r="S2935"/>
    </row>
    <row r="2936" spans="3:19" x14ac:dyDescent="0.25">
      <c r="C2936"/>
      <c r="H2936"/>
      <c r="N2936"/>
      <c r="S2936"/>
    </row>
    <row r="2937" spans="3:19" x14ac:dyDescent="0.25">
      <c r="C2937"/>
      <c r="H2937"/>
      <c r="N2937"/>
      <c r="S2937"/>
    </row>
    <row r="2938" spans="3:19" x14ac:dyDescent="0.25">
      <c r="C2938"/>
      <c r="H2938"/>
      <c r="N2938"/>
      <c r="S2938"/>
    </row>
    <row r="2939" spans="3:19" x14ac:dyDescent="0.25">
      <c r="C2939"/>
      <c r="H2939"/>
      <c r="N2939"/>
      <c r="S2939"/>
    </row>
    <row r="2940" spans="3:19" x14ac:dyDescent="0.25">
      <c r="C2940"/>
      <c r="H2940"/>
      <c r="N2940"/>
      <c r="S2940"/>
    </row>
    <row r="2941" spans="3:19" x14ac:dyDescent="0.25">
      <c r="C2941"/>
      <c r="H2941"/>
      <c r="N2941"/>
      <c r="S2941"/>
    </row>
    <row r="2942" spans="3:19" x14ac:dyDescent="0.25">
      <c r="C2942"/>
      <c r="H2942"/>
      <c r="N2942"/>
      <c r="S2942"/>
    </row>
    <row r="2943" spans="3:19" x14ac:dyDescent="0.25">
      <c r="C2943"/>
      <c r="H2943"/>
      <c r="N2943"/>
      <c r="S2943"/>
    </row>
    <row r="2944" spans="3:19" x14ac:dyDescent="0.25">
      <c r="C2944"/>
      <c r="H2944"/>
      <c r="N2944"/>
      <c r="S2944"/>
    </row>
    <row r="2945" spans="3:19" x14ac:dyDescent="0.25">
      <c r="C2945"/>
      <c r="H2945"/>
      <c r="N2945"/>
      <c r="S2945"/>
    </row>
    <row r="2946" spans="3:19" x14ac:dyDescent="0.25">
      <c r="C2946"/>
      <c r="H2946"/>
      <c r="N2946"/>
      <c r="S2946"/>
    </row>
    <row r="2947" spans="3:19" x14ac:dyDescent="0.25">
      <c r="C2947"/>
      <c r="H2947"/>
      <c r="N2947"/>
      <c r="S2947"/>
    </row>
    <row r="2948" spans="3:19" x14ac:dyDescent="0.25">
      <c r="C2948"/>
      <c r="H2948"/>
      <c r="N2948"/>
      <c r="S2948"/>
    </row>
    <row r="2949" spans="3:19" x14ac:dyDescent="0.25">
      <c r="C2949"/>
      <c r="H2949"/>
      <c r="N2949"/>
      <c r="S2949"/>
    </row>
    <row r="2950" spans="3:19" x14ac:dyDescent="0.25">
      <c r="C2950"/>
      <c r="H2950"/>
      <c r="N2950"/>
      <c r="S2950"/>
    </row>
    <row r="2951" spans="3:19" x14ac:dyDescent="0.25">
      <c r="C2951"/>
      <c r="H2951"/>
      <c r="N2951"/>
      <c r="S2951"/>
    </row>
    <row r="2952" spans="3:19" x14ac:dyDescent="0.25">
      <c r="C2952"/>
      <c r="H2952"/>
      <c r="N2952"/>
      <c r="S2952"/>
    </row>
    <row r="2953" spans="3:19" x14ac:dyDescent="0.25">
      <c r="C2953"/>
      <c r="H2953"/>
      <c r="N2953"/>
      <c r="S2953"/>
    </row>
    <row r="2954" spans="3:19" x14ac:dyDescent="0.25">
      <c r="C2954"/>
      <c r="H2954"/>
      <c r="N2954"/>
      <c r="S2954"/>
    </row>
    <row r="2955" spans="3:19" x14ac:dyDescent="0.25">
      <c r="C2955"/>
      <c r="H2955"/>
      <c r="N2955"/>
      <c r="S2955"/>
    </row>
    <row r="2956" spans="3:19" x14ac:dyDescent="0.25">
      <c r="C2956"/>
      <c r="H2956"/>
      <c r="N2956"/>
      <c r="S2956"/>
    </row>
    <row r="2957" spans="3:19" x14ac:dyDescent="0.25">
      <c r="C2957"/>
      <c r="H2957"/>
      <c r="N2957"/>
      <c r="S2957"/>
    </row>
    <row r="2958" spans="3:19" x14ac:dyDescent="0.25">
      <c r="C2958"/>
      <c r="H2958"/>
      <c r="N2958"/>
      <c r="S2958"/>
    </row>
    <row r="2959" spans="3:19" x14ac:dyDescent="0.25">
      <c r="C2959"/>
      <c r="H2959"/>
      <c r="N2959"/>
      <c r="S2959"/>
    </row>
    <row r="2960" spans="3:19" x14ac:dyDescent="0.25">
      <c r="C2960"/>
      <c r="H2960"/>
      <c r="N2960"/>
      <c r="S2960"/>
    </row>
    <row r="2961" spans="3:61" x14ac:dyDescent="0.25">
      <c r="C2961"/>
      <c r="H2961"/>
      <c r="N2961"/>
      <c r="S2961"/>
    </row>
    <row r="2962" spans="3:61" x14ac:dyDescent="0.25">
      <c r="C2962"/>
      <c r="H2962"/>
      <c r="N2962"/>
      <c r="S2962"/>
    </row>
    <row r="2963" spans="3:61" x14ac:dyDescent="0.25">
      <c r="C2963"/>
      <c r="H2963"/>
      <c r="N2963"/>
      <c r="S2963"/>
    </row>
    <row r="2964" spans="3:61" x14ac:dyDescent="0.25">
      <c r="C2964"/>
      <c r="H2964"/>
      <c r="N2964"/>
      <c r="S2964"/>
    </row>
    <row r="2965" spans="3:61" x14ac:dyDescent="0.25">
      <c r="C2965"/>
      <c r="H2965"/>
      <c r="N2965"/>
      <c r="S2965"/>
      <c r="BI2965" s="53"/>
    </row>
    <row r="2966" spans="3:61" x14ac:dyDescent="0.25">
      <c r="C2966"/>
      <c r="H2966"/>
      <c r="N2966"/>
      <c r="S2966"/>
      <c r="BI2966" s="53"/>
    </row>
    <row r="2967" spans="3:61" x14ac:dyDescent="0.25">
      <c r="C2967"/>
      <c r="H2967"/>
      <c r="N2967"/>
      <c r="S2967"/>
    </row>
    <row r="2968" spans="3:61" x14ac:dyDescent="0.25">
      <c r="C2968"/>
      <c r="H2968"/>
      <c r="N2968"/>
      <c r="S2968"/>
    </row>
    <row r="2969" spans="3:61" x14ac:dyDescent="0.25">
      <c r="C2969"/>
      <c r="H2969"/>
      <c r="N2969"/>
      <c r="S2969"/>
    </row>
    <row r="2970" spans="3:61" x14ac:dyDescent="0.25">
      <c r="C2970"/>
      <c r="H2970"/>
      <c r="N2970"/>
      <c r="S2970"/>
    </row>
    <row r="2971" spans="3:61" x14ac:dyDescent="0.25">
      <c r="C2971"/>
      <c r="H2971"/>
      <c r="N2971"/>
      <c r="S2971"/>
    </row>
    <row r="2972" spans="3:61" x14ac:dyDescent="0.25">
      <c r="C2972"/>
      <c r="H2972"/>
      <c r="N2972"/>
      <c r="S2972"/>
    </row>
    <row r="2973" spans="3:61" x14ac:dyDescent="0.25">
      <c r="C2973"/>
      <c r="H2973"/>
      <c r="N2973"/>
      <c r="S2973"/>
    </row>
    <row r="2974" spans="3:61" x14ac:dyDescent="0.25">
      <c r="C2974"/>
      <c r="H2974"/>
      <c r="N2974"/>
      <c r="S2974"/>
    </row>
    <row r="2975" spans="3:61" x14ac:dyDescent="0.25">
      <c r="C2975"/>
      <c r="H2975"/>
      <c r="N2975"/>
      <c r="S2975"/>
    </row>
    <row r="2976" spans="3:61" x14ac:dyDescent="0.25">
      <c r="C2976"/>
      <c r="H2976"/>
      <c r="N2976"/>
      <c r="S2976"/>
    </row>
    <row r="2977" spans="3:19" x14ac:dyDescent="0.25">
      <c r="C2977"/>
      <c r="H2977"/>
      <c r="N2977"/>
      <c r="S2977"/>
    </row>
    <row r="2978" spans="3:19" x14ac:dyDescent="0.25">
      <c r="C2978"/>
      <c r="H2978"/>
      <c r="N2978"/>
      <c r="S2978"/>
    </row>
    <row r="2979" spans="3:19" x14ac:dyDescent="0.25">
      <c r="C2979"/>
      <c r="H2979"/>
      <c r="N2979"/>
      <c r="S2979"/>
    </row>
    <row r="2980" spans="3:19" x14ac:dyDescent="0.25">
      <c r="C2980"/>
      <c r="H2980"/>
      <c r="N2980"/>
      <c r="S2980"/>
    </row>
    <row r="2981" spans="3:19" x14ac:dyDescent="0.25">
      <c r="C2981"/>
      <c r="H2981"/>
      <c r="N2981"/>
      <c r="S2981"/>
    </row>
    <row r="2982" spans="3:19" x14ac:dyDescent="0.25">
      <c r="C2982"/>
      <c r="H2982"/>
      <c r="N2982"/>
      <c r="S2982"/>
    </row>
    <row r="2983" spans="3:19" x14ac:dyDescent="0.25">
      <c r="C2983"/>
      <c r="H2983"/>
      <c r="N2983"/>
      <c r="S2983"/>
    </row>
    <row r="2984" spans="3:19" x14ac:dyDescent="0.25">
      <c r="C2984"/>
      <c r="H2984"/>
      <c r="N2984"/>
      <c r="S2984"/>
    </row>
    <row r="2985" spans="3:19" x14ac:dyDescent="0.25">
      <c r="C2985"/>
      <c r="H2985"/>
      <c r="N2985"/>
      <c r="S2985"/>
    </row>
    <row r="2986" spans="3:19" x14ac:dyDescent="0.25">
      <c r="C2986"/>
      <c r="H2986"/>
      <c r="N2986"/>
      <c r="S2986"/>
    </row>
    <row r="2987" spans="3:19" x14ac:dyDescent="0.25">
      <c r="C2987"/>
      <c r="H2987"/>
      <c r="N2987"/>
      <c r="S2987"/>
    </row>
    <row r="2988" spans="3:19" x14ac:dyDescent="0.25">
      <c r="C2988"/>
      <c r="H2988"/>
      <c r="N2988"/>
      <c r="S2988"/>
    </row>
    <row r="2989" spans="3:19" x14ac:dyDescent="0.25">
      <c r="C2989"/>
      <c r="H2989"/>
      <c r="N2989"/>
      <c r="S2989"/>
    </row>
    <row r="2990" spans="3:19" x14ac:dyDescent="0.25">
      <c r="C2990"/>
      <c r="H2990"/>
      <c r="N2990"/>
      <c r="S2990"/>
    </row>
    <row r="2991" spans="3:19" x14ac:dyDescent="0.25">
      <c r="C2991"/>
      <c r="H2991"/>
      <c r="N2991"/>
      <c r="S2991"/>
    </row>
    <row r="2992" spans="3:19" x14ac:dyDescent="0.25">
      <c r="C2992"/>
      <c r="H2992"/>
      <c r="N2992"/>
      <c r="S2992"/>
    </row>
    <row r="2993" spans="3:19" x14ac:dyDescent="0.25">
      <c r="C2993"/>
      <c r="H2993"/>
      <c r="N2993"/>
      <c r="S2993"/>
    </row>
    <row r="2994" spans="3:19" x14ac:dyDescent="0.25">
      <c r="C2994"/>
      <c r="H2994"/>
      <c r="N2994"/>
      <c r="S2994"/>
    </row>
    <row r="2995" spans="3:19" x14ac:dyDescent="0.25">
      <c r="C2995"/>
      <c r="H2995"/>
      <c r="N2995"/>
      <c r="S2995"/>
    </row>
    <row r="2996" spans="3:19" x14ac:dyDescent="0.25">
      <c r="C2996"/>
      <c r="H2996"/>
      <c r="N2996"/>
      <c r="S2996"/>
    </row>
    <row r="2997" spans="3:19" x14ac:dyDescent="0.25">
      <c r="C2997"/>
      <c r="H2997"/>
      <c r="N2997"/>
      <c r="S2997"/>
    </row>
    <row r="2998" spans="3:19" x14ac:dyDescent="0.25">
      <c r="C2998"/>
      <c r="H2998"/>
      <c r="N2998"/>
      <c r="S2998"/>
    </row>
    <row r="2999" spans="3:19" x14ac:dyDescent="0.25">
      <c r="C2999"/>
      <c r="H2999"/>
      <c r="N2999"/>
      <c r="S2999"/>
    </row>
    <row r="3000" spans="3:19" x14ac:dyDescent="0.25">
      <c r="C3000"/>
      <c r="H3000"/>
      <c r="N3000"/>
      <c r="S3000"/>
    </row>
    <row r="3001" spans="3:19" x14ac:dyDescent="0.25">
      <c r="C3001"/>
      <c r="H3001"/>
      <c r="N3001"/>
      <c r="S3001"/>
    </row>
    <row r="3002" spans="3:19" x14ac:dyDescent="0.25">
      <c r="C3002"/>
      <c r="H3002"/>
      <c r="N3002"/>
      <c r="S3002"/>
    </row>
    <row r="3003" spans="3:19" x14ac:dyDescent="0.25">
      <c r="C3003"/>
      <c r="H3003"/>
      <c r="N3003"/>
      <c r="S3003"/>
    </row>
    <row r="3004" spans="3:19" x14ac:dyDescent="0.25">
      <c r="C3004"/>
      <c r="H3004"/>
      <c r="N3004"/>
      <c r="S3004"/>
    </row>
    <row r="3005" spans="3:19" x14ac:dyDescent="0.25">
      <c r="C3005"/>
      <c r="H3005"/>
      <c r="N3005"/>
      <c r="S3005"/>
    </row>
    <row r="3006" spans="3:19" x14ac:dyDescent="0.25">
      <c r="C3006"/>
      <c r="H3006"/>
      <c r="N3006"/>
      <c r="S3006"/>
    </row>
    <row r="3007" spans="3:19" x14ac:dyDescent="0.25">
      <c r="C3007"/>
      <c r="H3007"/>
      <c r="N3007"/>
      <c r="S3007"/>
    </row>
    <row r="3008" spans="3:19" x14ac:dyDescent="0.25">
      <c r="C3008"/>
      <c r="H3008"/>
      <c r="N3008"/>
      <c r="S3008"/>
    </row>
    <row r="3009" spans="3:19" x14ac:dyDescent="0.25">
      <c r="C3009"/>
      <c r="H3009"/>
      <c r="N3009"/>
      <c r="S3009"/>
    </row>
    <row r="3010" spans="3:19" x14ac:dyDescent="0.25">
      <c r="C3010"/>
      <c r="H3010"/>
      <c r="N3010"/>
      <c r="S3010"/>
    </row>
    <row r="3011" spans="3:19" x14ac:dyDescent="0.25">
      <c r="C3011"/>
      <c r="H3011"/>
      <c r="N3011"/>
      <c r="S3011"/>
    </row>
    <row r="3012" spans="3:19" x14ac:dyDescent="0.25">
      <c r="C3012"/>
      <c r="H3012"/>
      <c r="N3012"/>
      <c r="S3012"/>
    </row>
    <row r="3013" spans="3:19" x14ac:dyDescent="0.25">
      <c r="C3013"/>
      <c r="H3013"/>
      <c r="N3013"/>
      <c r="S3013"/>
    </row>
    <row r="3014" spans="3:19" x14ac:dyDescent="0.25">
      <c r="C3014"/>
      <c r="H3014"/>
      <c r="N3014"/>
      <c r="S3014"/>
    </row>
    <row r="3015" spans="3:19" x14ac:dyDescent="0.25">
      <c r="C3015"/>
      <c r="H3015"/>
      <c r="N3015"/>
      <c r="S3015"/>
    </row>
    <row r="3016" spans="3:19" x14ac:dyDescent="0.25">
      <c r="C3016"/>
      <c r="H3016"/>
      <c r="N3016"/>
      <c r="S3016"/>
    </row>
    <row r="3017" spans="3:19" x14ac:dyDescent="0.25">
      <c r="C3017"/>
      <c r="H3017"/>
      <c r="N3017"/>
      <c r="S3017"/>
    </row>
    <row r="3018" spans="3:19" x14ac:dyDescent="0.25">
      <c r="C3018"/>
      <c r="H3018"/>
      <c r="N3018"/>
      <c r="S3018"/>
    </row>
    <row r="3019" spans="3:19" x14ac:dyDescent="0.25">
      <c r="C3019"/>
      <c r="H3019"/>
      <c r="N3019"/>
      <c r="S3019"/>
    </row>
    <row r="3020" spans="3:19" x14ac:dyDescent="0.25">
      <c r="C3020"/>
      <c r="H3020"/>
      <c r="N3020"/>
      <c r="S3020"/>
    </row>
    <row r="3021" spans="3:19" x14ac:dyDescent="0.25">
      <c r="C3021"/>
      <c r="H3021"/>
      <c r="N3021"/>
      <c r="S3021"/>
    </row>
    <row r="3022" spans="3:19" x14ac:dyDescent="0.25">
      <c r="C3022"/>
      <c r="H3022"/>
      <c r="N3022"/>
      <c r="S3022"/>
    </row>
    <row r="3023" spans="3:19" x14ac:dyDescent="0.25">
      <c r="C3023"/>
      <c r="H3023"/>
      <c r="N3023"/>
      <c r="S3023"/>
    </row>
    <row r="3024" spans="3:19" x14ac:dyDescent="0.25">
      <c r="C3024"/>
      <c r="H3024"/>
      <c r="N3024"/>
      <c r="S3024"/>
    </row>
    <row r="3025" spans="3:19" x14ac:dyDescent="0.25">
      <c r="C3025"/>
      <c r="H3025"/>
      <c r="N3025"/>
      <c r="S3025"/>
    </row>
    <row r="3026" spans="3:19" x14ac:dyDescent="0.25">
      <c r="C3026"/>
      <c r="H3026"/>
      <c r="N3026"/>
      <c r="S3026"/>
    </row>
    <row r="3027" spans="3:19" x14ac:dyDescent="0.25">
      <c r="C3027"/>
      <c r="H3027"/>
      <c r="N3027"/>
      <c r="S3027"/>
    </row>
    <row r="3028" spans="3:19" x14ac:dyDescent="0.25">
      <c r="C3028"/>
      <c r="H3028"/>
      <c r="N3028"/>
      <c r="S3028"/>
    </row>
    <row r="3029" spans="3:19" x14ac:dyDescent="0.25">
      <c r="C3029"/>
      <c r="H3029"/>
      <c r="N3029"/>
      <c r="S3029"/>
    </row>
    <row r="3030" spans="3:19" x14ac:dyDescent="0.25">
      <c r="C3030"/>
      <c r="H3030"/>
      <c r="N3030"/>
      <c r="S3030"/>
    </row>
    <row r="3031" spans="3:19" x14ac:dyDescent="0.25">
      <c r="C3031"/>
      <c r="H3031"/>
      <c r="N3031"/>
      <c r="S3031"/>
    </row>
    <row r="3032" spans="3:19" x14ac:dyDescent="0.25">
      <c r="C3032"/>
      <c r="H3032"/>
      <c r="N3032"/>
      <c r="S3032"/>
    </row>
    <row r="3033" spans="3:19" x14ac:dyDescent="0.25">
      <c r="C3033"/>
      <c r="H3033"/>
      <c r="N3033"/>
      <c r="S3033"/>
    </row>
    <row r="3034" spans="3:19" x14ac:dyDescent="0.25">
      <c r="C3034"/>
      <c r="H3034"/>
      <c r="N3034"/>
      <c r="S3034"/>
    </row>
    <row r="3035" spans="3:19" x14ac:dyDescent="0.25">
      <c r="C3035"/>
      <c r="H3035"/>
      <c r="N3035"/>
      <c r="S3035"/>
    </row>
    <row r="3036" spans="3:19" x14ac:dyDescent="0.25">
      <c r="C3036"/>
      <c r="H3036"/>
      <c r="N3036"/>
      <c r="S3036"/>
    </row>
    <row r="3037" spans="3:19" x14ac:dyDescent="0.25">
      <c r="C3037"/>
      <c r="H3037"/>
      <c r="N3037"/>
      <c r="S3037"/>
    </row>
    <row r="3038" spans="3:19" x14ac:dyDescent="0.25">
      <c r="C3038"/>
      <c r="H3038"/>
      <c r="N3038"/>
      <c r="S3038"/>
    </row>
    <row r="3039" spans="3:19" x14ac:dyDescent="0.25">
      <c r="C3039"/>
      <c r="H3039"/>
      <c r="N3039"/>
      <c r="S3039"/>
    </row>
    <row r="3040" spans="3:19" x14ac:dyDescent="0.25">
      <c r="C3040"/>
      <c r="H3040"/>
      <c r="N3040"/>
      <c r="S3040"/>
    </row>
    <row r="3041" spans="3:62" x14ac:dyDescent="0.25">
      <c r="C3041"/>
      <c r="H3041"/>
      <c r="N3041"/>
      <c r="S3041"/>
    </row>
    <row r="3042" spans="3:62" x14ac:dyDescent="0.25">
      <c r="C3042"/>
      <c r="H3042"/>
      <c r="N3042"/>
      <c r="S3042"/>
    </row>
    <row r="3043" spans="3:62" x14ac:dyDescent="0.25">
      <c r="C3043"/>
      <c r="H3043"/>
      <c r="N3043"/>
      <c r="S3043"/>
    </row>
    <row r="3044" spans="3:62" x14ac:dyDescent="0.25">
      <c r="C3044"/>
      <c r="H3044"/>
      <c r="N3044"/>
      <c r="S3044"/>
    </row>
    <row r="3045" spans="3:62" x14ac:dyDescent="0.25">
      <c r="C3045"/>
      <c r="H3045"/>
      <c r="N3045"/>
      <c r="S3045"/>
    </row>
    <row r="3046" spans="3:62" x14ac:dyDescent="0.25">
      <c r="C3046"/>
      <c r="H3046"/>
      <c r="N3046"/>
      <c r="S3046"/>
    </row>
    <row r="3047" spans="3:62" x14ac:dyDescent="0.25">
      <c r="C3047"/>
      <c r="H3047"/>
      <c r="N3047"/>
      <c r="S3047"/>
    </row>
    <row r="3048" spans="3:62" x14ac:dyDescent="0.25">
      <c r="C3048"/>
      <c r="H3048"/>
      <c r="N3048"/>
      <c r="S3048"/>
    </row>
    <row r="3049" spans="3:62" x14ac:dyDescent="0.25">
      <c r="C3049"/>
      <c r="H3049"/>
      <c r="N3049"/>
      <c r="S3049"/>
    </row>
    <row r="3050" spans="3:62" x14ac:dyDescent="0.25">
      <c r="C3050"/>
      <c r="H3050"/>
      <c r="N3050"/>
      <c r="S3050"/>
    </row>
    <row r="3051" spans="3:62" x14ac:dyDescent="0.25">
      <c r="C3051"/>
      <c r="H3051"/>
      <c r="N3051"/>
      <c r="S3051"/>
      <c r="BJ3051" s="53"/>
    </row>
    <row r="3052" spans="3:62" x14ac:dyDescent="0.25">
      <c r="C3052"/>
      <c r="H3052"/>
      <c r="N3052"/>
      <c r="S3052"/>
      <c r="BJ3052" s="53"/>
    </row>
    <row r="3053" spans="3:62" x14ac:dyDescent="0.25">
      <c r="C3053"/>
      <c r="H3053"/>
      <c r="N3053"/>
      <c r="S3053"/>
    </row>
    <row r="3054" spans="3:62" x14ac:dyDescent="0.25">
      <c r="C3054"/>
      <c r="H3054"/>
      <c r="N3054"/>
      <c r="S3054"/>
    </row>
    <row r="3055" spans="3:62" x14ac:dyDescent="0.25">
      <c r="C3055"/>
      <c r="H3055"/>
      <c r="N3055"/>
      <c r="S3055"/>
    </row>
    <row r="3056" spans="3:62" x14ac:dyDescent="0.25">
      <c r="C3056"/>
      <c r="H3056"/>
      <c r="N3056"/>
      <c r="S3056"/>
    </row>
    <row r="3057" spans="3:178" x14ac:dyDescent="0.25">
      <c r="C3057"/>
      <c r="H3057"/>
      <c r="N3057"/>
      <c r="S3057"/>
    </row>
    <row r="3058" spans="3:178" x14ac:dyDescent="0.25">
      <c r="C3058"/>
      <c r="H3058"/>
      <c r="N3058"/>
      <c r="S3058"/>
    </row>
    <row r="3059" spans="3:178" x14ac:dyDescent="0.25">
      <c r="C3059"/>
      <c r="H3059"/>
      <c r="N3059"/>
      <c r="S3059"/>
    </row>
    <row r="3060" spans="3:178" x14ac:dyDescent="0.25">
      <c r="C3060"/>
      <c r="H3060"/>
      <c r="N3060"/>
      <c r="S3060"/>
      <c r="FV3060" s="53"/>
    </row>
    <row r="3061" spans="3:178" x14ac:dyDescent="0.25">
      <c r="C3061"/>
      <c r="H3061"/>
      <c r="N3061"/>
      <c r="S3061"/>
    </row>
    <row r="3062" spans="3:178" x14ac:dyDescent="0.25">
      <c r="C3062"/>
      <c r="H3062"/>
      <c r="N3062"/>
      <c r="S3062"/>
    </row>
    <row r="3063" spans="3:178" x14ac:dyDescent="0.25">
      <c r="C3063"/>
      <c r="H3063"/>
      <c r="N3063"/>
      <c r="S3063"/>
    </row>
    <row r="3064" spans="3:178" x14ac:dyDescent="0.25">
      <c r="C3064"/>
      <c r="H3064"/>
      <c r="N3064"/>
      <c r="S3064"/>
    </row>
    <row r="3065" spans="3:178" x14ac:dyDescent="0.25">
      <c r="C3065"/>
      <c r="H3065"/>
      <c r="N3065"/>
      <c r="S3065"/>
    </row>
    <row r="3066" spans="3:178" x14ac:dyDescent="0.25">
      <c r="C3066"/>
      <c r="H3066"/>
      <c r="N3066"/>
      <c r="S3066"/>
    </row>
    <row r="3067" spans="3:178" x14ac:dyDescent="0.25">
      <c r="C3067"/>
      <c r="H3067"/>
      <c r="N3067"/>
      <c r="S3067"/>
    </row>
    <row r="3068" spans="3:178" x14ac:dyDescent="0.25">
      <c r="C3068"/>
      <c r="H3068"/>
      <c r="N3068"/>
      <c r="S3068"/>
    </row>
    <row r="3069" spans="3:178" x14ac:dyDescent="0.25">
      <c r="C3069"/>
      <c r="H3069"/>
      <c r="N3069"/>
      <c r="S3069"/>
    </row>
    <row r="3070" spans="3:178" x14ac:dyDescent="0.25">
      <c r="C3070"/>
      <c r="H3070"/>
      <c r="N3070"/>
      <c r="S3070"/>
    </row>
    <row r="3071" spans="3:178" x14ac:dyDescent="0.25">
      <c r="C3071"/>
      <c r="H3071"/>
      <c r="N3071"/>
      <c r="S3071"/>
    </row>
    <row r="3072" spans="3:178" x14ac:dyDescent="0.25">
      <c r="C3072"/>
      <c r="H3072"/>
      <c r="N3072"/>
      <c r="S3072"/>
    </row>
    <row r="3073" spans="3:19" x14ac:dyDescent="0.25">
      <c r="C3073"/>
      <c r="H3073"/>
      <c r="N3073"/>
      <c r="S3073"/>
    </row>
    <row r="3074" spans="3:19" x14ac:dyDescent="0.25">
      <c r="C3074"/>
      <c r="H3074"/>
      <c r="N3074"/>
      <c r="S3074"/>
    </row>
    <row r="3075" spans="3:19" x14ac:dyDescent="0.25">
      <c r="C3075"/>
      <c r="H3075"/>
      <c r="N3075"/>
      <c r="S3075"/>
    </row>
    <row r="3076" spans="3:19" x14ac:dyDescent="0.25">
      <c r="C3076"/>
      <c r="H3076"/>
      <c r="N3076"/>
      <c r="S3076"/>
    </row>
    <row r="3077" spans="3:19" x14ac:dyDescent="0.25">
      <c r="C3077"/>
      <c r="H3077"/>
      <c r="N3077"/>
      <c r="S3077"/>
    </row>
    <row r="3078" spans="3:19" x14ac:dyDescent="0.25">
      <c r="C3078"/>
      <c r="H3078"/>
      <c r="N3078"/>
      <c r="S3078"/>
    </row>
    <row r="3079" spans="3:19" x14ac:dyDescent="0.25">
      <c r="C3079"/>
      <c r="H3079"/>
      <c r="N3079"/>
      <c r="S3079"/>
    </row>
    <row r="3080" spans="3:19" x14ac:dyDescent="0.25">
      <c r="C3080"/>
      <c r="H3080"/>
      <c r="N3080"/>
      <c r="S3080"/>
    </row>
    <row r="3081" spans="3:19" x14ac:dyDescent="0.25">
      <c r="C3081"/>
      <c r="H3081"/>
      <c r="N3081"/>
      <c r="S3081"/>
    </row>
    <row r="3082" spans="3:19" x14ac:dyDescent="0.25">
      <c r="C3082"/>
      <c r="H3082"/>
      <c r="N3082"/>
      <c r="S3082"/>
    </row>
    <row r="3083" spans="3:19" x14ac:dyDescent="0.25">
      <c r="C3083"/>
      <c r="H3083"/>
      <c r="N3083"/>
      <c r="S3083"/>
    </row>
    <row r="3084" spans="3:19" x14ac:dyDescent="0.25">
      <c r="C3084"/>
      <c r="H3084"/>
      <c r="N3084"/>
      <c r="S3084"/>
    </row>
    <row r="3085" spans="3:19" x14ac:dyDescent="0.25">
      <c r="C3085"/>
      <c r="H3085"/>
      <c r="N3085"/>
      <c r="S3085"/>
    </row>
    <row r="3086" spans="3:19" x14ac:dyDescent="0.25">
      <c r="C3086"/>
      <c r="H3086"/>
      <c r="N3086"/>
      <c r="S3086"/>
    </row>
    <row r="3087" spans="3:19" x14ac:dyDescent="0.25">
      <c r="C3087"/>
      <c r="H3087"/>
      <c r="N3087"/>
      <c r="S3087"/>
    </row>
    <row r="3088" spans="3:19" x14ac:dyDescent="0.25">
      <c r="C3088"/>
      <c r="H3088"/>
      <c r="N3088"/>
      <c r="S3088"/>
    </row>
    <row r="3089" spans="3:19" x14ac:dyDescent="0.25">
      <c r="C3089"/>
      <c r="H3089"/>
      <c r="N3089"/>
      <c r="S3089"/>
    </row>
    <row r="3090" spans="3:19" x14ac:dyDescent="0.25">
      <c r="C3090"/>
      <c r="H3090"/>
      <c r="N3090"/>
      <c r="S3090"/>
    </row>
    <row r="3091" spans="3:19" x14ac:dyDescent="0.25">
      <c r="C3091"/>
      <c r="H3091"/>
      <c r="N3091"/>
      <c r="S3091"/>
    </row>
    <row r="3092" spans="3:19" x14ac:dyDescent="0.25">
      <c r="C3092"/>
      <c r="H3092"/>
      <c r="N3092"/>
      <c r="S3092"/>
    </row>
    <row r="3093" spans="3:19" x14ac:dyDescent="0.25">
      <c r="C3093"/>
      <c r="H3093"/>
      <c r="N3093"/>
      <c r="S3093"/>
    </row>
    <row r="3094" spans="3:19" x14ac:dyDescent="0.25">
      <c r="C3094"/>
      <c r="H3094"/>
      <c r="N3094"/>
      <c r="S3094"/>
    </row>
    <row r="3095" spans="3:19" x14ac:dyDescent="0.25">
      <c r="C3095"/>
      <c r="H3095"/>
      <c r="N3095"/>
      <c r="S3095"/>
    </row>
    <row r="3096" spans="3:19" x14ac:dyDescent="0.25">
      <c r="C3096"/>
      <c r="H3096"/>
      <c r="N3096"/>
      <c r="S3096"/>
    </row>
    <row r="3097" spans="3:19" x14ac:dyDescent="0.25">
      <c r="C3097"/>
      <c r="H3097"/>
      <c r="N3097"/>
      <c r="S3097"/>
    </row>
    <row r="3098" spans="3:19" x14ac:dyDescent="0.25">
      <c r="C3098"/>
      <c r="H3098"/>
      <c r="N3098"/>
      <c r="S3098"/>
    </row>
    <row r="3099" spans="3:19" x14ac:dyDescent="0.25">
      <c r="C3099"/>
      <c r="H3099"/>
      <c r="N3099"/>
      <c r="S3099"/>
    </row>
    <row r="3100" spans="3:19" x14ac:dyDescent="0.25">
      <c r="C3100"/>
      <c r="H3100"/>
      <c r="N3100"/>
      <c r="S3100"/>
    </row>
    <row r="3101" spans="3:19" x14ac:dyDescent="0.25">
      <c r="C3101"/>
      <c r="H3101"/>
      <c r="N3101"/>
      <c r="S3101"/>
    </row>
    <row r="3102" spans="3:19" x14ac:dyDescent="0.25">
      <c r="C3102"/>
      <c r="H3102"/>
      <c r="N3102"/>
      <c r="S3102"/>
    </row>
    <row r="3103" spans="3:19" x14ac:dyDescent="0.25">
      <c r="C3103"/>
      <c r="H3103"/>
      <c r="N3103"/>
      <c r="S3103"/>
    </row>
    <row r="3104" spans="3:19" x14ac:dyDescent="0.25">
      <c r="C3104"/>
      <c r="H3104"/>
      <c r="N3104"/>
      <c r="S3104"/>
    </row>
    <row r="3105" spans="3:19" x14ac:dyDescent="0.25">
      <c r="C3105"/>
      <c r="H3105"/>
      <c r="N3105"/>
      <c r="S3105"/>
    </row>
    <row r="3106" spans="3:19" x14ac:dyDescent="0.25">
      <c r="C3106"/>
      <c r="H3106"/>
      <c r="N3106"/>
      <c r="S3106"/>
    </row>
    <row r="3107" spans="3:19" x14ac:dyDescent="0.25">
      <c r="C3107"/>
      <c r="H3107"/>
      <c r="N3107"/>
      <c r="S3107"/>
    </row>
    <row r="3108" spans="3:19" x14ac:dyDescent="0.25">
      <c r="C3108"/>
      <c r="H3108"/>
      <c r="N3108"/>
      <c r="S3108"/>
    </row>
    <row r="3109" spans="3:19" x14ac:dyDescent="0.25">
      <c r="C3109"/>
      <c r="H3109"/>
      <c r="N3109"/>
      <c r="S3109"/>
    </row>
    <row r="3110" spans="3:19" x14ac:dyDescent="0.25">
      <c r="C3110"/>
      <c r="H3110"/>
      <c r="N3110"/>
      <c r="S3110"/>
    </row>
    <row r="3111" spans="3:19" x14ac:dyDescent="0.25">
      <c r="C3111"/>
      <c r="H3111"/>
      <c r="N3111"/>
      <c r="S3111"/>
    </row>
    <row r="3112" spans="3:19" x14ac:dyDescent="0.25">
      <c r="C3112"/>
      <c r="H3112"/>
      <c r="N3112"/>
      <c r="S3112"/>
    </row>
    <row r="3113" spans="3:19" x14ac:dyDescent="0.25">
      <c r="C3113"/>
      <c r="H3113"/>
      <c r="N3113"/>
      <c r="S3113"/>
    </row>
    <row r="3114" spans="3:19" x14ac:dyDescent="0.25">
      <c r="C3114"/>
      <c r="H3114"/>
      <c r="N3114"/>
      <c r="S3114"/>
    </row>
    <row r="3115" spans="3:19" x14ac:dyDescent="0.25">
      <c r="C3115"/>
      <c r="H3115"/>
      <c r="N3115"/>
      <c r="S3115"/>
    </row>
    <row r="3116" spans="3:19" x14ac:dyDescent="0.25">
      <c r="C3116"/>
      <c r="H3116"/>
      <c r="N3116"/>
      <c r="S3116"/>
    </row>
    <row r="3117" spans="3:19" x14ac:dyDescent="0.25">
      <c r="C3117"/>
      <c r="H3117"/>
      <c r="N3117"/>
      <c r="S3117"/>
    </row>
    <row r="3118" spans="3:19" x14ac:dyDescent="0.25">
      <c r="C3118"/>
      <c r="H3118"/>
      <c r="N3118"/>
      <c r="S3118"/>
    </row>
    <row r="3119" spans="3:19" x14ac:dyDescent="0.25">
      <c r="C3119"/>
      <c r="H3119"/>
      <c r="N3119"/>
      <c r="S3119"/>
    </row>
    <row r="3120" spans="3:19" x14ac:dyDescent="0.25">
      <c r="C3120"/>
      <c r="H3120"/>
      <c r="N3120"/>
      <c r="S3120"/>
    </row>
    <row r="3121" spans="3:19" x14ac:dyDescent="0.25">
      <c r="C3121"/>
      <c r="H3121"/>
      <c r="N3121"/>
      <c r="S3121"/>
    </row>
    <row r="3122" spans="3:19" x14ac:dyDescent="0.25">
      <c r="C3122"/>
      <c r="H3122"/>
      <c r="N3122"/>
      <c r="S3122"/>
    </row>
    <row r="3123" spans="3:19" x14ac:dyDescent="0.25">
      <c r="C3123"/>
      <c r="H3123"/>
      <c r="N3123"/>
      <c r="S3123"/>
    </row>
    <row r="3124" spans="3:19" x14ac:dyDescent="0.25">
      <c r="C3124"/>
      <c r="H3124"/>
      <c r="N3124"/>
      <c r="S3124"/>
    </row>
    <row r="3125" spans="3:19" x14ac:dyDescent="0.25">
      <c r="C3125"/>
      <c r="H3125"/>
      <c r="N3125"/>
      <c r="S3125"/>
    </row>
    <row r="3126" spans="3:19" x14ac:dyDescent="0.25">
      <c r="C3126"/>
      <c r="H3126"/>
      <c r="N3126"/>
      <c r="S3126"/>
    </row>
    <row r="3127" spans="3:19" x14ac:dyDescent="0.25">
      <c r="C3127"/>
      <c r="H3127"/>
      <c r="N3127"/>
      <c r="S3127"/>
    </row>
    <row r="3128" spans="3:19" x14ac:dyDescent="0.25">
      <c r="C3128"/>
      <c r="H3128"/>
      <c r="N3128"/>
      <c r="S3128"/>
    </row>
    <row r="3129" spans="3:19" x14ac:dyDescent="0.25">
      <c r="C3129"/>
      <c r="H3129"/>
      <c r="N3129"/>
      <c r="S3129"/>
    </row>
    <row r="3130" spans="3:19" x14ac:dyDescent="0.25">
      <c r="C3130"/>
      <c r="H3130"/>
      <c r="N3130"/>
      <c r="S3130"/>
    </row>
    <row r="3131" spans="3:19" x14ac:dyDescent="0.25">
      <c r="C3131"/>
      <c r="H3131"/>
      <c r="N3131"/>
      <c r="S3131"/>
    </row>
    <row r="3132" spans="3:19" x14ac:dyDescent="0.25">
      <c r="C3132"/>
      <c r="H3132"/>
      <c r="N3132"/>
      <c r="S3132"/>
    </row>
    <row r="3133" spans="3:19" x14ac:dyDescent="0.25">
      <c r="C3133"/>
      <c r="H3133"/>
      <c r="N3133"/>
      <c r="S3133"/>
    </row>
    <row r="3134" spans="3:19" x14ac:dyDescent="0.25">
      <c r="C3134"/>
      <c r="H3134"/>
      <c r="N3134"/>
      <c r="S3134"/>
    </row>
    <row r="3135" spans="3:19" x14ac:dyDescent="0.25">
      <c r="C3135"/>
      <c r="H3135"/>
      <c r="N3135"/>
      <c r="S3135"/>
    </row>
    <row r="3136" spans="3:19" x14ac:dyDescent="0.25">
      <c r="C3136"/>
      <c r="H3136"/>
      <c r="N3136"/>
      <c r="S3136"/>
    </row>
    <row r="3137" spans="3:63" x14ac:dyDescent="0.25">
      <c r="C3137"/>
      <c r="H3137"/>
      <c r="N3137"/>
      <c r="S3137"/>
    </row>
    <row r="3138" spans="3:63" x14ac:dyDescent="0.25">
      <c r="C3138"/>
      <c r="H3138"/>
      <c r="N3138"/>
      <c r="S3138"/>
      <c r="BK3138" s="53"/>
    </row>
    <row r="3139" spans="3:63" x14ac:dyDescent="0.25">
      <c r="C3139"/>
      <c r="H3139"/>
      <c r="N3139"/>
      <c r="S3139"/>
      <c r="BK3139" s="53"/>
    </row>
    <row r="3140" spans="3:63" x14ac:dyDescent="0.25">
      <c r="C3140"/>
      <c r="H3140"/>
      <c r="N3140"/>
      <c r="S3140"/>
    </row>
    <row r="3141" spans="3:63" x14ac:dyDescent="0.25">
      <c r="C3141"/>
      <c r="H3141"/>
      <c r="N3141"/>
      <c r="S3141"/>
    </row>
    <row r="3142" spans="3:63" x14ac:dyDescent="0.25">
      <c r="C3142"/>
      <c r="H3142"/>
      <c r="N3142"/>
      <c r="S3142"/>
    </row>
    <row r="3143" spans="3:63" x14ac:dyDescent="0.25">
      <c r="C3143"/>
      <c r="H3143"/>
      <c r="N3143"/>
      <c r="S3143"/>
    </row>
    <row r="3144" spans="3:63" x14ac:dyDescent="0.25">
      <c r="C3144"/>
      <c r="H3144"/>
      <c r="N3144"/>
      <c r="S3144"/>
    </row>
    <row r="3145" spans="3:63" x14ac:dyDescent="0.25">
      <c r="C3145"/>
      <c r="H3145"/>
      <c r="N3145"/>
      <c r="S3145"/>
    </row>
    <row r="3146" spans="3:63" x14ac:dyDescent="0.25">
      <c r="C3146"/>
      <c r="H3146"/>
      <c r="N3146"/>
      <c r="S3146"/>
    </row>
    <row r="3147" spans="3:63" x14ac:dyDescent="0.25">
      <c r="C3147"/>
      <c r="H3147"/>
      <c r="N3147"/>
      <c r="S3147"/>
    </row>
    <row r="3148" spans="3:63" x14ac:dyDescent="0.25">
      <c r="C3148"/>
      <c r="H3148"/>
      <c r="N3148"/>
      <c r="S3148"/>
    </row>
    <row r="3149" spans="3:63" x14ac:dyDescent="0.25">
      <c r="C3149"/>
      <c r="H3149"/>
      <c r="N3149"/>
      <c r="S3149"/>
    </row>
    <row r="3150" spans="3:63" x14ac:dyDescent="0.25">
      <c r="C3150"/>
      <c r="H3150"/>
      <c r="N3150"/>
      <c r="S3150"/>
    </row>
    <row r="3151" spans="3:63" x14ac:dyDescent="0.25">
      <c r="C3151"/>
      <c r="H3151"/>
      <c r="N3151"/>
      <c r="S3151"/>
    </row>
    <row r="3152" spans="3:63" x14ac:dyDescent="0.25">
      <c r="C3152"/>
      <c r="H3152"/>
      <c r="N3152"/>
      <c r="S3152"/>
    </row>
    <row r="3153" spans="3:19" x14ac:dyDescent="0.25">
      <c r="C3153"/>
      <c r="H3153"/>
      <c r="N3153"/>
      <c r="S3153"/>
    </row>
    <row r="3154" spans="3:19" x14ac:dyDescent="0.25">
      <c r="C3154"/>
      <c r="H3154"/>
      <c r="N3154"/>
      <c r="S3154"/>
    </row>
    <row r="3155" spans="3:19" x14ac:dyDescent="0.25">
      <c r="C3155"/>
      <c r="H3155"/>
      <c r="N3155"/>
      <c r="S3155"/>
    </row>
    <row r="3156" spans="3:19" x14ac:dyDescent="0.25">
      <c r="C3156"/>
      <c r="H3156"/>
      <c r="N3156"/>
      <c r="S3156"/>
    </row>
    <row r="3157" spans="3:19" x14ac:dyDescent="0.25">
      <c r="C3157"/>
      <c r="H3157"/>
      <c r="N3157"/>
      <c r="S3157"/>
    </row>
    <row r="3158" spans="3:19" x14ac:dyDescent="0.25">
      <c r="C3158"/>
      <c r="H3158"/>
      <c r="N3158"/>
      <c r="S3158"/>
    </row>
    <row r="3159" spans="3:19" x14ac:dyDescent="0.25">
      <c r="C3159"/>
      <c r="H3159"/>
      <c r="N3159"/>
      <c r="S3159"/>
    </row>
    <row r="3160" spans="3:19" x14ac:dyDescent="0.25">
      <c r="C3160"/>
      <c r="H3160"/>
      <c r="N3160"/>
      <c r="S3160"/>
    </row>
    <row r="3161" spans="3:19" x14ac:dyDescent="0.25">
      <c r="C3161"/>
      <c r="H3161"/>
      <c r="N3161"/>
      <c r="S3161"/>
    </row>
    <row r="3162" spans="3:19" x14ac:dyDescent="0.25">
      <c r="C3162"/>
      <c r="H3162"/>
      <c r="N3162"/>
      <c r="S3162"/>
    </row>
    <row r="3163" spans="3:19" x14ac:dyDescent="0.25">
      <c r="C3163"/>
      <c r="H3163"/>
      <c r="N3163"/>
      <c r="S3163"/>
    </row>
    <row r="3164" spans="3:19" x14ac:dyDescent="0.25">
      <c r="C3164"/>
      <c r="H3164"/>
      <c r="N3164"/>
      <c r="S3164"/>
    </row>
    <row r="3165" spans="3:19" x14ac:dyDescent="0.25">
      <c r="C3165"/>
      <c r="H3165"/>
      <c r="N3165"/>
      <c r="S3165"/>
    </row>
    <row r="3166" spans="3:19" x14ac:dyDescent="0.25">
      <c r="C3166"/>
      <c r="H3166"/>
      <c r="N3166"/>
      <c r="S3166"/>
    </row>
    <row r="3167" spans="3:19" x14ac:dyDescent="0.25">
      <c r="C3167"/>
      <c r="H3167"/>
      <c r="N3167"/>
      <c r="S3167"/>
    </row>
    <row r="3168" spans="3:19" x14ac:dyDescent="0.25">
      <c r="C3168"/>
      <c r="H3168"/>
      <c r="N3168"/>
      <c r="S3168"/>
    </row>
    <row r="3169" spans="3:19" x14ac:dyDescent="0.25">
      <c r="C3169"/>
      <c r="H3169"/>
      <c r="N3169"/>
      <c r="S3169"/>
    </row>
    <row r="3170" spans="3:19" x14ac:dyDescent="0.25">
      <c r="C3170"/>
      <c r="H3170"/>
      <c r="N3170"/>
      <c r="S3170"/>
    </row>
    <row r="3171" spans="3:19" x14ac:dyDescent="0.25">
      <c r="C3171"/>
      <c r="H3171"/>
      <c r="N3171"/>
      <c r="S3171"/>
    </row>
    <row r="3172" spans="3:19" x14ac:dyDescent="0.25">
      <c r="C3172"/>
      <c r="H3172"/>
      <c r="N3172"/>
      <c r="S3172"/>
    </row>
    <row r="3173" spans="3:19" x14ac:dyDescent="0.25">
      <c r="C3173"/>
      <c r="H3173"/>
      <c r="N3173"/>
      <c r="S3173"/>
    </row>
    <row r="3174" spans="3:19" x14ac:dyDescent="0.25">
      <c r="C3174"/>
      <c r="H3174"/>
      <c r="N3174"/>
      <c r="S3174"/>
    </row>
    <row r="3175" spans="3:19" x14ac:dyDescent="0.25">
      <c r="C3175"/>
      <c r="H3175"/>
      <c r="N3175"/>
      <c r="S3175"/>
    </row>
    <row r="3176" spans="3:19" x14ac:dyDescent="0.25">
      <c r="C3176"/>
      <c r="H3176"/>
      <c r="N3176"/>
      <c r="S3176"/>
    </row>
    <row r="3177" spans="3:19" x14ac:dyDescent="0.25">
      <c r="C3177"/>
      <c r="H3177"/>
      <c r="N3177"/>
      <c r="S3177"/>
    </row>
    <row r="3178" spans="3:19" x14ac:dyDescent="0.25">
      <c r="C3178"/>
      <c r="H3178"/>
      <c r="N3178"/>
      <c r="S3178"/>
    </row>
    <row r="3179" spans="3:19" x14ac:dyDescent="0.25">
      <c r="C3179"/>
      <c r="H3179"/>
      <c r="N3179"/>
      <c r="S3179"/>
    </row>
    <row r="3180" spans="3:19" x14ac:dyDescent="0.25">
      <c r="C3180"/>
      <c r="H3180"/>
      <c r="N3180"/>
      <c r="S3180"/>
    </row>
    <row r="3181" spans="3:19" x14ac:dyDescent="0.25">
      <c r="C3181"/>
      <c r="H3181"/>
      <c r="N3181"/>
      <c r="S3181"/>
    </row>
    <row r="3182" spans="3:19" x14ac:dyDescent="0.25">
      <c r="C3182"/>
      <c r="H3182"/>
      <c r="N3182"/>
      <c r="S3182"/>
    </row>
    <row r="3183" spans="3:19" x14ac:dyDescent="0.25">
      <c r="C3183"/>
      <c r="H3183"/>
      <c r="N3183"/>
      <c r="S3183"/>
    </row>
    <row r="3184" spans="3:19" x14ac:dyDescent="0.25">
      <c r="C3184"/>
      <c r="H3184"/>
      <c r="N3184"/>
      <c r="S3184"/>
    </row>
    <row r="3185" spans="3:19" x14ac:dyDescent="0.25">
      <c r="C3185"/>
      <c r="H3185"/>
      <c r="N3185"/>
      <c r="S3185"/>
    </row>
    <row r="3186" spans="3:19" x14ac:dyDescent="0.25">
      <c r="C3186"/>
      <c r="H3186"/>
      <c r="N3186"/>
      <c r="S3186"/>
    </row>
    <row r="3187" spans="3:19" x14ac:dyDescent="0.25">
      <c r="C3187"/>
      <c r="H3187"/>
      <c r="N3187"/>
      <c r="S3187"/>
    </row>
    <row r="3188" spans="3:19" x14ac:dyDescent="0.25">
      <c r="C3188"/>
      <c r="H3188"/>
      <c r="N3188"/>
      <c r="S3188"/>
    </row>
    <row r="3189" spans="3:19" x14ac:dyDescent="0.25">
      <c r="C3189"/>
      <c r="H3189"/>
      <c r="N3189"/>
      <c r="S3189"/>
    </row>
    <row r="3190" spans="3:19" x14ac:dyDescent="0.25">
      <c r="C3190"/>
      <c r="H3190"/>
      <c r="N3190"/>
      <c r="S3190"/>
    </row>
    <row r="3191" spans="3:19" x14ac:dyDescent="0.25">
      <c r="C3191"/>
      <c r="H3191"/>
      <c r="N3191"/>
      <c r="S3191"/>
    </row>
    <row r="3192" spans="3:19" x14ac:dyDescent="0.25">
      <c r="C3192"/>
      <c r="H3192"/>
      <c r="N3192"/>
      <c r="S3192"/>
    </row>
    <row r="3193" spans="3:19" x14ac:dyDescent="0.25">
      <c r="C3193"/>
      <c r="H3193"/>
      <c r="N3193"/>
      <c r="S3193"/>
    </row>
    <row r="3194" spans="3:19" x14ac:dyDescent="0.25">
      <c r="C3194"/>
      <c r="H3194"/>
      <c r="N3194"/>
      <c r="S3194"/>
    </row>
    <row r="3195" spans="3:19" x14ac:dyDescent="0.25">
      <c r="C3195"/>
      <c r="H3195"/>
      <c r="N3195"/>
      <c r="S3195"/>
    </row>
    <row r="3196" spans="3:19" x14ac:dyDescent="0.25">
      <c r="C3196"/>
      <c r="H3196"/>
      <c r="N3196"/>
      <c r="S3196"/>
    </row>
    <row r="3197" spans="3:19" x14ac:dyDescent="0.25">
      <c r="C3197"/>
      <c r="H3197"/>
      <c r="N3197"/>
      <c r="S3197"/>
    </row>
    <row r="3198" spans="3:19" x14ac:dyDescent="0.25">
      <c r="C3198"/>
      <c r="H3198"/>
      <c r="N3198"/>
      <c r="S3198"/>
    </row>
    <row r="3199" spans="3:19" x14ac:dyDescent="0.25">
      <c r="C3199"/>
      <c r="H3199"/>
      <c r="N3199"/>
      <c r="S3199"/>
    </row>
    <row r="3200" spans="3:19" x14ac:dyDescent="0.25">
      <c r="C3200"/>
      <c r="H3200"/>
      <c r="N3200"/>
      <c r="S3200"/>
    </row>
    <row r="3201" spans="3:19" x14ac:dyDescent="0.25">
      <c r="C3201"/>
      <c r="H3201"/>
      <c r="N3201"/>
      <c r="S3201"/>
    </row>
    <row r="3202" spans="3:19" x14ac:dyDescent="0.25">
      <c r="C3202"/>
      <c r="H3202"/>
      <c r="N3202"/>
      <c r="S3202"/>
    </row>
    <row r="3203" spans="3:19" x14ac:dyDescent="0.25">
      <c r="C3203"/>
      <c r="H3203"/>
      <c r="N3203"/>
      <c r="S3203"/>
    </row>
    <row r="3204" spans="3:19" x14ac:dyDescent="0.25">
      <c r="C3204"/>
      <c r="H3204"/>
      <c r="N3204"/>
      <c r="S3204"/>
    </row>
    <row r="3205" spans="3:19" x14ac:dyDescent="0.25">
      <c r="C3205"/>
      <c r="H3205"/>
      <c r="N3205"/>
      <c r="S3205"/>
    </row>
    <row r="3206" spans="3:19" x14ac:dyDescent="0.25">
      <c r="C3206"/>
      <c r="H3206"/>
      <c r="N3206"/>
      <c r="S3206"/>
    </row>
    <row r="3207" spans="3:19" x14ac:dyDescent="0.25">
      <c r="C3207"/>
      <c r="H3207"/>
      <c r="N3207"/>
      <c r="S3207"/>
    </row>
    <row r="3208" spans="3:19" x14ac:dyDescent="0.25">
      <c r="C3208"/>
      <c r="H3208"/>
      <c r="N3208"/>
      <c r="S3208"/>
    </row>
    <row r="3209" spans="3:19" x14ac:dyDescent="0.25">
      <c r="C3209"/>
      <c r="H3209"/>
      <c r="N3209"/>
      <c r="S3209"/>
    </row>
    <row r="3210" spans="3:19" x14ac:dyDescent="0.25">
      <c r="C3210"/>
      <c r="H3210"/>
      <c r="N3210"/>
      <c r="S3210"/>
    </row>
    <row r="3211" spans="3:19" x14ac:dyDescent="0.25">
      <c r="C3211"/>
      <c r="H3211"/>
      <c r="N3211"/>
      <c r="S3211"/>
    </row>
    <row r="3212" spans="3:19" x14ac:dyDescent="0.25">
      <c r="C3212"/>
      <c r="H3212"/>
      <c r="N3212"/>
      <c r="S3212"/>
    </row>
    <row r="3213" spans="3:19" x14ac:dyDescent="0.25">
      <c r="C3213"/>
      <c r="H3213"/>
      <c r="N3213"/>
      <c r="S3213"/>
    </row>
    <row r="3214" spans="3:19" x14ac:dyDescent="0.25">
      <c r="C3214"/>
      <c r="H3214"/>
      <c r="N3214"/>
      <c r="S3214"/>
    </row>
    <row r="3215" spans="3:19" x14ac:dyDescent="0.25">
      <c r="C3215"/>
      <c r="H3215"/>
      <c r="N3215"/>
      <c r="S3215"/>
    </row>
    <row r="3216" spans="3:19" x14ac:dyDescent="0.25">
      <c r="C3216"/>
      <c r="H3216"/>
      <c r="N3216"/>
      <c r="S3216"/>
    </row>
    <row r="3217" spans="3:64" x14ac:dyDescent="0.25">
      <c r="C3217"/>
      <c r="H3217"/>
      <c r="N3217"/>
      <c r="S3217"/>
    </row>
    <row r="3218" spans="3:64" x14ac:dyDescent="0.25">
      <c r="C3218"/>
      <c r="H3218"/>
      <c r="N3218"/>
      <c r="S3218"/>
    </row>
    <row r="3219" spans="3:64" x14ac:dyDescent="0.25">
      <c r="C3219"/>
      <c r="H3219"/>
      <c r="N3219"/>
      <c r="S3219"/>
    </row>
    <row r="3220" spans="3:64" x14ac:dyDescent="0.25">
      <c r="C3220"/>
      <c r="H3220"/>
      <c r="N3220"/>
      <c r="S3220"/>
    </row>
    <row r="3221" spans="3:64" x14ac:dyDescent="0.25">
      <c r="C3221"/>
      <c r="H3221"/>
      <c r="N3221"/>
      <c r="S3221"/>
    </row>
    <row r="3222" spans="3:64" x14ac:dyDescent="0.25">
      <c r="C3222"/>
      <c r="H3222"/>
      <c r="N3222"/>
      <c r="S3222"/>
    </row>
    <row r="3223" spans="3:64" x14ac:dyDescent="0.25">
      <c r="C3223"/>
      <c r="H3223"/>
      <c r="N3223"/>
      <c r="S3223"/>
    </row>
    <row r="3224" spans="3:64" x14ac:dyDescent="0.25">
      <c r="C3224"/>
      <c r="H3224"/>
      <c r="N3224"/>
      <c r="S3224"/>
    </row>
    <row r="3225" spans="3:64" x14ac:dyDescent="0.25">
      <c r="C3225"/>
      <c r="H3225"/>
      <c r="N3225"/>
      <c r="S3225"/>
    </row>
    <row r="3226" spans="3:64" x14ac:dyDescent="0.25">
      <c r="C3226"/>
      <c r="H3226"/>
      <c r="N3226"/>
      <c r="S3226"/>
      <c r="BL3226" s="53"/>
    </row>
    <row r="3227" spans="3:64" x14ac:dyDescent="0.25">
      <c r="C3227"/>
      <c r="H3227"/>
      <c r="N3227"/>
      <c r="S3227"/>
      <c r="BL3227" s="53"/>
    </row>
    <row r="3228" spans="3:64" x14ac:dyDescent="0.25">
      <c r="C3228"/>
      <c r="H3228"/>
      <c r="N3228"/>
      <c r="S3228"/>
    </row>
    <row r="3229" spans="3:64" x14ac:dyDescent="0.25">
      <c r="C3229"/>
      <c r="H3229"/>
      <c r="N3229"/>
      <c r="S3229"/>
    </row>
    <row r="3230" spans="3:64" x14ac:dyDescent="0.25">
      <c r="C3230"/>
      <c r="H3230"/>
      <c r="N3230"/>
      <c r="S3230"/>
    </row>
    <row r="3231" spans="3:64" x14ac:dyDescent="0.25">
      <c r="C3231"/>
      <c r="H3231"/>
      <c r="N3231"/>
      <c r="S3231"/>
    </row>
    <row r="3232" spans="3:64" x14ac:dyDescent="0.25">
      <c r="C3232"/>
      <c r="H3232"/>
      <c r="N3232"/>
      <c r="S3232"/>
    </row>
    <row r="3233" spans="3:19" x14ac:dyDescent="0.25">
      <c r="C3233"/>
      <c r="H3233"/>
      <c r="N3233"/>
      <c r="S3233"/>
    </row>
    <row r="3234" spans="3:19" x14ac:dyDescent="0.25">
      <c r="C3234"/>
      <c r="H3234"/>
      <c r="N3234"/>
      <c r="S3234"/>
    </row>
    <row r="3235" spans="3:19" x14ac:dyDescent="0.25">
      <c r="C3235"/>
      <c r="H3235"/>
      <c r="N3235"/>
      <c r="S3235"/>
    </row>
    <row r="3236" spans="3:19" x14ac:dyDescent="0.25">
      <c r="C3236"/>
      <c r="H3236"/>
      <c r="N3236"/>
      <c r="S3236"/>
    </row>
    <row r="3237" spans="3:19" x14ac:dyDescent="0.25">
      <c r="C3237"/>
      <c r="H3237"/>
      <c r="N3237"/>
      <c r="S3237"/>
    </row>
    <row r="3238" spans="3:19" x14ac:dyDescent="0.25">
      <c r="C3238"/>
      <c r="H3238"/>
      <c r="N3238"/>
      <c r="S3238"/>
    </row>
    <row r="3239" spans="3:19" x14ac:dyDescent="0.25">
      <c r="C3239"/>
      <c r="H3239"/>
      <c r="N3239"/>
      <c r="S3239"/>
    </row>
    <row r="3240" spans="3:19" x14ac:dyDescent="0.25">
      <c r="C3240"/>
      <c r="H3240"/>
      <c r="N3240"/>
      <c r="S3240"/>
    </row>
    <row r="3241" spans="3:19" x14ac:dyDescent="0.25">
      <c r="C3241"/>
      <c r="H3241"/>
      <c r="N3241"/>
      <c r="S3241"/>
    </row>
    <row r="3242" spans="3:19" x14ac:dyDescent="0.25">
      <c r="C3242"/>
      <c r="H3242"/>
      <c r="N3242"/>
      <c r="S3242"/>
    </row>
    <row r="3243" spans="3:19" x14ac:dyDescent="0.25">
      <c r="C3243"/>
      <c r="H3243"/>
      <c r="N3243"/>
      <c r="S3243"/>
    </row>
    <row r="3244" spans="3:19" x14ac:dyDescent="0.25">
      <c r="C3244"/>
      <c r="H3244"/>
      <c r="N3244"/>
      <c r="S3244"/>
    </row>
    <row r="3245" spans="3:19" x14ac:dyDescent="0.25">
      <c r="C3245"/>
      <c r="H3245"/>
      <c r="N3245"/>
      <c r="S3245"/>
    </row>
    <row r="3246" spans="3:19" x14ac:dyDescent="0.25">
      <c r="C3246"/>
      <c r="H3246"/>
      <c r="N3246"/>
      <c r="S3246"/>
    </row>
    <row r="3247" spans="3:19" x14ac:dyDescent="0.25">
      <c r="C3247"/>
      <c r="H3247"/>
      <c r="N3247"/>
      <c r="S3247"/>
    </row>
    <row r="3248" spans="3:19" x14ac:dyDescent="0.25">
      <c r="C3248"/>
      <c r="H3248"/>
      <c r="N3248"/>
      <c r="S3248"/>
    </row>
    <row r="3249" spans="3:179" x14ac:dyDescent="0.25">
      <c r="C3249"/>
      <c r="H3249"/>
      <c r="N3249"/>
      <c r="S3249"/>
    </row>
    <row r="3250" spans="3:179" x14ac:dyDescent="0.25">
      <c r="C3250"/>
      <c r="H3250"/>
      <c r="N3250"/>
      <c r="S3250"/>
    </row>
    <row r="3251" spans="3:179" x14ac:dyDescent="0.25">
      <c r="C3251"/>
      <c r="H3251"/>
      <c r="N3251"/>
      <c r="S3251"/>
    </row>
    <row r="3252" spans="3:179" x14ac:dyDescent="0.25">
      <c r="C3252"/>
      <c r="H3252"/>
      <c r="N3252"/>
      <c r="S3252"/>
    </row>
    <row r="3253" spans="3:179" x14ac:dyDescent="0.25">
      <c r="C3253"/>
      <c r="H3253"/>
      <c r="N3253"/>
      <c r="S3253"/>
    </row>
    <row r="3254" spans="3:179" x14ac:dyDescent="0.25">
      <c r="C3254"/>
      <c r="H3254"/>
      <c r="N3254"/>
      <c r="S3254"/>
    </row>
    <row r="3255" spans="3:179" x14ac:dyDescent="0.25">
      <c r="C3255"/>
      <c r="H3255"/>
      <c r="N3255"/>
      <c r="S3255"/>
    </row>
    <row r="3256" spans="3:179" x14ac:dyDescent="0.25">
      <c r="C3256"/>
      <c r="H3256"/>
      <c r="N3256"/>
      <c r="S3256"/>
    </row>
    <row r="3257" spans="3:179" x14ac:dyDescent="0.25">
      <c r="C3257"/>
      <c r="H3257"/>
      <c r="N3257"/>
      <c r="S3257"/>
    </row>
    <row r="3258" spans="3:179" x14ac:dyDescent="0.25">
      <c r="C3258"/>
      <c r="H3258"/>
      <c r="N3258"/>
      <c r="S3258"/>
    </row>
    <row r="3259" spans="3:179" x14ac:dyDescent="0.25">
      <c r="C3259"/>
      <c r="H3259"/>
      <c r="N3259"/>
      <c r="S3259"/>
    </row>
    <row r="3260" spans="3:179" x14ac:dyDescent="0.25">
      <c r="C3260"/>
      <c r="H3260"/>
      <c r="N3260"/>
      <c r="S3260"/>
    </row>
    <row r="3261" spans="3:179" x14ac:dyDescent="0.25">
      <c r="C3261"/>
      <c r="H3261"/>
      <c r="N3261"/>
      <c r="S3261"/>
    </row>
    <row r="3262" spans="3:179" x14ac:dyDescent="0.25">
      <c r="C3262"/>
      <c r="H3262"/>
      <c r="N3262"/>
      <c r="S3262"/>
    </row>
    <row r="3263" spans="3:179" x14ac:dyDescent="0.25">
      <c r="C3263"/>
      <c r="H3263"/>
      <c r="N3263"/>
      <c r="S3263"/>
      <c r="FW3263" s="53"/>
    </row>
    <row r="3264" spans="3:179" x14ac:dyDescent="0.25">
      <c r="C3264"/>
      <c r="H3264"/>
      <c r="N3264"/>
      <c r="S3264"/>
    </row>
    <row r="3265" spans="3:19" x14ac:dyDescent="0.25">
      <c r="C3265"/>
      <c r="H3265"/>
      <c r="N3265"/>
      <c r="S3265"/>
    </row>
    <row r="3266" spans="3:19" x14ac:dyDescent="0.25">
      <c r="C3266"/>
      <c r="H3266"/>
      <c r="N3266"/>
      <c r="S3266"/>
    </row>
    <row r="3267" spans="3:19" x14ac:dyDescent="0.25">
      <c r="C3267"/>
      <c r="H3267"/>
      <c r="N3267"/>
      <c r="S3267"/>
    </row>
    <row r="3268" spans="3:19" x14ac:dyDescent="0.25">
      <c r="C3268"/>
      <c r="H3268"/>
      <c r="N3268"/>
      <c r="S3268"/>
    </row>
    <row r="3269" spans="3:19" x14ac:dyDescent="0.25">
      <c r="C3269"/>
      <c r="H3269"/>
      <c r="N3269"/>
      <c r="S3269"/>
    </row>
    <row r="3270" spans="3:19" x14ac:dyDescent="0.25">
      <c r="C3270"/>
      <c r="H3270"/>
      <c r="N3270"/>
      <c r="S3270"/>
    </row>
    <row r="3271" spans="3:19" x14ac:dyDescent="0.25">
      <c r="C3271"/>
      <c r="H3271"/>
      <c r="N3271"/>
      <c r="S3271"/>
    </row>
    <row r="3272" spans="3:19" x14ac:dyDescent="0.25">
      <c r="C3272"/>
      <c r="H3272"/>
      <c r="N3272"/>
      <c r="S3272"/>
    </row>
    <row r="3273" spans="3:19" x14ac:dyDescent="0.25">
      <c r="C3273"/>
      <c r="H3273"/>
      <c r="N3273"/>
      <c r="S3273"/>
    </row>
    <row r="3274" spans="3:19" x14ac:dyDescent="0.25">
      <c r="C3274"/>
      <c r="H3274"/>
      <c r="N3274"/>
      <c r="S3274"/>
    </row>
    <row r="3275" spans="3:19" x14ac:dyDescent="0.25">
      <c r="C3275"/>
      <c r="H3275"/>
      <c r="N3275"/>
      <c r="S3275"/>
    </row>
    <row r="3276" spans="3:19" x14ac:dyDescent="0.25">
      <c r="C3276"/>
      <c r="H3276"/>
      <c r="N3276"/>
      <c r="S3276"/>
    </row>
    <row r="3277" spans="3:19" x14ac:dyDescent="0.25">
      <c r="C3277"/>
      <c r="H3277"/>
      <c r="N3277"/>
      <c r="S3277"/>
    </row>
    <row r="3278" spans="3:19" x14ac:dyDescent="0.25">
      <c r="C3278"/>
      <c r="H3278"/>
      <c r="N3278"/>
      <c r="S3278"/>
    </row>
    <row r="3279" spans="3:19" x14ac:dyDescent="0.25">
      <c r="C3279"/>
      <c r="H3279"/>
      <c r="N3279"/>
      <c r="S3279"/>
    </row>
    <row r="3280" spans="3:19" x14ac:dyDescent="0.25">
      <c r="C3280"/>
      <c r="H3280"/>
      <c r="N3280"/>
      <c r="S3280"/>
    </row>
    <row r="3281" spans="3:19" x14ac:dyDescent="0.25">
      <c r="C3281"/>
      <c r="H3281"/>
      <c r="N3281"/>
      <c r="S3281"/>
    </row>
    <row r="3282" spans="3:19" x14ac:dyDescent="0.25">
      <c r="C3282"/>
      <c r="H3282"/>
      <c r="N3282"/>
      <c r="S3282"/>
    </row>
    <row r="3283" spans="3:19" x14ac:dyDescent="0.25">
      <c r="C3283"/>
      <c r="H3283"/>
      <c r="N3283"/>
      <c r="S3283"/>
    </row>
    <row r="3284" spans="3:19" x14ac:dyDescent="0.25">
      <c r="C3284"/>
      <c r="H3284"/>
      <c r="N3284"/>
      <c r="S3284"/>
    </row>
    <row r="3285" spans="3:19" x14ac:dyDescent="0.25">
      <c r="C3285"/>
      <c r="H3285"/>
      <c r="N3285"/>
      <c r="S3285"/>
    </row>
    <row r="3286" spans="3:19" x14ac:dyDescent="0.25">
      <c r="C3286"/>
      <c r="H3286"/>
      <c r="N3286"/>
      <c r="S3286"/>
    </row>
    <row r="3287" spans="3:19" x14ac:dyDescent="0.25">
      <c r="C3287"/>
      <c r="H3287"/>
      <c r="N3287"/>
      <c r="S3287"/>
    </row>
    <row r="3288" spans="3:19" x14ac:dyDescent="0.25">
      <c r="C3288"/>
      <c r="H3288"/>
      <c r="N3288"/>
      <c r="S3288"/>
    </row>
    <row r="3289" spans="3:19" x14ac:dyDescent="0.25">
      <c r="C3289"/>
      <c r="H3289"/>
      <c r="N3289"/>
      <c r="S3289"/>
    </row>
    <row r="3290" spans="3:19" x14ac:dyDescent="0.25">
      <c r="C3290"/>
      <c r="H3290"/>
      <c r="N3290"/>
      <c r="S3290"/>
    </row>
    <row r="3291" spans="3:19" x14ac:dyDescent="0.25">
      <c r="C3291"/>
      <c r="H3291"/>
      <c r="N3291"/>
      <c r="S3291"/>
    </row>
    <row r="3292" spans="3:19" x14ac:dyDescent="0.25">
      <c r="C3292"/>
      <c r="H3292"/>
      <c r="N3292"/>
      <c r="S3292"/>
    </row>
    <row r="3293" spans="3:19" x14ac:dyDescent="0.25">
      <c r="C3293"/>
      <c r="H3293"/>
      <c r="N3293"/>
      <c r="S3293"/>
    </row>
    <row r="3294" spans="3:19" x14ac:dyDescent="0.25">
      <c r="C3294"/>
      <c r="H3294"/>
      <c r="N3294"/>
      <c r="S3294"/>
    </row>
    <row r="3295" spans="3:19" x14ac:dyDescent="0.25">
      <c r="C3295"/>
      <c r="H3295"/>
      <c r="N3295"/>
      <c r="S3295"/>
    </row>
    <row r="3296" spans="3:19" x14ac:dyDescent="0.25">
      <c r="C3296"/>
      <c r="H3296"/>
      <c r="N3296"/>
      <c r="S3296"/>
    </row>
    <row r="3297" spans="3:19" x14ac:dyDescent="0.25">
      <c r="C3297"/>
      <c r="H3297"/>
      <c r="N3297"/>
      <c r="S3297"/>
    </row>
    <row r="3298" spans="3:19" x14ac:dyDescent="0.25">
      <c r="C3298"/>
      <c r="H3298"/>
      <c r="N3298"/>
      <c r="S3298"/>
    </row>
    <row r="3299" spans="3:19" x14ac:dyDescent="0.25">
      <c r="C3299"/>
      <c r="H3299"/>
      <c r="N3299"/>
      <c r="S3299"/>
    </row>
    <row r="3300" spans="3:19" x14ac:dyDescent="0.25">
      <c r="C3300"/>
      <c r="H3300"/>
      <c r="N3300"/>
      <c r="S3300"/>
    </row>
    <row r="3301" spans="3:19" x14ac:dyDescent="0.25">
      <c r="C3301"/>
      <c r="H3301"/>
      <c r="N3301"/>
      <c r="S3301"/>
    </row>
    <row r="3302" spans="3:19" x14ac:dyDescent="0.25">
      <c r="C3302"/>
      <c r="H3302"/>
      <c r="N3302"/>
      <c r="S3302"/>
    </row>
    <row r="3303" spans="3:19" x14ac:dyDescent="0.25">
      <c r="C3303"/>
      <c r="H3303"/>
      <c r="N3303"/>
      <c r="S3303"/>
    </row>
    <row r="3304" spans="3:19" x14ac:dyDescent="0.25">
      <c r="C3304"/>
      <c r="H3304"/>
      <c r="N3304"/>
      <c r="S3304"/>
    </row>
    <row r="3305" spans="3:19" x14ac:dyDescent="0.25">
      <c r="C3305"/>
      <c r="H3305"/>
      <c r="N3305"/>
      <c r="S3305"/>
    </row>
    <row r="3306" spans="3:19" x14ac:dyDescent="0.25">
      <c r="C3306"/>
      <c r="H3306"/>
      <c r="N3306"/>
      <c r="S3306"/>
    </row>
    <row r="3307" spans="3:19" x14ac:dyDescent="0.25">
      <c r="C3307"/>
      <c r="H3307"/>
      <c r="N3307"/>
      <c r="S3307"/>
    </row>
    <row r="3308" spans="3:19" x14ac:dyDescent="0.25">
      <c r="C3308"/>
      <c r="H3308"/>
      <c r="N3308"/>
      <c r="S3308"/>
    </row>
    <row r="3309" spans="3:19" x14ac:dyDescent="0.25">
      <c r="C3309"/>
      <c r="H3309"/>
      <c r="N3309"/>
      <c r="S3309"/>
    </row>
    <row r="3310" spans="3:19" x14ac:dyDescent="0.25">
      <c r="C3310"/>
      <c r="H3310"/>
      <c r="N3310"/>
      <c r="S3310"/>
    </row>
    <row r="3311" spans="3:19" x14ac:dyDescent="0.25">
      <c r="C3311"/>
      <c r="H3311"/>
      <c r="N3311"/>
      <c r="S3311"/>
    </row>
    <row r="3312" spans="3:19" x14ac:dyDescent="0.25">
      <c r="C3312"/>
      <c r="H3312"/>
      <c r="N3312"/>
      <c r="S3312"/>
    </row>
    <row r="3313" spans="3:65" x14ac:dyDescent="0.25">
      <c r="C3313"/>
      <c r="H3313"/>
      <c r="N3313"/>
      <c r="S3313"/>
    </row>
    <row r="3314" spans="3:65" x14ac:dyDescent="0.25">
      <c r="C3314"/>
      <c r="H3314"/>
      <c r="N3314"/>
      <c r="S3314"/>
    </row>
    <row r="3315" spans="3:65" x14ac:dyDescent="0.25">
      <c r="C3315"/>
      <c r="H3315"/>
      <c r="N3315"/>
      <c r="S3315"/>
      <c r="BM3315" s="53"/>
    </row>
    <row r="3316" spans="3:65" x14ac:dyDescent="0.25">
      <c r="C3316"/>
      <c r="H3316"/>
      <c r="N3316"/>
      <c r="S3316"/>
      <c r="BM3316" s="53"/>
    </row>
    <row r="3317" spans="3:65" x14ac:dyDescent="0.25">
      <c r="C3317"/>
      <c r="H3317"/>
      <c r="N3317"/>
      <c r="S3317"/>
    </row>
    <row r="3318" spans="3:65" x14ac:dyDescent="0.25">
      <c r="C3318"/>
      <c r="H3318"/>
      <c r="N3318"/>
      <c r="S3318"/>
    </row>
    <row r="3319" spans="3:65" x14ac:dyDescent="0.25">
      <c r="C3319"/>
      <c r="H3319"/>
      <c r="N3319"/>
      <c r="S3319"/>
    </row>
    <row r="3320" spans="3:65" x14ac:dyDescent="0.25">
      <c r="C3320"/>
      <c r="H3320"/>
      <c r="N3320"/>
      <c r="S3320"/>
    </row>
    <row r="3321" spans="3:65" x14ac:dyDescent="0.25">
      <c r="C3321"/>
      <c r="H3321"/>
      <c r="N3321"/>
      <c r="S3321"/>
    </row>
    <row r="3322" spans="3:65" x14ac:dyDescent="0.25">
      <c r="C3322"/>
      <c r="H3322"/>
      <c r="N3322"/>
      <c r="S3322"/>
    </row>
    <row r="3323" spans="3:65" x14ac:dyDescent="0.25">
      <c r="C3323"/>
      <c r="H3323"/>
      <c r="N3323"/>
      <c r="S3323"/>
    </row>
    <row r="3324" spans="3:65" x14ac:dyDescent="0.25">
      <c r="C3324"/>
      <c r="H3324"/>
      <c r="N3324"/>
      <c r="S3324"/>
    </row>
    <row r="3325" spans="3:65" x14ac:dyDescent="0.25">
      <c r="C3325"/>
      <c r="H3325"/>
      <c r="N3325"/>
      <c r="S3325"/>
    </row>
    <row r="3326" spans="3:65" x14ac:dyDescent="0.25">
      <c r="C3326"/>
      <c r="H3326"/>
      <c r="N3326"/>
      <c r="S3326"/>
    </row>
    <row r="3327" spans="3:65" x14ac:dyDescent="0.25">
      <c r="C3327"/>
      <c r="H3327"/>
      <c r="N3327"/>
      <c r="S3327"/>
    </row>
    <row r="3328" spans="3:65" x14ac:dyDescent="0.25">
      <c r="C3328"/>
      <c r="H3328"/>
      <c r="N3328"/>
      <c r="S3328"/>
    </row>
    <row r="3329" spans="3:19" x14ac:dyDescent="0.25">
      <c r="C3329"/>
      <c r="H3329"/>
      <c r="N3329"/>
      <c r="S3329"/>
    </row>
    <row r="3330" spans="3:19" x14ac:dyDescent="0.25">
      <c r="C3330"/>
      <c r="H3330"/>
      <c r="N3330"/>
      <c r="S3330"/>
    </row>
    <row r="3331" spans="3:19" x14ac:dyDescent="0.25">
      <c r="C3331"/>
      <c r="H3331"/>
      <c r="N3331"/>
      <c r="S3331"/>
    </row>
    <row r="3332" spans="3:19" x14ac:dyDescent="0.25">
      <c r="C3332"/>
      <c r="H3332"/>
      <c r="N3332"/>
      <c r="S3332"/>
    </row>
    <row r="3333" spans="3:19" x14ac:dyDescent="0.25">
      <c r="C3333"/>
      <c r="H3333"/>
      <c r="N3333"/>
      <c r="S3333"/>
    </row>
    <row r="3334" spans="3:19" x14ac:dyDescent="0.25">
      <c r="C3334"/>
      <c r="H3334"/>
      <c r="N3334"/>
      <c r="S3334"/>
    </row>
    <row r="3335" spans="3:19" x14ac:dyDescent="0.25">
      <c r="C3335"/>
      <c r="H3335"/>
      <c r="N3335"/>
      <c r="S3335"/>
    </row>
    <row r="3336" spans="3:19" x14ac:dyDescent="0.25">
      <c r="C3336"/>
      <c r="H3336"/>
      <c r="N3336"/>
      <c r="S3336"/>
    </row>
    <row r="3337" spans="3:19" x14ac:dyDescent="0.25">
      <c r="C3337"/>
      <c r="H3337"/>
      <c r="N3337"/>
      <c r="S3337"/>
    </row>
    <row r="3338" spans="3:19" x14ac:dyDescent="0.25">
      <c r="C3338"/>
      <c r="H3338"/>
      <c r="N3338"/>
      <c r="S3338"/>
    </row>
    <row r="3339" spans="3:19" x14ac:dyDescent="0.25">
      <c r="C3339"/>
      <c r="H3339"/>
      <c r="N3339"/>
      <c r="S3339"/>
    </row>
    <row r="3340" spans="3:19" x14ac:dyDescent="0.25">
      <c r="C3340"/>
      <c r="H3340"/>
      <c r="N3340"/>
      <c r="S3340"/>
    </row>
    <row r="3341" spans="3:19" x14ac:dyDescent="0.25">
      <c r="C3341"/>
      <c r="H3341"/>
      <c r="N3341"/>
      <c r="S3341"/>
    </row>
    <row r="3342" spans="3:19" x14ac:dyDescent="0.25">
      <c r="C3342"/>
      <c r="H3342"/>
      <c r="N3342"/>
      <c r="S3342"/>
    </row>
    <row r="3343" spans="3:19" x14ac:dyDescent="0.25">
      <c r="C3343"/>
      <c r="H3343"/>
      <c r="N3343"/>
      <c r="S3343"/>
    </row>
    <row r="3344" spans="3:19" x14ac:dyDescent="0.25">
      <c r="C3344"/>
      <c r="H3344"/>
      <c r="N3344"/>
      <c r="S3344"/>
    </row>
    <row r="3345" spans="3:19" x14ac:dyDescent="0.25">
      <c r="C3345"/>
      <c r="H3345"/>
      <c r="N3345"/>
      <c r="S3345"/>
    </row>
    <row r="3346" spans="3:19" x14ac:dyDescent="0.25">
      <c r="C3346"/>
      <c r="H3346"/>
      <c r="N3346"/>
      <c r="S3346"/>
    </row>
    <row r="3347" spans="3:19" x14ac:dyDescent="0.25">
      <c r="C3347"/>
      <c r="H3347"/>
      <c r="N3347"/>
      <c r="S3347"/>
    </row>
    <row r="3348" spans="3:19" x14ac:dyDescent="0.25">
      <c r="C3348"/>
      <c r="H3348"/>
      <c r="N3348"/>
      <c r="S3348"/>
    </row>
    <row r="3349" spans="3:19" x14ac:dyDescent="0.25">
      <c r="C3349"/>
      <c r="H3349"/>
      <c r="N3349"/>
      <c r="S3349"/>
    </row>
    <row r="3350" spans="3:19" x14ac:dyDescent="0.25">
      <c r="C3350"/>
      <c r="H3350"/>
      <c r="N3350"/>
      <c r="S3350"/>
    </row>
    <row r="3351" spans="3:19" x14ac:dyDescent="0.25">
      <c r="C3351"/>
      <c r="H3351"/>
      <c r="N3351"/>
      <c r="S3351"/>
    </row>
    <row r="3352" spans="3:19" x14ac:dyDescent="0.25">
      <c r="C3352"/>
      <c r="H3352"/>
      <c r="N3352"/>
      <c r="S3352"/>
    </row>
    <row r="3353" spans="3:19" x14ac:dyDescent="0.25">
      <c r="C3353"/>
      <c r="H3353"/>
      <c r="N3353"/>
      <c r="S3353"/>
    </row>
    <row r="3354" spans="3:19" x14ac:dyDescent="0.25">
      <c r="C3354"/>
      <c r="H3354"/>
      <c r="N3354"/>
      <c r="S3354"/>
    </row>
    <row r="3355" spans="3:19" x14ac:dyDescent="0.25">
      <c r="C3355"/>
      <c r="H3355"/>
      <c r="N3355"/>
      <c r="S3355"/>
    </row>
    <row r="3356" spans="3:19" x14ac:dyDescent="0.25">
      <c r="C3356"/>
      <c r="H3356"/>
      <c r="N3356"/>
      <c r="S3356"/>
    </row>
    <row r="3357" spans="3:19" x14ac:dyDescent="0.25">
      <c r="C3357"/>
      <c r="H3357"/>
      <c r="N3357"/>
      <c r="S3357"/>
    </row>
    <row r="3358" spans="3:19" x14ac:dyDescent="0.25">
      <c r="C3358"/>
      <c r="H3358"/>
      <c r="N3358"/>
      <c r="S3358"/>
    </row>
    <row r="3359" spans="3:19" x14ac:dyDescent="0.25">
      <c r="C3359"/>
      <c r="H3359"/>
      <c r="N3359"/>
      <c r="S3359"/>
    </row>
    <row r="3360" spans="3:19" x14ac:dyDescent="0.25">
      <c r="C3360"/>
      <c r="H3360"/>
      <c r="N3360"/>
      <c r="S3360"/>
    </row>
    <row r="3361" spans="3:19" x14ac:dyDescent="0.25">
      <c r="C3361"/>
      <c r="H3361"/>
      <c r="N3361"/>
      <c r="S3361"/>
    </row>
    <row r="3362" spans="3:19" x14ac:dyDescent="0.25">
      <c r="C3362"/>
      <c r="H3362"/>
      <c r="N3362"/>
      <c r="S3362"/>
    </row>
    <row r="3363" spans="3:19" x14ac:dyDescent="0.25">
      <c r="C3363"/>
      <c r="H3363"/>
      <c r="N3363"/>
      <c r="S3363"/>
    </row>
    <row r="3364" spans="3:19" x14ac:dyDescent="0.25">
      <c r="C3364"/>
      <c r="H3364"/>
      <c r="N3364"/>
      <c r="S3364"/>
    </row>
    <row r="3365" spans="3:19" x14ac:dyDescent="0.25">
      <c r="C3365"/>
      <c r="H3365"/>
      <c r="N3365"/>
      <c r="S3365"/>
    </row>
    <row r="3366" spans="3:19" x14ac:dyDescent="0.25">
      <c r="C3366"/>
      <c r="H3366"/>
      <c r="N3366"/>
      <c r="S3366"/>
    </row>
    <row r="3367" spans="3:19" x14ac:dyDescent="0.25">
      <c r="C3367"/>
      <c r="H3367"/>
      <c r="N3367"/>
      <c r="S3367"/>
    </row>
    <row r="3368" spans="3:19" x14ac:dyDescent="0.25">
      <c r="C3368"/>
      <c r="H3368"/>
      <c r="N3368"/>
      <c r="S3368"/>
    </row>
    <row r="3369" spans="3:19" x14ac:dyDescent="0.25">
      <c r="C3369"/>
      <c r="H3369"/>
      <c r="N3369"/>
      <c r="S3369"/>
    </row>
    <row r="3370" spans="3:19" x14ac:dyDescent="0.25">
      <c r="C3370"/>
      <c r="H3370"/>
      <c r="N3370"/>
      <c r="S3370"/>
    </row>
    <row r="3371" spans="3:19" x14ac:dyDescent="0.25">
      <c r="C3371"/>
      <c r="H3371"/>
      <c r="N3371"/>
      <c r="S3371"/>
    </row>
    <row r="3372" spans="3:19" x14ac:dyDescent="0.25">
      <c r="C3372"/>
      <c r="H3372"/>
      <c r="N3372"/>
      <c r="S3372"/>
    </row>
    <row r="3373" spans="3:19" x14ac:dyDescent="0.25">
      <c r="C3373"/>
      <c r="H3373"/>
      <c r="N3373"/>
      <c r="S3373"/>
    </row>
    <row r="3374" spans="3:19" x14ac:dyDescent="0.25">
      <c r="C3374"/>
      <c r="H3374"/>
      <c r="N3374"/>
      <c r="S3374"/>
    </row>
    <row r="3375" spans="3:19" x14ac:dyDescent="0.25">
      <c r="C3375"/>
      <c r="H3375"/>
      <c r="N3375"/>
      <c r="S3375"/>
    </row>
    <row r="3376" spans="3:19" x14ac:dyDescent="0.25">
      <c r="C3376"/>
      <c r="H3376"/>
      <c r="N3376"/>
      <c r="S3376"/>
    </row>
    <row r="3377" spans="3:19" x14ac:dyDescent="0.25">
      <c r="C3377"/>
      <c r="H3377"/>
      <c r="N3377"/>
      <c r="S3377"/>
    </row>
    <row r="3378" spans="3:19" x14ac:dyDescent="0.25">
      <c r="C3378"/>
      <c r="H3378"/>
      <c r="N3378"/>
      <c r="S3378"/>
    </row>
    <row r="3379" spans="3:19" x14ac:dyDescent="0.25">
      <c r="C3379"/>
      <c r="H3379"/>
      <c r="N3379"/>
      <c r="S3379"/>
    </row>
    <row r="3380" spans="3:19" x14ac:dyDescent="0.25">
      <c r="C3380"/>
      <c r="H3380"/>
      <c r="N3380"/>
      <c r="S3380"/>
    </row>
    <row r="3381" spans="3:19" x14ac:dyDescent="0.25">
      <c r="C3381"/>
      <c r="H3381"/>
      <c r="N3381"/>
      <c r="S3381"/>
    </row>
    <row r="3382" spans="3:19" x14ac:dyDescent="0.25">
      <c r="C3382"/>
      <c r="H3382"/>
      <c r="N3382"/>
      <c r="S3382"/>
    </row>
    <row r="3383" spans="3:19" x14ac:dyDescent="0.25">
      <c r="C3383"/>
      <c r="H3383"/>
      <c r="N3383"/>
      <c r="S3383"/>
    </row>
    <row r="3384" spans="3:19" x14ac:dyDescent="0.25">
      <c r="C3384"/>
      <c r="H3384"/>
      <c r="N3384"/>
      <c r="S3384"/>
    </row>
    <row r="3385" spans="3:19" x14ac:dyDescent="0.25">
      <c r="C3385"/>
      <c r="H3385"/>
      <c r="N3385"/>
      <c r="S3385"/>
    </row>
    <row r="3386" spans="3:19" x14ac:dyDescent="0.25">
      <c r="C3386"/>
      <c r="H3386"/>
      <c r="N3386"/>
      <c r="S3386"/>
    </row>
    <row r="3387" spans="3:19" x14ac:dyDescent="0.25">
      <c r="C3387"/>
      <c r="H3387"/>
      <c r="N3387"/>
      <c r="S3387"/>
    </row>
    <row r="3388" spans="3:19" x14ac:dyDescent="0.25">
      <c r="C3388"/>
      <c r="H3388"/>
      <c r="N3388"/>
      <c r="S3388"/>
    </row>
    <row r="3389" spans="3:19" x14ac:dyDescent="0.25">
      <c r="C3389"/>
      <c r="H3389"/>
      <c r="N3389"/>
      <c r="S3389"/>
    </row>
    <row r="3390" spans="3:19" x14ac:dyDescent="0.25">
      <c r="C3390"/>
      <c r="H3390"/>
      <c r="N3390"/>
      <c r="S3390"/>
    </row>
    <row r="3391" spans="3:19" x14ac:dyDescent="0.25">
      <c r="C3391"/>
      <c r="H3391"/>
      <c r="N3391"/>
      <c r="S3391"/>
    </row>
    <row r="3392" spans="3:19" x14ac:dyDescent="0.25">
      <c r="C3392"/>
      <c r="H3392"/>
      <c r="N3392"/>
      <c r="S3392"/>
    </row>
    <row r="3393" spans="3:66" x14ac:dyDescent="0.25">
      <c r="C3393"/>
      <c r="H3393"/>
      <c r="N3393"/>
      <c r="S3393"/>
    </row>
    <row r="3394" spans="3:66" x14ac:dyDescent="0.25">
      <c r="C3394"/>
      <c r="H3394"/>
      <c r="N3394"/>
      <c r="S3394"/>
    </row>
    <row r="3395" spans="3:66" x14ac:dyDescent="0.25">
      <c r="C3395"/>
      <c r="H3395"/>
      <c r="N3395"/>
      <c r="S3395"/>
    </row>
    <row r="3396" spans="3:66" x14ac:dyDescent="0.25">
      <c r="C3396"/>
      <c r="H3396"/>
      <c r="N3396"/>
      <c r="S3396"/>
    </row>
    <row r="3397" spans="3:66" x14ac:dyDescent="0.25">
      <c r="C3397"/>
      <c r="H3397"/>
      <c r="N3397"/>
      <c r="S3397"/>
    </row>
    <row r="3398" spans="3:66" x14ac:dyDescent="0.25">
      <c r="C3398"/>
      <c r="H3398"/>
      <c r="N3398"/>
      <c r="S3398"/>
    </row>
    <row r="3399" spans="3:66" x14ac:dyDescent="0.25">
      <c r="C3399"/>
      <c r="H3399"/>
      <c r="N3399"/>
      <c r="S3399"/>
    </row>
    <row r="3400" spans="3:66" x14ac:dyDescent="0.25">
      <c r="C3400"/>
      <c r="H3400"/>
      <c r="N3400"/>
      <c r="S3400"/>
    </row>
    <row r="3401" spans="3:66" x14ac:dyDescent="0.25">
      <c r="C3401"/>
      <c r="H3401"/>
      <c r="N3401"/>
      <c r="S3401"/>
    </row>
    <row r="3402" spans="3:66" x14ac:dyDescent="0.25">
      <c r="C3402"/>
      <c r="H3402"/>
      <c r="N3402"/>
      <c r="S3402"/>
    </row>
    <row r="3403" spans="3:66" x14ac:dyDescent="0.25">
      <c r="C3403"/>
      <c r="H3403"/>
      <c r="N3403"/>
      <c r="S3403"/>
    </row>
    <row r="3404" spans="3:66" x14ac:dyDescent="0.25">
      <c r="C3404"/>
      <c r="H3404"/>
      <c r="N3404"/>
      <c r="S3404"/>
    </row>
    <row r="3405" spans="3:66" x14ac:dyDescent="0.25">
      <c r="C3405"/>
      <c r="H3405"/>
      <c r="N3405"/>
      <c r="S3405"/>
      <c r="BN3405" s="53"/>
    </row>
    <row r="3406" spans="3:66" x14ac:dyDescent="0.25">
      <c r="C3406"/>
      <c r="H3406"/>
      <c r="N3406"/>
      <c r="S3406"/>
      <c r="BN3406" s="53"/>
    </row>
    <row r="3407" spans="3:66" x14ac:dyDescent="0.25">
      <c r="C3407"/>
      <c r="H3407"/>
      <c r="N3407"/>
      <c r="S3407"/>
    </row>
    <row r="3408" spans="3:66" x14ac:dyDescent="0.25">
      <c r="C3408"/>
      <c r="H3408"/>
      <c r="N3408"/>
      <c r="S3408"/>
    </row>
    <row r="3409" spans="3:19" x14ac:dyDescent="0.25">
      <c r="C3409"/>
      <c r="H3409"/>
      <c r="N3409"/>
      <c r="S3409"/>
    </row>
    <row r="3410" spans="3:19" x14ac:dyDescent="0.25">
      <c r="C3410"/>
      <c r="H3410"/>
      <c r="N3410"/>
      <c r="S3410"/>
    </row>
    <row r="3411" spans="3:19" x14ac:dyDescent="0.25">
      <c r="C3411"/>
      <c r="H3411"/>
      <c r="N3411"/>
      <c r="S3411"/>
    </row>
    <row r="3412" spans="3:19" x14ac:dyDescent="0.25">
      <c r="C3412"/>
      <c r="H3412"/>
      <c r="N3412"/>
      <c r="S3412"/>
    </row>
    <row r="3413" spans="3:19" x14ac:dyDescent="0.25">
      <c r="C3413"/>
      <c r="H3413"/>
      <c r="N3413"/>
      <c r="S3413"/>
    </row>
    <row r="3414" spans="3:19" x14ac:dyDescent="0.25">
      <c r="C3414"/>
      <c r="H3414"/>
      <c r="N3414"/>
      <c r="S3414"/>
    </row>
    <row r="3415" spans="3:19" x14ac:dyDescent="0.25">
      <c r="C3415"/>
      <c r="H3415"/>
      <c r="N3415"/>
      <c r="S3415"/>
    </row>
    <row r="3416" spans="3:19" x14ac:dyDescent="0.25">
      <c r="C3416"/>
      <c r="H3416"/>
      <c r="N3416"/>
      <c r="S3416"/>
    </row>
    <row r="3417" spans="3:19" x14ac:dyDescent="0.25">
      <c r="C3417"/>
      <c r="H3417"/>
      <c r="N3417"/>
      <c r="S3417"/>
    </row>
    <row r="3418" spans="3:19" x14ac:dyDescent="0.25">
      <c r="C3418"/>
      <c r="H3418"/>
      <c r="N3418"/>
      <c r="S3418"/>
    </row>
    <row r="3419" spans="3:19" x14ac:dyDescent="0.25">
      <c r="C3419"/>
      <c r="H3419"/>
      <c r="N3419"/>
      <c r="S3419"/>
    </row>
    <row r="3420" spans="3:19" x14ac:dyDescent="0.25">
      <c r="C3420"/>
      <c r="H3420"/>
      <c r="N3420"/>
      <c r="S3420"/>
    </row>
    <row r="3421" spans="3:19" x14ac:dyDescent="0.25">
      <c r="C3421"/>
      <c r="H3421"/>
      <c r="N3421"/>
      <c r="S3421"/>
    </row>
    <row r="3422" spans="3:19" x14ac:dyDescent="0.25">
      <c r="C3422"/>
      <c r="H3422"/>
      <c r="N3422"/>
      <c r="S3422"/>
    </row>
    <row r="3423" spans="3:19" x14ac:dyDescent="0.25">
      <c r="C3423"/>
      <c r="H3423"/>
      <c r="N3423"/>
      <c r="S3423"/>
    </row>
    <row r="3424" spans="3:19" x14ac:dyDescent="0.25">
      <c r="C3424"/>
      <c r="H3424"/>
      <c r="N3424"/>
      <c r="S3424"/>
    </row>
    <row r="3425" spans="3:19" x14ac:dyDescent="0.25">
      <c r="C3425"/>
      <c r="H3425"/>
      <c r="N3425"/>
      <c r="S3425"/>
    </row>
    <row r="3426" spans="3:19" x14ac:dyDescent="0.25">
      <c r="C3426"/>
      <c r="H3426"/>
      <c r="N3426"/>
      <c r="S3426"/>
    </row>
    <row r="3427" spans="3:19" x14ac:dyDescent="0.25">
      <c r="C3427"/>
      <c r="H3427"/>
      <c r="N3427"/>
      <c r="S3427"/>
    </row>
    <row r="3428" spans="3:19" x14ac:dyDescent="0.25">
      <c r="C3428"/>
      <c r="H3428"/>
      <c r="N3428"/>
      <c r="S3428"/>
    </row>
    <row r="3429" spans="3:19" x14ac:dyDescent="0.25">
      <c r="C3429"/>
      <c r="H3429"/>
      <c r="N3429"/>
      <c r="S3429"/>
    </row>
    <row r="3430" spans="3:19" x14ac:dyDescent="0.25">
      <c r="C3430"/>
      <c r="H3430"/>
      <c r="N3430"/>
      <c r="S3430"/>
    </row>
    <row r="3431" spans="3:19" x14ac:dyDescent="0.25">
      <c r="C3431"/>
      <c r="H3431"/>
      <c r="N3431"/>
      <c r="S3431"/>
    </row>
    <row r="3432" spans="3:19" x14ac:dyDescent="0.25">
      <c r="C3432"/>
      <c r="H3432"/>
      <c r="N3432"/>
      <c r="S3432"/>
    </row>
    <row r="3433" spans="3:19" x14ac:dyDescent="0.25">
      <c r="C3433"/>
      <c r="H3433"/>
      <c r="N3433"/>
      <c r="S3433"/>
    </row>
    <row r="3434" spans="3:19" x14ac:dyDescent="0.25">
      <c r="C3434"/>
      <c r="H3434"/>
      <c r="N3434"/>
      <c r="S3434"/>
    </row>
    <row r="3435" spans="3:19" x14ac:dyDescent="0.25">
      <c r="C3435"/>
      <c r="H3435"/>
      <c r="N3435"/>
      <c r="S3435"/>
    </row>
    <row r="3436" spans="3:19" x14ac:dyDescent="0.25">
      <c r="C3436"/>
      <c r="H3436"/>
      <c r="N3436"/>
      <c r="S3436"/>
    </row>
    <row r="3437" spans="3:19" x14ac:dyDescent="0.25">
      <c r="C3437"/>
      <c r="H3437"/>
      <c r="N3437"/>
      <c r="S3437"/>
    </row>
    <row r="3438" spans="3:19" x14ac:dyDescent="0.25">
      <c r="C3438"/>
      <c r="H3438"/>
      <c r="N3438"/>
      <c r="S3438"/>
    </row>
    <row r="3439" spans="3:19" x14ac:dyDescent="0.25">
      <c r="C3439"/>
      <c r="H3439"/>
      <c r="N3439"/>
      <c r="S3439"/>
    </row>
    <row r="3440" spans="3:19" x14ac:dyDescent="0.25">
      <c r="C3440"/>
      <c r="H3440"/>
      <c r="N3440"/>
      <c r="S3440"/>
    </row>
    <row r="3441" spans="3:19" x14ac:dyDescent="0.25">
      <c r="C3441"/>
      <c r="H3441"/>
      <c r="N3441"/>
      <c r="S3441"/>
    </row>
    <row r="3442" spans="3:19" x14ac:dyDescent="0.25">
      <c r="C3442"/>
      <c r="H3442"/>
      <c r="N3442"/>
      <c r="S3442"/>
    </row>
    <row r="3443" spans="3:19" x14ac:dyDescent="0.25">
      <c r="C3443"/>
      <c r="H3443"/>
      <c r="N3443"/>
      <c r="S3443"/>
    </row>
    <row r="3444" spans="3:19" x14ac:dyDescent="0.25">
      <c r="C3444"/>
      <c r="H3444"/>
      <c r="N3444"/>
      <c r="S3444"/>
    </row>
    <row r="3445" spans="3:19" x14ac:dyDescent="0.25">
      <c r="C3445"/>
      <c r="H3445"/>
      <c r="N3445"/>
      <c r="S3445"/>
    </row>
    <row r="3446" spans="3:19" x14ac:dyDescent="0.25">
      <c r="C3446"/>
      <c r="H3446"/>
      <c r="N3446"/>
      <c r="S3446"/>
    </row>
    <row r="3447" spans="3:19" x14ac:dyDescent="0.25">
      <c r="C3447"/>
      <c r="H3447"/>
      <c r="N3447"/>
      <c r="S3447"/>
    </row>
    <row r="3448" spans="3:19" x14ac:dyDescent="0.25">
      <c r="C3448"/>
      <c r="H3448"/>
      <c r="N3448"/>
      <c r="S3448"/>
    </row>
    <row r="3449" spans="3:19" x14ac:dyDescent="0.25">
      <c r="C3449"/>
      <c r="H3449"/>
      <c r="N3449"/>
      <c r="S3449"/>
    </row>
    <row r="3450" spans="3:19" x14ac:dyDescent="0.25">
      <c r="C3450"/>
      <c r="H3450"/>
      <c r="N3450"/>
      <c r="S3450"/>
    </row>
    <row r="3451" spans="3:19" x14ac:dyDescent="0.25">
      <c r="C3451"/>
      <c r="H3451"/>
      <c r="N3451"/>
      <c r="S3451"/>
    </row>
    <row r="3452" spans="3:19" x14ac:dyDescent="0.25">
      <c r="C3452"/>
      <c r="H3452"/>
      <c r="N3452"/>
      <c r="S3452"/>
    </row>
    <row r="3453" spans="3:19" x14ac:dyDescent="0.25">
      <c r="C3453"/>
      <c r="H3453"/>
      <c r="N3453"/>
      <c r="S3453"/>
    </row>
    <row r="3454" spans="3:19" x14ac:dyDescent="0.25">
      <c r="C3454"/>
      <c r="H3454"/>
      <c r="N3454"/>
      <c r="S3454"/>
    </row>
    <row r="3455" spans="3:19" x14ac:dyDescent="0.25">
      <c r="C3455"/>
      <c r="H3455"/>
      <c r="N3455"/>
      <c r="S3455"/>
    </row>
    <row r="3456" spans="3:19" x14ac:dyDescent="0.25">
      <c r="C3456"/>
      <c r="H3456"/>
      <c r="N3456"/>
      <c r="S3456"/>
    </row>
    <row r="3457" spans="3:180" x14ac:dyDescent="0.25">
      <c r="C3457"/>
      <c r="H3457"/>
      <c r="N3457"/>
      <c r="S3457"/>
    </row>
    <row r="3458" spans="3:180" x14ac:dyDescent="0.25">
      <c r="C3458"/>
      <c r="H3458"/>
      <c r="N3458"/>
      <c r="S3458"/>
    </row>
    <row r="3459" spans="3:180" x14ac:dyDescent="0.25">
      <c r="C3459"/>
      <c r="H3459"/>
      <c r="N3459"/>
      <c r="S3459"/>
    </row>
    <row r="3460" spans="3:180" x14ac:dyDescent="0.25">
      <c r="C3460"/>
      <c r="H3460"/>
      <c r="N3460"/>
      <c r="S3460"/>
    </row>
    <row r="3461" spans="3:180" x14ac:dyDescent="0.25">
      <c r="C3461"/>
      <c r="H3461"/>
      <c r="N3461"/>
      <c r="S3461"/>
    </row>
    <row r="3462" spans="3:180" x14ac:dyDescent="0.25">
      <c r="C3462"/>
      <c r="H3462"/>
      <c r="N3462"/>
      <c r="S3462"/>
    </row>
    <row r="3463" spans="3:180" x14ac:dyDescent="0.25">
      <c r="C3463"/>
      <c r="H3463"/>
      <c r="N3463"/>
      <c r="S3463"/>
    </row>
    <row r="3464" spans="3:180" x14ac:dyDescent="0.25">
      <c r="C3464"/>
      <c r="H3464"/>
      <c r="N3464"/>
      <c r="S3464"/>
    </row>
    <row r="3465" spans="3:180" x14ac:dyDescent="0.25">
      <c r="C3465"/>
      <c r="H3465"/>
      <c r="N3465"/>
      <c r="S3465"/>
    </row>
    <row r="3466" spans="3:180" x14ac:dyDescent="0.25">
      <c r="C3466"/>
      <c r="H3466"/>
      <c r="N3466"/>
      <c r="S3466"/>
    </row>
    <row r="3467" spans="3:180" x14ac:dyDescent="0.25">
      <c r="C3467"/>
      <c r="H3467"/>
      <c r="N3467"/>
      <c r="S3467"/>
      <c r="FX3467" s="53"/>
    </row>
    <row r="3468" spans="3:180" x14ac:dyDescent="0.25">
      <c r="C3468"/>
      <c r="H3468"/>
      <c r="N3468"/>
      <c r="S3468"/>
    </row>
    <row r="3469" spans="3:180" x14ac:dyDescent="0.25">
      <c r="C3469"/>
      <c r="H3469"/>
      <c r="N3469"/>
      <c r="S3469"/>
    </row>
    <row r="3470" spans="3:180" x14ac:dyDescent="0.25">
      <c r="C3470"/>
      <c r="H3470"/>
      <c r="N3470"/>
      <c r="S3470"/>
    </row>
    <row r="3471" spans="3:180" x14ac:dyDescent="0.25">
      <c r="C3471"/>
      <c r="H3471"/>
      <c r="N3471"/>
      <c r="S3471"/>
    </row>
    <row r="3472" spans="3:180" x14ac:dyDescent="0.25">
      <c r="C3472"/>
      <c r="H3472"/>
      <c r="N3472"/>
      <c r="S3472"/>
    </row>
    <row r="3473" spans="3:19" x14ac:dyDescent="0.25">
      <c r="C3473"/>
      <c r="H3473"/>
      <c r="N3473"/>
      <c r="S3473"/>
    </row>
    <row r="3474" spans="3:19" x14ac:dyDescent="0.25">
      <c r="C3474"/>
      <c r="H3474"/>
      <c r="N3474"/>
      <c r="S3474"/>
    </row>
    <row r="3475" spans="3:19" x14ac:dyDescent="0.25">
      <c r="C3475"/>
      <c r="H3475"/>
      <c r="N3475"/>
      <c r="S3475"/>
    </row>
    <row r="3476" spans="3:19" x14ac:dyDescent="0.25">
      <c r="C3476"/>
      <c r="H3476"/>
      <c r="N3476"/>
      <c r="S3476"/>
    </row>
    <row r="3477" spans="3:19" x14ac:dyDescent="0.25">
      <c r="C3477"/>
      <c r="H3477"/>
      <c r="N3477"/>
      <c r="S3477"/>
    </row>
    <row r="3478" spans="3:19" x14ac:dyDescent="0.25">
      <c r="C3478"/>
      <c r="H3478"/>
      <c r="N3478"/>
      <c r="S3478"/>
    </row>
    <row r="3479" spans="3:19" x14ac:dyDescent="0.25">
      <c r="C3479"/>
      <c r="H3479"/>
      <c r="N3479"/>
      <c r="S3479"/>
    </row>
    <row r="3480" spans="3:19" x14ac:dyDescent="0.25">
      <c r="C3480"/>
      <c r="H3480"/>
      <c r="N3480"/>
      <c r="S3480"/>
    </row>
    <row r="3481" spans="3:19" x14ac:dyDescent="0.25">
      <c r="C3481"/>
      <c r="H3481"/>
      <c r="N3481"/>
      <c r="S3481"/>
    </row>
    <row r="3482" spans="3:19" x14ac:dyDescent="0.25">
      <c r="C3482"/>
      <c r="H3482"/>
      <c r="N3482"/>
      <c r="S3482"/>
    </row>
    <row r="3483" spans="3:19" x14ac:dyDescent="0.25">
      <c r="C3483"/>
      <c r="H3483"/>
      <c r="N3483"/>
      <c r="S3483"/>
    </row>
    <row r="3484" spans="3:19" x14ac:dyDescent="0.25">
      <c r="C3484"/>
      <c r="H3484"/>
      <c r="N3484"/>
      <c r="S3484"/>
    </row>
    <row r="3485" spans="3:19" x14ac:dyDescent="0.25">
      <c r="C3485"/>
      <c r="H3485"/>
      <c r="N3485"/>
      <c r="S3485"/>
    </row>
    <row r="3486" spans="3:19" x14ac:dyDescent="0.25">
      <c r="C3486"/>
      <c r="H3486"/>
      <c r="N3486"/>
      <c r="S3486"/>
    </row>
    <row r="3487" spans="3:19" x14ac:dyDescent="0.25">
      <c r="C3487"/>
      <c r="H3487"/>
      <c r="N3487"/>
      <c r="S3487"/>
    </row>
    <row r="3488" spans="3:19" x14ac:dyDescent="0.25">
      <c r="C3488"/>
      <c r="H3488"/>
      <c r="N3488"/>
      <c r="S3488"/>
    </row>
    <row r="3489" spans="3:67" x14ac:dyDescent="0.25">
      <c r="C3489"/>
      <c r="H3489"/>
      <c r="N3489"/>
      <c r="S3489"/>
    </row>
    <row r="3490" spans="3:67" x14ac:dyDescent="0.25">
      <c r="C3490"/>
      <c r="H3490"/>
      <c r="N3490"/>
      <c r="S3490"/>
    </row>
    <row r="3491" spans="3:67" x14ac:dyDescent="0.25">
      <c r="C3491"/>
      <c r="H3491"/>
      <c r="N3491"/>
      <c r="S3491"/>
    </row>
    <row r="3492" spans="3:67" x14ac:dyDescent="0.25">
      <c r="C3492"/>
      <c r="H3492"/>
      <c r="N3492"/>
      <c r="S3492"/>
    </row>
    <row r="3493" spans="3:67" x14ac:dyDescent="0.25">
      <c r="C3493"/>
      <c r="H3493"/>
      <c r="N3493"/>
      <c r="S3493"/>
    </row>
    <row r="3494" spans="3:67" x14ac:dyDescent="0.25">
      <c r="C3494"/>
      <c r="H3494"/>
      <c r="N3494"/>
      <c r="S3494"/>
    </row>
    <row r="3495" spans="3:67" x14ac:dyDescent="0.25">
      <c r="C3495"/>
      <c r="H3495"/>
      <c r="N3495"/>
      <c r="S3495"/>
    </row>
    <row r="3496" spans="3:67" x14ac:dyDescent="0.25">
      <c r="C3496"/>
      <c r="H3496"/>
      <c r="N3496"/>
      <c r="S3496"/>
      <c r="BO3496" s="53"/>
    </row>
    <row r="3497" spans="3:67" x14ac:dyDescent="0.25">
      <c r="C3497"/>
      <c r="H3497"/>
      <c r="N3497"/>
      <c r="S3497"/>
      <c r="BO3497" s="53"/>
    </row>
    <row r="3498" spans="3:67" x14ac:dyDescent="0.25">
      <c r="C3498"/>
      <c r="H3498"/>
      <c r="N3498"/>
      <c r="S3498"/>
    </row>
    <row r="3499" spans="3:67" x14ac:dyDescent="0.25">
      <c r="C3499"/>
      <c r="H3499"/>
      <c r="N3499"/>
      <c r="S3499"/>
    </row>
    <row r="3500" spans="3:67" x14ac:dyDescent="0.25">
      <c r="C3500"/>
      <c r="H3500"/>
      <c r="N3500"/>
      <c r="S3500"/>
    </row>
    <row r="3501" spans="3:67" x14ac:dyDescent="0.25">
      <c r="C3501"/>
      <c r="H3501"/>
      <c r="N3501"/>
      <c r="S3501"/>
    </row>
    <row r="3502" spans="3:67" x14ac:dyDescent="0.25">
      <c r="C3502"/>
      <c r="H3502"/>
      <c r="N3502"/>
      <c r="S3502"/>
    </row>
    <row r="3503" spans="3:67" x14ac:dyDescent="0.25">
      <c r="C3503"/>
      <c r="H3503"/>
      <c r="N3503"/>
      <c r="S3503"/>
    </row>
    <row r="3504" spans="3:67" x14ac:dyDescent="0.25">
      <c r="C3504"/>
      <c r="H3504"/>
      <c r="N3504"/>
      <c r="S3504"/>
    </row>
    <row r="3505" spans="3:19" x14ac:dyDescent="0.25">
      <c r="C3505"/>
      <c r="H3505"/>
      <c r="N3505"/>
      <c r="S3505"/>
    </row>
    <row r="3506" spans="3:19" x14ac:dyDescent="0.25">
      <c r="C3506"/>
      <c r="H3506"/>
      <c r="N3506"/>
      <c r="S3506"/>
    </row>
    <row r="3507" spans="3:19" x14ac:dyDescent="0.25">
      <c r="C3507"/>
      <c r="H3507"/>
      <c r="N3507"/>
      <c r="S3507"/>
    </row>
    <row r="3508" spans="3:19" x14ac:dyDescent="0.25">
      <c r="C3508"/>
      <c r="H3508"/>
      <c r="N3508"/>
      <c r="S3508"/>
    </row>
    <row r="3509" spans="3:19" x14ac:dyDescent="0.25">
      <c r="C3509"/>
      <c r="H3509"/>
      <c r="N3509"/>
      <c r="S3509"/>
    </row>
    <row r="3510" spans="3:19" x14ac:dyDescent="0.25">
      <c r="C3510"/>
      <c r="H3510"/>
      <c r="N3510"/>
      <c r="S3510"/>
    </row>
    <row r="3511" spans="3:19" x14ac:dyDescent="0.25">
      <c r="C3511"/>
      <c r="H3511"/>
      <c r="N3511"/>
      <c r="S3511"/>
    </row>
    <row r="3512" spans="3:19" x14ac:dyDescent="0.25">
      <c r="C3512"/>
      <c r="H3512"/>
      <c r="N3512"/>
      <c r="S3512"/>
    </row>
    <row r="3513" spans="3:19" x14ac:dyDescent="0.25">
      <c r="C3513"/>
      <c r="H3513"/>
      <c r="N3513"/>
      <c r="S3513"/>
    </row>
    <row r="3514" spans="3:19" x14ac:dyDescent="0.25">
      <c r="C3514"/>
      <c r="H3514"/>
      <c r="N3514"/>
      <c r="S3514"/>
    </row>
    <row r="3515" spans="3:19" x14ac:dyDescent="0.25">
      <c r="C3515"/>
      <c r="H3515"/>
      <c r="N3515"/>
      <c r="S3515"/>
    </row>
    <row r="3516" spans="3:19" x14ac:dyDescent="0.25">
      <c r="C3516"/>
      <c r="H3516"/>
      <c r="N3516"/>
      <c r="S3516"/>
    </row>
    <row r="3517" spans="3:19" x14ac:dyDescent="0.25">
      <c r="C3517"/>
      <c r="H3517"/>
      <c r="N3517"/>
      <c r="S3517"/>
    </row>
    <row r="3518" spans="3:19" x14ac:dyDescent="0.25">
      <c r="C3518"/>
      <c r="H3518"/>
      <c r="N3518"/>
      <c r="S3518"/>
    </row>
    <row r="3519" spans="3:19" x14ac:dyDescent="0.25">
      <c r="C3519"/>
      <c r="H3519"/>
      <c r="N3519"/>
      <c r="S3519"/>
    </row>
    <row r="3520" spans="3:19" x14ac:dyDescent="0.25">
      <c r="C3520"/>
      <c r="H3520"/>
      <c r="N3520"/>
      <c r="S3520"/>
    </row>
    <row r="3521" spans="3:19" x14ac:dyDescent="0.25">
      <c r="C3521"/>
      <c r="H3521"/>
      <c r="N3521"/>
      <c r="S3521"/>
    </row>
    <row r="3522" spans="3:19" x14ac:dyDescent="0.25">
      <c r="C3522"/>
      <c r="H3522"/>
      <c r="N3522"/>
      <c r="S3522"/>
    </row>
    <row r="3523" spans="3:19" x14ac:dyDescent="0.25">
      <c r="C3523"/>
      <c r="H3523"/>
      <c r="N3523"/>
      <c r="S3523"/>
    </row>
    <row r="3524" spans="3:19" x14ac:dyDescent="0.25">
      <c r="C3524"/>
      <c r="H3524"/>
      <c r="N3524"/>
      <c r="S3524"/>
    </row>
    <row r="3525" spans="3:19" x14ac:dyDescent="0.25">
      <c r="C3525"/>
      <c r="H3525"/>
      <c r="N3525"/>
      <c r="S3525"/>
    </row>
    <row r="3526" spans="3:19" x14ac:dyDescent="0.25">
      <c r="C3526"/>
      <c r="H3526"/>
      <c r="N3526"/>
      <c r="S3526"/>
    </row>
    <row r="3527" spans="3:19" x14ac:dyDescent="0.25">
      <c r="C3527"/>
      <c r="H3527"/>
      <c r="N3527"/>
      <c r="S3527"/>
    </row>
    <row r="3528" spans="3:19" x14ac:dyDescent="0.25">
      <c r="C3528"/>
      <c r="H3528"/>
      <c r="N3528"/>
      <c r="S3528"/>
    </row>
    <row r="3529" spans="3:19" x14ac:dyDescent="0.25">
      <c r="C3529"/>
      <c r="H3529"/>
      <c r="N3529"/>
      <c r="S3529"/>
    </row>
    <row r="3530" spans="3:19" x14ac:dyDescent="0.25">
      <c r="C3530"/>
      <c r="H3530"/>
      <c r="N3530"/>
      <c r="S3530"/>
    </row>
    <row r="3531" spans="3:19" x14ac:dyDescent="0.25">
      <c r="C3531"/>
      <c r="H3531"/>
      <c r="N3531"/>
      <c r="S3531"/>
    </row>
    <row r="3532" spans="3:19" x14ac:dyDescent="0.25">
      <c r="C3532"/>
      <c r="H3532"/>
      <c r="N3532"/>
      <c r="S3532"/>
    </row>
    <row r="3533" spans="3:19" x14ac:dyDescent="0.25">
      <c r="C3533"/>
      <c r="H3533"/>
      <c r="N3533"/>
      <c r="S3533"/>
    </row>
    <row r="3534" spans="3:19" x14ac:dyDescent="0.25">
      <c r="C3534"/>
      <c r="H3534"/>
      <c r="N3534"/>
      <c r="S3534"/>
    </row>
    <row r="3535" spans="3:19" x14ac:dyDescent="0.25">
      <c r="C3535"/>
      <c r="H3535"/>
      <c r="N3535"/>
      <c r="S3535"/>
    </row>
    <row r="3536" spans="3:19" x14ac:dyDescent="0.25">
      <c r="C3536"/>
      <c r="H3536"/>
      <c r="N3536"/>
      <c r="S3536"/>
    </row>
    <row r="3537" spans="3:19" x14ac:dyDescent="0.25">
      <c r="C3537"/>
      <c r="H3537"/>
      <c r="N3537"/>
      <c r="S3537"/>
    </row>
    <row r="3538" spans="3:19" x14ac:dyDescent="0.25">
      <c r="C3538"/>
      <c r="H3538"/>
      <c r="N3538"/>
      <c r="S3538"/>
    </row>
    <row r="3539" spans="3:19" x14ac:dyDescent="0.25">
      <c r="C3539"/>
      <c r="H3539"/>
      <c r="N3539"/>
      <c r="S3539"/>
    </row>
    <row r="3540" spans="3:19" x14ac:dyDescent="0.25">
      <c r="C3540"/>
      <c r="H3540"/>
      <c r="N3540"/>
      <c r="S3540"/>
    </row>
    <row r="3541" spans="3:19" x14ac:dyDescent="0.25">
      <c r="C3541"/>
      <c r="H3541"/>
      <c r="N3541"/>
      <c r="S3541"/>
    </row>
    <row r="3542" spans="3:19" x14ac:dyDescent="0.25">
      <c r="C3542"/>
      <c r="H3542"/>
      <c r="N3542"/>
      <c r="S3542"/>
    </row>
    <row r="3543" spans="3:19" x14ac:dyDescent="0.25">
      <c r="C3543"/>
      <c r="H3543"/>
      <c r="N3543"/>
      <c r="S3543"/>
    </row>
    <row r="3544" spans="3:19" x14ac:dyDescent="0.25">
      <c r="C3544"/>
      <c r="H3544"/>
      <c r="N3544"/>
      <c r="S3544"/>
    </row>
    <row r="3545" spans="3:19" x14ac:dyDescent="0.25">
      <c r="C3545"/>
      <c r="H3545"/>
      <c r="N3545"/>
      <c r="S3545"/>
    </row>
    <row r="3546" spans="3:19" x14ac:dyDescent="0.25">
      <c r="C3546"/>
      <c r="H3546"/>
      <c r="N3546"/>
      <c r="S3546"/>
    </row>
    <row r="3547" spans="3:19" x14ac:dyDescent="0.25">
      <c r="C3547"/>
      <c r="H3547"/>
      <c r="N3547"/>
      <c r="S3547"/>
    </row>
    <row r="3548" spans="3:19" x14ac:dyDescent="0.25">
      <c r="C3548"/>
      <c r="H3548"/>
      <c r="N3548"/>
      <c r="S3548"/>
    </row>
    <row r="3549" spans="3:19" x14ac:dyDescent="0.25">
      <c r="C3549"/>
      <c r="H3549"/>
      <c r="N3549"/>
      <c r="S3549"/>
    </row>
    <row r="3550" spans="3:19" x14ac:dyDescent="0.25">
      <c r="C3550"/>
      <c r="H3550"/>
      <c r="N3550"/>
      <c r="S3550"/>
    </row>
    <row r="3551" spans="3:19" x14ac:dyDescent="0.25">
      <c r="C3551"/>
      <c r="H3551"/>
      <c r="N3551"/>
      <c r="S3551"/>
    </row>
    <row r="3552" spans="3:19" x14ac:dyDescent="0.25">
      <c r="C3552"/>
      <c r="H3552"/>
      <c r="N3552"/>
      <c r="S3552"/>
    </row>
    <row r="3553" spans="3:19" x14ac:dyDescent="0.25">
      <c r="C3553"/>
      <c r="H3553"/>
      <c r="N3553"/>
      <c r="S3553"/>
    </row>
    <row r="3554" spans="3:19" x14ac:dyDescent="0.25">
      <c r="C3554"/>
      <c r="H3554"/>
      <c r="N3554"/>
      <c r="S3554"/>
    </row>
    <row r="3555" spans="3:19" x14ac:dyDescent="0.25">
      <c r="C3555"/>
      <c r="H3555"/>
      <c r="N3555"/>
      <c r="S3555"/>
    </row>
    <row r="3556" spans="3:19" x14ac:dyDescent="0.25">
      <c r="C3556"/>
      <c r="H3556"/>
      <c r="N3556"/>
      <c r="S3556"/>
    </row>
    <row r="3557" spans="3:19" x14ac:dyDescent="0.25">
      <c r="C3557"/>
      <c r="H3557"/>
      <c r="N3557"/>
      <c r="S3557"/>
    </row>
    <row r="3558" spans="3:19" x14ac:dyDescent="0.25">
      <c r="C3558"/>
      <c r="H3558"/>
      <c r="N3558"/>
      <c r="S3558"/>
    </row>
    <row r="3559" spans="3:19" x14ac:dyDescent="0.25">
      <c r="C3559"/>
      <c r="H3559"/>
      <c r="N3559"/>
      <c r="S3559"/>
    </row>
    <row r="3560" spans="3:19" x14ac:dyDescent="0.25">
      <c r="C3560"/>
      <c r="H3560"/>
      <c r="N3560"/>
      <c r="S3560"/>
    </row>
    <row r="3561" spans="3:19" x14ac:dyDescent="0.25">
      <c r="C3561"/>
      <c r="H3561"/>
      <c r="N3561"/>
      <c r="S3561"/>
    </row>
    <row r="3562" spans="3:19" x14ac:dyDescent="0.25">
      <c r="C3562"/>
      <c r="H3562"/>
      <c r="N3562"/>
      <c r="S3562"/>
    </row>
    <row r="3563" spans="3:19" x14ac:dyDescent="0.25">
      <c r="C3563"/>
      <c r="H3563"/>
      <c r="N3563"/>
      <c r="S3563"/>
    </row>
    <row r="3564" spans="3:19" x14ac:dyDescent="0.25">
      <c r="C3564"/>
      <c r="H3564"/>
      <c r="N3564"/>
      <c r="S3564"/>
    </row>
    <row r="3565" spans="3:19" x14ac:dyDescent="0.25">
      <c r="C3565"/>
      <c r="H3565"/>
      <c r="N3565"/>
      <c r="S3565"/>
    </row>
    <row r="3566" spans="3:19" x14ac:dyDescent="0.25">
      <c r="C3566"/>
      <c r="H3566"/>
      <c r="N3566"/>
      <c r="S3566"/>
    </row>
    <row r="3567" spans="3:19" x14ac:dyDescent="0.25">
      <c r="C3567"/>
      <c r="H3567"/>
      <c r="N3567"/>
      <c r="S3567"/>
    </row>
    <row r="3568" spans="3:19" x14ac:dyDescent="0.25">
      <c r="C3568"/>
      <c r="H3568"/>
      <c r="N3568"/>
      <c r="S3568"/>
    </row>
    <row r="3569" spans="3:19" x14ac:dyDescent="0.25">
      <c r="C3569"/>
      <c r="H3569"/>
      <c r="N3569"/>
      <c r="S3569"/>
    </row>
    <row r="3570" spans="3:19" x14ac:dyDescent="0.25">
      <c r="C3570"/>
      <c r="H3570"/>
      <c r="N3570"/>
      <c r="S3570"/>
    </row>
    <row r="3571" spans="3:19" x14ac:dyDescent="0.25">
      <c r="C3571"/>
      <c r="H3571"/>
      <c r="N3571"/>
      <c r="S3571"/>
    </row>
    <row r="3572" spans="3:19" x14ac:dyDescent="0.25">
      <c r="C3572"/>
      <c r="H3572"/>
      <c r="N3572"/>
      <c r="S3572"/>
    </row>
    <row r="3573" spans="3:19" x14ac:dyDescent="0.25">
      <c r="C3573"/>
      <c r="H3573"/>
      <c r="N3573"/>
      <c r="S3573"/>
    </row>
    <row r="3574" spans="3:19" x14ac:dyDescent="0.25">
      <c r="C3574"/>
      <c r="H3574"/>
      <c r="N3574"/>
      <c r="S3574"/>
    </row>
    <row r="3575" spans="3:19" x14ac:dyDescent="0.25">
      <c r="C3575"/>
      <c r="H3575"/>
      <c r="N3575"/>
      <c r="S3575"/>
    </row>
    <row r="3576" spans="3:19" x14ac:dyDescent="0.25">
      <c r="C3576"/>
      <c r="H3576"/>
      <c r="N3576"/>
      <c r="S3576"/>
    </row>
    <row r="3577" spans="3:19" x14ac:dyDescent="0.25">
      <c r="C3577"/>
      <c r="H3577"/>
      <c r="N3577"/>
      <c r="S3577"/>
    </row>
    <row r="3578" spans="3:19" x14ac:dyDescent="0.25">
      <c r="C3578"/>
      <c r="H3578"/>
      <c r="N3578"/>
      <c r="S3578"/>
    </row>
    <row r="3579" spans="3:19" x14ac:dyDescent="0.25">
      <c r="C3579"/>
      <c r="H3579"/>
      <c r="N3579"/>
      <c r="S3579"/>
    </row>
    <row r="3580" spans="3:19" x14ac:dyDescent="0.25">
      <c r="C3580"/>
      <c r="H3580"/>
      <c r="N3580"/>
      <c r="S3580"/>
    </row>
    <row r="3581" spans="3:19" x14ac:dyDescent="0.25">
      <c r="C3581"/>
      <c r="H3581"/>
      <c r="N3581"/>
      <c r="S3581"/>
    </row>
    <row r="3582" spans="3:19" x14ac:dyDescent="0.25">
      <c r="C3582"/>
      <c r="H3582"/>
      <c r="N3582"/>
      <c r="S3582"/>
    </row>
    <row r="3583" spans="3:19" x14ac:dyDescent="0.25">
      <c r="C3583"/>
      <c r="H3583"/>
      <c r="N3583"/>
      <c r="S3583"/>
    </row>
    <row r="3584" spans="3:19" x14ac:dyDescent="0.25">
      <c r="C3584"/>
      <c r="H3584"/>
      <c r="N3584"/>
      <c r="S3584"/>
    </row>
    <row r="3585" spans="3:68" x14ac:dyDescent="0.25">
      <c r="C3585"/>
      <c r="H3585"/>
      <c r="N3585"/>
      <c r="S3585"/>
    </row>
    <row r="3586" spans="3:68" x14ac:dyDescent="0.25">
      <c r="C3586"/>
      <c r="H3586"/>
      <c r="N3586"/>
      <c r="S3586"/>
    </row>
    <row r="3587" spans="3:68" x14ac:dyDescent="0.25">
      <c r="C3587"/>
      <c r="H3587"/>
      <c r="N3587"/>
      <c r="S3587"/>
    </row>
    <row r="3588" spans="3:68" x14ac:dyDescent="0.25">
      <c r="C3588"/>
      <c r="H3588"/>
      <c r="N3588"/>
      <c r="S3588"/>
      <c r="BP3588" s="53"/>
    </row>
    <row r="3589" spans="3:68" x14ac:dyDescent="0.25">
      <c r="C3589"/>
      <c r="H3589"/>
      <c r="N3589"/>
      <c r="S3589"/>
      <c r="BP3589" s="53"/>
    </row>
    <row r="3590" spans="3:68" x14ac:dyDescent="0.25">
      <c r="C3590"/>
      <c r="H3590"/>
      <c r="N3590"/>
      <c r="S3590"/>
    </row>
    <row r="3591" spans="3:68" x14ac:dyDescent="0.25">
      <c r="C3591"/>
      <c r="H3591"/>
      <c r="N3591"/>
      <c r="S3591"/>
    </row>
    <row r="3592" spans="3:68" x14ac:dyDescent="0.25">
      <c r="C3592"/>
      <c r="H3592"/>
      <c r="N3592"/>
      <c r="S3592"/>
    </row>
    <row r="3593" spans="3:68" x14ac:dyDescent="0.25">
      <c r="C3593"/>
      <c r="H3593"/>
      <c r="N3593"/>
      <c r="S3593"/>
    </row>
    <row r="3594" spans="3:68" x14ac:dyDescent="0.25">
      <c r="C3594"/>
      <c r="H3594"/>
      <c r="N3594"/>
      <c r="S3594"/>
    </row>
    <row r="3595" spans="3:68" x14ac:dyDescent="0.25">
      <c r="C3595"/>
      <c r="H3595"/>
      <c r="N3595"/>
      <c r="S3595"/>
    </row>
    <row r="3596" spans="3:68" x14ac:dyDescent="0.25">
      <c r="C3596"/>
      <c r="H3596"/>
      <c r="N3596"/>
      <c r="S3596"/>
    </row>
    <row r="3597" spans="3:68" x14ac:dyDescent="0.25">
      <c r="C3597"/>
      <c r="H3597"/>
      <c r="N3597"/>
      <c r="S3597"/>
    </row>
    <row r="3598" spans="3:68" x14ac:dyDescent="0.25">
      <c r="C3598"/>
      <c r="H3598"/>
      <c r="N3598"/>
      <c r="S3598"/>
    </row>
    <row r="3599" spans="3:68" x14ac:dyDescent="0.25">
      <c r="C3599"/>
      <c r="H3599"/>
      <c r="N3599"/>
      <c r="S3599"/>
    </row>
    <row r="3600" spans="3:68" x14ac:dyDescent="0.25">
      <c r="C3600"/>
      <c r="H3600"/>
      <c r="N3600"/>
      <c r="S3600"/>
    </row>
    <row r="3601" spans="3:19" x14ac:dyDescent="0.25">
      <c r="C3601"/>
      <c r="H3601"/>
      <c r="N3601"/>
      <c r="S3601"/>
    </row>
    <row r="3602" spans="3:19" x14ac:dyDescent="0.25">
      <c r="C3602"/>
      <c r="H3602"/>
      <c r="N3602"/>
      <c r="S3602"/>
    </row>
    <row r="3603" spans="3:19" x14ac:dyDescent="0.25">
      <c r="C3603"/>
      <c r="H3603"/>
      <c r="N3603"/>
      <c r="S3603"/>
    </row>
    <row r="3604" spans="3:19" x14ac:dyDescent="0.25">
      <c r="C3604"/>
      <c r="H3604"/>
      <c r="N3604"/>
      <c r="S3604"/>
    </row>
    <row r="3605" spans="3:19" x14ac:dyDescent="0.25">
      <c r="C3605"/>
      <c r="H3605"/>
      <c r="N3605"/>
      <c r="S3605"/>
    </row>
    <row r="3606" spans="3:19" x14ac:dyDescent="0.25">
      <c r="C3606"/>
      <c r="H3606"/>
      <c r="N3606"/>
      <c r="S3606"/>
    </row>
    <row r="3607" spans="3:19" x14ac:dyDescent="0.25">
      <c r="C3607"/>
      <c r="H3607"/>
      <c r="N3607"/>
      <c r="S3607"/>
    </row>
    <row r="3608" spans="3:19" x14ac:dyDescent="0.25">
      <c r="C3608"/>
      <c r="H3608"/>
      <c r="N3608"/>
      <c r="S3608"/>
    </row>
    <row r="3609" spans="3:19" x14ac:dyDescent="0.25">
      <c r="C3609"/>
      <c r="H3609"/>
      <c r="N3609"/>
      <c r="S3609"/>
    </row>
    <row r="3610" spans="3:19" x14ac:dyDescent="0.25">
      <c r="C3610"/>
      <c r="H3610"/>
      <c r="N3610"/>
      <c r="S3610"/>
    </row>
    <row r="3611" spans="3:19" x14ac:dyDescent="0.25">
      <c r="C3611"/>
      <c r="H3611"/>
      <c r="N3611"/>
      <c r="S3611"/>
    </row>
    <row r="3612" spans="3:19" x14ac:dyDescent="0.25">
      <c r="C3612"/>
      <c r="H3612"/>
      <c r="N3612"/>
      <c r="S3612"/>
    </row>
    <row r="3613" spans="3:19" x14ac:dyDescent="0.25">
      <c r="C3613"/>
      <c r="H3613"/>
      <c r="N3613"/>
      <c r="S3613"/>
    </row>
    <row r="3614" spans="3:19" x14ac:dyDescent="0.25">
      <c r="C3614"/>
      <c r="H3614"/>
      <c r="N3614"/>
      <c r="S3614"/>
    </row>
    <row r="3615" spans="3:19" x14ac:dyDescent="0.25">
      <c r="C3615"/>
      <c r="H3615"/>
      <c r="N3615"/>
      <c r="S3615"/>
    </row>
    <row r="3616" spans="3:19" x14ac:dyDescent="0.25">
      <c r="C3616"/>
      <c r="H3616"/>
      <c r="N3616"/>
      <c r="S3616"/>
    </row>
    <row r="3617" spans="3:19" x14ac:dyDescent="0.25">
      <c r="C3617"/>
      <c r="H3617"/>
      <c r="N3617"/>
      <c r="S3617"/>
    </row>
    <row r="3618" spans="3:19" x14ac:dyDescent="0.25">
      <c r="C3618"/>
      <c r="H3618"/>
      <c r="N3618"/>
      <c r="S3618"/>
    </row>
    <row r="3619" spans="3:19" x14ac:dyDescent="0.25">
      <c r="C3619"/>
      <c r="H3619"/>
      <c r="N3619"/>
      <c r="S3619"/>
    </row>
    <row r="3620" spans="3:19" x14ac:dyDescent="0.25">
      <c r="C3620"/>
      <c r="H3620"/>
      <c r="N3620"/>
      <c r="S3620"/>
    </row>
    <row r="3621" spans="3:19" x14ac:dyDescent="0.25">
      <c r="C3621"/>
      <c r="H3621"/>
      <c r="N3621"/>
      <c r="S3621"/>
    </row>
    <row r="3622" spans="3:19" x14ac:dyDescent="0.25">
      <c r="C3622"/>
      <c r="H3622"/>
      <c r="N3622"/>
      <c r="S3622"/>
    </row>
    <row r="3623" spans="3:19" x14ac:dyDescent="0.25">
      <c r="C3623"/>
      <c r="H3623"/>
      <c r="N3623"/>
      <c r="S3623"/>
    </row>
    <row r="3624" spans="3:19" x14ac:dyDescent="0.25">
      <c r="C3624"/>
      <c r="H3624"/>
      <c r="N3624"/>
      <c r="S3624"/>
    </row>
    <row r="3625" spans="3:19" x14ac:dyDescent="0.25">
      <c r="C3625"/>
      <c r="H3625"/>
      <c r="N3625"/>
      <c r="S3625"/>
    </row>
    <row r="3626" spans="3:19" x14ac:dyDescent="0.25">
      <c r="C3626"/>
      <c r="H3626"/>
      <c r="N3626"/>
      <c r="S3626"/>
    </row>
    <row r="3627" spans="3:19" x14ac:dyDescent="0.25">
      <c r="C3627"/>
      <c r="H3627"/>
      <c r="N3627"/>
      <c r="S3627"/>
    </row>
    <row r="3628" spans="3:19" x14ac:dyDescent="0.25">
      <c r="C3628"/>
      <c r="H3628"/>
      <c r="N3628"/>
      <c r="S3628"/>
    </row>
    <row r="3629" spans="3:19" x14ac:dyDescent="0.25">
      <c r="C3629"/>
      <c r="H3629"/>
      <c r="N3629"/>
      <c r="S3629"/>
    </row>
    <row r="3630" spans="3:19" x14ac:dyDescent="0.25">
      <c r="C3630"/>
      <c r="H3630"/>
      <c r="N3630"/>
      <c r="S3630"/>
    </row>
    <row r="3631" spans="3:19" x14ac:dyDescent="0.25">
      <c r="C3631"/>
      <c r="H3631"/>
      <c r="N3631"/>
      <c r="S3631"/>
    </row>
    <row r="3632" spans="3:19" x14ac:dyDescent="0.25">
      <c r="C3632"/>
      <c r="H3632"/>
      <c r="N3632"/>
      <c r="S3632"/>
    </row>
    <row r="3633" spans="3:19" x14ac:dyDescent="0.25">
      <c r="C3633"/>
      <c r="H3633"/>
      <c r="N3633"/>
      <c r="S3633"/>
    </row>
    <row r="3634" spans="3:19" x14ac:dyDescent="0.25">
      <c r="C3634"/>
      <c r="H3634"/>
      <c r="N3634"/>
      <c r="S3634"/>
    </row>
    <row r="3635" spans="3:19" x14ac:dyDescent="0.25">
      <c r="C3635"/>
      <c r="H3635"/>
      <c r="N3635"/>
      <c r="S3635"/>
    </row>
    <row r="3636" spans="3:19" x14ac:dyDescent="0.25">
      <c r="C3636"/>
      <c r="H3636"/>
      <c r="N3636"/>
      <c r="S3636"/>
    </row>
    <row r="3637" spans="3:19" x14ac:dyDescent="0.25">
      <c r="C3637"/>
      <c r="H3637"/>
      <c r="N3637"/>
      <c r="S3637"/>
    </row>
    <row r="3638" spans="3:19" x14ac:dyDescent="0.25">
      <c r="C3638"/>
      <c r="H3638"/>
      <c r="N3638"/>
      <c r="S3638"/>
    </row>
    <row r="3639" spans="3:19" x14ac:dyDescent="0.25">
      <c r="C3639"/>
      <c r="H3639"/>
      <c r="N3639"/>
      <c r="S3639"/>
    </row>
    <row r="3640" spans="3:19" x14ac:dyDescent="0.25">
      <c r="C3640"/>
      <c r="H3640"/>
      <c r="N3640"/>
      <c r="S3640"/>
    </row>
    <row r="3641" spans="3:19" x14ac:dyDescent="0.25">
      <c r="C3641"/>
      <c r="H3641"/>
      <c r="N3641"/>
      <c r="S3641"/>
    </row>
    <row r="3642" spans="3:19" x14ac:dyDescent="0.25">
      <c r="C3642"/>
      <c r="H3642"/>
      <c r="N3642"/>
      <c r="S3642"/>
    </row>
    <row r="3643" spans="3:19" x14ac:dyDescent="0.25">
      <c r="C3643"/>
      <c r="H3643"/>
      <c r="N3643"/>
      <c r="S3643"/>
    </row>
    <row r="3644" spans="3:19" x14ac:dyDescent="0.25">
      <c r="C3644"/>
      <c r="H3644"/>
      <c r="N3644"/>
      <c r="S3644"/>
    </row>
    <row r="3645" spans="3:19" x14ac:dyDescent="0.25">
      <c r="C3645"/>
      <c r="H3645"/>
      <c r="N3645"/>
      <c r="S3645"/>
    </row>
    <row r="3646" spans="3:19" x14ac:dyDescent="0.25">
      <c r="C3646"/>
      <c r="H3646"/>
      <c r="N3646"/>
      <c r="S3646"/>
    </row>
    <row r="3647" spans="3:19" x14ac:dyDescent="0.25">
      <c r="C3647"/>
      <c r="H3647"/>
      <c r="N3647"/>
      <c r="S3647"/>
    </row>
    <row r="3648" spans="3:19" x14ac:dyDescent="0.25">
      <c r="C3648"/>
      <c r="H3648"/>
      <c r="N3648"/>
      <c r="S3648"/>
    </row>
    <row r="3649" spans="3:19" x14ac:dyDescent="0.25">
      <c r="C3649"/>
      <c r="H3649"/>
      <c r="N3649"/>
      <c r="S3649"/>
    </row>
    <row r="3650" spans="3:19" x14ac:dyDescent="0.25">
      <c r="C3650"/>
      <c r="H3650"/>
      <c r="N3650"/>
      <c r="S3650"/>
    </row>
    <row r="3651" spans="3:19" x14ac:dyDescent="0.25">
      <c r="C3651"/>
      <c r="H3651"/>
      <c r="N3651"/>
      <c r="S3651"/>
    </row>
    <row r="3652" spans="3:19" x14ac:dyDescent="0.25">
      <c r="C3652"/>
      <c r="H3652"/>
      <c r="N3652"/>
      <c r="S3652"/>
    </row>
    <row r="3653" spans="3:19" x14ac:dyDescent="0.25">
      <c r="C3653"/>
      <c r="H3653"/>
      <c r="N3653"/>
      <c r="S3653"/>
    </row>
    <row r="3654" spans="3:19" x14ac:dyDescent="0.25">
      <c r="C3654"/>
      <c r="H3654"/>
      <c r="N3654"/>
      <c r="S3654"/>
    </row>
    <row r="3655" spans="3:19" x14ac:dyDescent="0.25">
      <c r="C3655"/>
      <c r="H3655"/>
      <c r="N3655"/>
      <c r="S3655"/>
    </row>
    <row r="3656" spans="3:19" x14ac:dyDescent="0.25">
      <c r="C3656"/>
      <c r="H3656"/>
      <c r="N3656"/>
      <c r="S3656"/>
    </row>
    <row r="3657" spans="3:19" x14ac:dyDescent="0.25">
      <c r="C3657"/>
      <c r="H3657"/>
      <c r="N3657"/>
      <c r="S3657"/>
    </row>
    <row r="3658" spans="3:19" x14ac:dyDescent="0.25">
      <c r="C3658"/>
      <c r="H3658"/>
      <c r="N3658"/>
      <c r="S3658"/>
    </row>
    <row r="3659" spans="3:19" x14ac:dyDescent="0.25">
      <c r="C3659"/>
      <c r="H3659"/>
      <c r="N3659"/>
      <c r="S3659"/>
    </row>
    <row r="3660" spans="3:19" x14ac:dyDescent="0.25">
      <c r="C3660"/>
      <c r="H3660"/>
      <c r="N3660"/>
      <c r="S3660"/>
    </row>
    <row r="3661" spans="3:19" x14ac:dyDescent="0.25">
      <c r="C3661"/>
      <c r="H3661"/>
      <c r="N3661"/>
      <c r="S3661"/>
    </row>
    <row r="3662" spans="3:19" x14ac:dyDescent="0.25">
      <c r="C3662"/>
      <c r="H3662"/>
      <c r="N3662"/>
      <c r="S3662"/>
    </row>
    <row r="3663" spans="3:19" x14ac:dyDescent="0.25">
      <c r="C3663"/>
      <c r="H3663"/>
      <c r="N3663"/>
      <c r="S3663"/>
    </row>
    <row r="3664" spans="3:19" x14ac:dyDescent="0.25">
      <c r="C3664"/>
      <c r="H3664"/>
      <c r="N3664"/>
      <c r="S3664"/>
    </row>
    <row r="3665" spans="3:181" x14ac:dyDescent="0.25">
      <c r="C3665"/>
      <c r="H3665"/>
      <c r="N3665"/>
      <c r="S3665"/>
    </row>
    <row r="3666" spans="3:181" x14ac:dyDescent="0.25">
      <c r="C3666"/>
      <c r="H3666"/>
      <c r="N3666"/>
      <c r="S3666"/>
    </row>
    <row r="3667" spans="3:181" x14ac:dyDescent="0.25">
      <c r="C3667"/>
      <c r="H3667"/>
      <c r="N3667"/>
      <c r="S3667"/>
    </row>
    <row r="3668" spans="3:181" x14ac:dyDescent="0.25">
      <c r="C3668"/>
      <c r="H3668"/>
      <c r="N3668"/>
      <c r="S3668"/>
    </row>
    <row r="3669" spans="3:181" x14ac:dyDescent="0.25">
      <c r="C3669"/>
      <c r="H3669"/>
      <c r="N3669"/>
      <c r="S3669"/>
    </row>
    <row r="3670" spans="3:181" x14ac:dyDescent="0.25">
      <c r="C3670"/>
      <c r="H3670"/>
      <c r="N3670"/>
      <c r="S3670"/>
    </row>
    <row r="3671" spans="3:181" x14ac:dyDescent="0.25">
      <c r="C3671"/>
      <c r="H3671"/>
      <c r="N3671"/>
      <c r="S3671"/>
    </row>
    <row r="3672" spans="3:181" x14ac:dyDescent="0.25">
      <c r="C3672"/>
      <c r="H3672"/>
      <c r="N3672"/>
      <c r="S3672"/>
      <c r="FY3672" s="53"/>
    </row>
    <row r="3673" spans="3:181" x14ac:dyDescent="0.25">
      <c r="C3673"/>
      <c r="H3673"/>
      <c r="N3673"/>
      <c r="S3673"/>
    </row>
    <row r="3674" spans="3:181" x14ac:dyDescent="0.25">
      <c r="C3674"/>
      <c r="H3674"/>
      <c r="N3674"/>
      <c r="S3674"/>
    </row>
    <row r="3675" spans="3:181" x14ac:dyDescent="0.25">
      <c r="C3675"/>
      <c r="H3675"/>
      <c r="N3675"/>
      <c r="S3675"/>
    </row>
    <row r="3676" spans="3:181" x14ac:dyDescent="0.25">
      <c r="C3676"/>
      <c r="H3676"/>
      <c r="N3676"/>
      <c r="S3676"/>
    </row>
    <row r="3677" spans="3:181" x14ac:dyDescent="0.25">
      <c r="C3677"/>
      <c r="H3677"/>
      <c r="N3677"/>
      <c r="S3677"/>
    </row>
    <row r="3678" spans="3:181" x14ac:dyDescent="0.25">
      <c r="C3678"/>
      <c r="H3678"/>
      <c r="N3678"/>
      <c r="S3678"/>
    </row>
    <row r="3679" spans="3:181" x14ac:dyDescent="0.25">
      <c r="C3679"/>
      <c r="H3679"/>
      <c r="N3679"/>
      <c r="S3679"/>
    </row>
    <row r="3680" spans="3:181" x14ac:dyDescent="0.25">
      <c r="C3680"/>
      <c r="H3680"/>
      <c r="N3680"/>
      <c r="S3680"/>
    </row>
    <row r="3681" spans="3:69" x14ac:dyDescent="0.25">
      <c r="C3681"/>
      <c r="H3681"/>
      <c r="N3681"/>
      <c r="S3681"/>
      <c r="BQ3681" s="53"/>
    </row>
    <row r="3682" spans="3:69" x14ac:dyDescent="0.25">
      <c r="C3682"/>
      <c r="H3682"/>
      <c r="N3682"/>
      <c r="S3682"/>
      <c r="BQ3682" s="53"/>
    </row>
    <row r="3683" spans="3:69" x14ac:dyDescent="0.25">
      <c r="C3683"/>
      <c r="H3683"/>
      <c r="N3683"/>
      <c r="S3683"/>
    </row>
    <row r="3684" spans="3:69" x14ac:dyDescent="0.25">
      <c r="C3684"/>
      <c r="H3684"/>
      <c r="N3684"/>
      <c r="S3684"/>
    </row>
    <row r="3685" spans="3:69" x14ac:dyDescent="0.25">
      <c r="C3685"/>
      <c r="H3685"/>
      <c r="N3685"/>
      <c r="S3685"/>
    </row>
    <row r="3686" spans="3:69" x14ac:dyDescent="0.25">
      <c r="C3686"/>
      <c r="H3686"/>
      <c r="N3686"/>
      <c r="S3686"/>
    </row>
    <row r="3687" spans="3:69" x14ac:dyDescent="0.25">
      <c r="C3687"/>
      <c r="H3687"/>
      <c r="N3687"/>
      <c r="S3687"/>
    </row>
    <row r="3688" spans="3:69" x14ac:dyDescent="0.25">
      <c r="C3688"/>
      <c r="H3688"/>
      <c r="N3688"/>
      <c r="S3688"/>
    </row>
    <row r="3689" spans="3:69" x14ac:dyDescent="0.25">
      <c r="C3689"/>
      <c r="H3689"/>
      <c r="N3689"/>
      <c r="S3689"/>
    </row>
    <row r="3690" spans="3:69" x14ac:dyDescent="0.25">
      <c r="C3690"/>
      <c r="H3690"/>
      <c r="N3690"/>
      <c r="S3690"/>
    </row>
    <row r="3691" spans="3:69" x14ac:dyDescent="0.25">
      <c r="C3691"/>
      <c r="H3691"/>
      <c r="N3691"/>
      <c r="S3691"/>
    </row>
    <row r="3692" spans="3:69" x14ac:dyDescent="0.25">
      <c r="C3692"/>
      <c r="H3692"/>
      <c r="N3692"/>
      <c r="S3692"/>
    </row>
    <row r="3693" spans="3:69" x14ac:dyDescent="0.25">
      <c r="C3693"/>
      <c r="H3693"/>
      <c r="N3693"/>
      <c r="S3693"/>
    </row>
    <row r="3694" spans="3:69" x14ac:dyDescent="0.25">
      <c r="C3694"/>
      <c r="H3694"/>
      <c r="N3694"/>
      <c r="S3694"/>
    </row>
    <row r="3695" spans="3:69" x14ac:dyDescent="0.25">
      <c r="C3695"/>
      <c r="H3695"/>
      <c r="N3695"/>
      <c r="S3695"/>
    </row>
    <row r="3696" spans="3:69" x14ac:dyDescent="0.25">
      <c r="C3696"/>
      <c r="H3696"/>
      <c r="N3696"/>
      <c r="S3696"/>
    </row>
    <row r="3697" spans="3:19" x14ac:dyDescent="0.25">
      <c r="C3697"/>
      <c r="H3697"/>
      <c r="N3697"/>
      <c r="S3697"/>
    </row>
    <row r="3698" spans="3:19" x14ac:dyDescent="0.25">
      <c r="C3698"/>
      <c r="H3698"/>
      <c r="N3698"/>
      <c r="S3698"/>
    </row>
    <row r="3699" spans="3:19" x14ac:dyDescent="0.25">
      <c r="C3699"/>
      <c r="H3699"/>
      <c r="N3699"/>
      <c r="S3699"/>
    </row>
    <row r="3700" spans="3:19" x14ac:dyDescent="0.25">
      <c r="C3700"/>
      <c r="H3700"/>
      <c r="N3700"/>
      <c r="S3700"/>
    </row>
    <row r="3701" spans="3:19" x14ac:dyDescent="0.25">
      <c r="C3701"/>
      <c r="H3701"/>
      <c r="N3701"/>
      <c r="S3701"/>
    </row>
    <row r="3702" spans="3:19" x14ac:dyDescent="0.25">
      <c r="C3702"/>
      <c r="H3702"/>
      <c r="N3702"/>
      <c r="S3702"/>
    </row>
    <row r="3703" spans="3:19" x14ac:dyDescent="0.25">
      <c r="C3703"/>
      <c r="H3703"/>
      <c r="N3703"/>
      <c r="S3703"/>
    </row>
    <row r="3704" spans="3:19" x14ac:dyDescent="0.25">
      <c r="C3704"/>
      <c r="H3704"/>
      <c r="N3704"/>
      <c r="S3704"/>
    </row>
    <row r="3705" spans="3:19" x14ac:dyDescent="0.25">
      <c r="C3705"/>
      <c r="H3705"/>
      <c r="N3705"/>
      <c r="S3705"/>
    </row>
    <row r="3706" spans="3:19" x14ac:dyDescent="0.25">
      <c r="C3706"/>
      <c r="H3706"/>
      <c r="N3706"/>
      <c r="S3706"/>
    </row>
    <row r="3707" spans="3:19" x14ac:dyDescent="0.25">
      <c r="C3707"/>
      <c r="H3707"/>
      <c r="N3707"/>
      <c r="S3707"/>
    </row>
    <row r="3708" spans="3:19" x14ac:dyDescent="0.25">
      <c r="C3708"/>
      <c r="H3708"/>
      <c r="N3708"/>
      <c r="S3708"/>
    </row>
    <row r="3709" spans="3:19" x14ac:dyDescent="0.25">
      <c r="C3709"/>
      <c r="H3709"/>
      <c r="N3709"/>
      <c r="S3709"/>
    </row>
    <row r="3710" spans="3:19" x14ac:dyDescent="0.25">
      <c r="C3710"/>
      <c r="H3710"/>
      <c r="N3710"/>
      <c r="S3710"/>
    </row>
    <row r="3711" spans="3:19" x14ac:dyDescent="0.25">
      <c r="C3711"/>
      <c r="H3711"/>
      <c r="N3711"/>
      <c r="S3711"/>
    </row>
    <row r="3712" spans="3:19" x14ac:dyDescent="0.25">
      <c r="C3712"/>
      <c r="H3712"/>
      <c r="N3712"/>
      <c r="S3712"/>
    </row>
    <row r="3713" spans="3:19" x14ac:dyDescent="0.25">
      <c r="C3713"/>
      <c r="H3713"/>
      <c r="N3713"/>
      <c r="S3713"/>
    </row>
    <row r="3714" spans="3:19" x14ac:dyDescent="0.25">
      <c r="C3714"/>
      <c r="H3714"/>
      <c r="N3714"/>
      <c r="S3714"/>
    </row>
    <row r="3715" spans="3:19" x14ac:dyDescent="0.25">
      <c r="C3715"/>
      <c r="H3715"/>
      <c r="N3715"/>
      <c r="S3715"/>
    </row>
    <row r="3716" spans="3:19" x14ac:dyDescent="0.25">
      <c r="C3716"/>
      <c r="H3716"/>
      <c r="N3716"/>
      <c r="S3716"/>
    </row>
    <row r="3717" spans="3:19" x14ac:dyDescent="0.25">
      <c r="C3717"/>
      <c r="H3717"/>
      <c r="N3717"/>
      <c r="S3717"/>
    </row>
    <row r="3718" spans="3:19" x14ac:dyDescent="0.25">
      <c r="C3718"/>
      <c r="H3718"/>
      <c r="N3718"/>
      <c r="S3718"/>
    </row>
    <row r="3719" spans="3:19" x14ac:dyDescent="0.25">
      <c r="C3719"/>
      <c r="H3719"/>
      <c r="N3719"/>
      <c r="S3719"/>
    </row>
    <row r="3720" spans="3:19" x14ac:dyDescent="0.25">
      <c r="C3720"/>
      <c r="H3720"/>
      <c r="N3720"/>
      <c r="S3720"/>
    </row>
    <row r="3721" spans="3:19" x14ac:dyDescent="0.25">
      <c r="C3721"/>
      <c r="H3721"/>
      <c r="N3721"/>
      <c r="S3721"/>
    </row>
    <row r="3722" spans="3:19" x14ac:dyDescent="0.25">
      <c r="C3722"/>
      <c r="H3722"/>
      <c r="N3722"/>
      <c r="S3722"/>
    </row>
    <row r="3723" spans="3:19" x14ac:dyDescent="0.25">
      <c r="C3723"/>
      <c r="H3723"/>
      <c r="N3723"/>
      <c r="S3723"/>
    </row>
    <row r="3724" spans="3:19" x14ac:dyDescent="0.25">
      <c r="C3724"/>
      <c r="H3724"/>
      <c r="N3724"/>
      <c r="S3724"/>
    </row>
    <row r="3725" spans="3:19" x14ac:dyDescent="0.25">
      <c r="C3725"/>
      <c r="H3725"/>
      <c r="N3725"/>
      <c r="S3725"/>
    </row>
    <row r="3726" spans="3:19" x14ac:dyDescent="0.25">
      <c r="C3726"/>
      <c r="H3726"/>
      <c r="N3726"/>
      <c r="S3726"/>
    </row>
    <row r="3727" spans="3:19" x14ac:dyDescent="0.25">
      <c r="C3727"/>
      <c r="H3727"/>
      <c r="N3727"/>
      <c r="S3727"/>
    </row>
    <row r="3728" spans="3:19" x14ac:dyDescent="0.25">
      <c r="C3728"/>
      <c r="H3728"/>
      <c r="N3728"/>
      <c r="S3728"/>
    </row>
    <row r="3729" spans="3:19" x14ac:dyDescent="0.25">
      <c r="C3729"/>
      <c r="H3729"/>
      <c r="N3729"/>
      <c r="S3729"/>
    </row>
    <row r="3730" spans="3:19" x14ac:dyDescent="0.25">
      <c r="C3730"/>
      <c r="H3730"/>
      <c r="N3730"/>
      <c r="S3730"/>
    </row>
    <row r="3731" spans="3:19" x14ac:dyDescent="0.25">
      <c r="C3731"/>
      <c r="H3731"/>
      <c r="N3731"/>
      <c r="S3731"/>
    </row>
    <row r="3732" spans="3:19" x14ac:dyDescent="0.25">
      <c r="C3732"/>
      <c r="H3732"/>
      <c r="N3732"/>
      <c r="S3732"/>
    </row>
    <row r="3733" spans="3:19" x14ac:dyDescent="0.25">
      <c r="C3733"/>
      <c r="H3733"/>
      <c r="N3733"/>
      <c r="S3733"/>
    </row>
    <row r="3734" spans="3:19" x14ac:dyDescent="0.25">
      <c r="C3734"/>
      <c r="H3734"/>
      <c r="N3734"/>
      <c r="S3734"/>
    </row>
    <row r="3735" spans="3:19" x14ac:dyDescent="0.25">
      <c r="C3735"/>
      <c r="H3735"/>
      <c r="N3735"/>
      <c r="S3735"/>
    </row>
    <row r="3736" spans="3:19" x14ac:dyDescent="0.25">
      <c r="C3736"/>
      <c r="H3736"/>
      <c r="N3736"/>
      <c r="S3736"/>
    </row>
    <row r="3737" spans="3:19" x14ac:dyDescent="0.25">
      <c r="C3737"/>
      <c r="H3737"/>
      <c r="N3737"/>
      <c r="S3737"/>
    </row>
    <row r="3738" spans="3:19" x14ac:dyDescent="0.25">
      <c r="C3738"/>
      <c r="H3738"/>
      <c r="N3738"/>
      <c r="S3738"/>
    </row>
    <row r="3739" spans="3:19" x14ac:dyDescent="0.25">
      <c r="C3739"/>
      <c r="H3739"/>
      <c r="N3739"/>
      <c r="S3739"/>
    </row>
    <row r="3740" spans="3:19" x14ac:dyDescent="0.25">
      <c r="C3740"/>
      <c r="H3740"/>
      <c r="N3740"/>
      <c r="S3740"/>
    </row>
    <row r="3741" spans="3:19" x14ac:dyDescent="0.25">
      <c r="C3741"/>
      <c r="H3741"/>
      <c r="N3741"/>
      <c r="S3741"/>
    </row>
    <row r="3742" spans="3:19" x14ac:dyDescent="0.25">
      <c r="C3742"/>
      <c r="H3742"/>
      <c r="N3742"/>
      <c r="S3742"/>
    </row>
    <row r="3743" spans="3:19" x14ac:dyDescent="0.25">
      <c r="C3743"/>
      <c r="H3743"/>
      <c r="N3743"/>
      <c r="S3743"/>
    </row>
    <row r="3744" spans="3:19" x14ac:dyDescent="0.25">
      <c r="C3744"/>
      <c r="H3744"/>
      <c r="N3744"/>
      <c r="S3744"/>
    </row>
    <row r="3745" spans="3:19" x14ac:dyDescent="0.25">
      <c r="C3745"/>
      <c r="H3745"/>
      <c r="N3745"/>
      <c r="S3745"/>
    </row>
    <row r="3746" spans="3:19" x14ac:dyDescent="0.25">
      <c r="C3746"/>
      <c r="H3746"/>
      <c r="N3746"/>
      <c r="S3746"/>
    </row>
    <row r="3747" spans="3:19" x14ac:dyDescent="0.25">
      <c r="C3747"/>
      <c r="H3747"/>
      <c r="N3747"/>
      <c r="S3747"/>
    </row>
    <row r="3748" spans="3:19" x14ac:dyDescent="0.25">
      <c r="C3748"/>
      <c r="H3748"/>
      <c r="N3748"/>
      <c r="S3748"/>
    </row>
    <row r="3749" spans="3:19" x14ac:dyDescent="0.25">
      <c r="C3749"/>
      <c r="H3749"/>
      <c r="N3749"/>
      <c r="S3749"/>
    </row>
    <row r="3750" spans="3:19" x14ac:dyDescent="0.25">
      <c r="C3750"/>
      <c r="H3750"/>
      <c r="N3750"/>
      <c r="S3750"/>
    </row>
    <row r="3751" spans="3:19" x14ac:dyDescent="0.25">
      <c r="C3751"/>
      <c r="H3751"/>
      <c r="N3751"/>
      <c r="S3751"/>
    </row>
    <row r="3752" spans="3:19" x14ac:dyDescent="0.25">
      <c r="C3752"/>
      <c r="H3752"/>
      <c r="N3752"/>
      <c r="S3752"/>
    </row>
    <row r="3753" spans="3:19" x14ac:dyDescent="0.25">
      <c r="C3753"/>
      <c r="H3753"/>
      <c r="N3753"/>
      <c r="S3753"/>
    </row>
    <row r="3754" spans="3:19" x14ac:dyDescent="0.25">
      <c r="C3754"/>
      <c r="H3754"/>
      <c r="N3754"/>
      <c r="S3754"/>
    </row>
    <row r="3755" spans="3:19" x14ac:dyDescent="0.25">
      <c r="C3755"/>
      <c r="H3755"/>
      <c r="N3755"/>
      <c r="S3755"/>
    </row>
    <row r="3756" spans="3:19" x14ac:dyDescent="0.25">
      <c r="C3756"/>
      <c r="H3756"/>
      <c r="N3756"/>
      <c r="S3756"/>
    </row>
    <row r="3757" spans="3:19" x14ac:dyDescent="0.25">
      <c r="C3757"/>
      <c r="H3757"/>
      <c r="N3757"/>
      <c r="S3757"/>
    </row>
    <row r="3758" spans="3:19" x14ac:dyDescent="0.25">
      <c r="C3758"/>
      <c r="H3758"/>
      <c r="N3758"/>
      <c r="S3758"/>
    </row>
    <row r="3759" spans="3:19" x14ac:dyDescent="0.25">
      <c r="C3759"/>
      <c r="H3759"/>
      <c r="N3759"/>
      <c r="S3759"/>
    </row>
    <row r="3760" spans="3:19" x14ac:dyDescent="0.25">
      <c r="C3760"/>
      <c r="H3760"/>
      <c r="N3760"/>
      <c r="S3760"/>
    </row>
    <row r="3761" spans="3:70" x14ac:dyDescent="0.25">
      <c r="C3761"/>
      <c r="H3761"/>
      <c r="N3761"/>
      <c r="S3761"/>
    </row>
    <row r="3762" spans="3:70" x14ac:dyDescent="0.25">
      <c r="C3762"/>
      <c r="H3762"/>
      <c r="N3762"/>
      <c r="S3762"/>
    </row>
    <row r="3763" spans="3:70" x14ac:dyDescent="0.25">
      <c r="C3763"/>
      <c r="H3763"/>
      <c r="N3763"/>
      <c r="S3763"/>
    </row>
    <row r="3764" spans="3:70" x14ac:dyDescent="0.25">
      <c r="C3764"/>
      <c r="H3764"/>
      <c r="N3764"/>
      <c r="S3764"/>
    </row>
    <row r="3765" spans="3:70" x14ac:dyDescent="0.25">
      <c r="C3765"/>
      <c r="H3765"/>
      <c r="N3765"/>
      <c r="S3765"/>
    </row>
    <row r="3766" spans="3:70" x14ac:dyDescent="0.25">
      <c r="C3766"/>
      <c r="H3766"/>
      <c r="N3766"/>
      <c r="S3766"/>
    </row>
    <row r="3767" spans="3:70" x14ac:dyDescent="0.25">
      <c r="C3767"/>
      <c r="H3767"/>
      <c r="N3767"/>
      <c r="S3767"/>
    </row>
    <row r="3768" spans="3:70" x14ac:dyDescent="0.25">
      <c r="C3768"/>
      <c r="H3768"/>
      <c r="N3768"/>
      <c r="S3768"/>
    </row>
    <row r="3769" spans="3:70" x14ac:dyDescent="0.25">
      <c r="C3769"/>
      <c r="H3769"/>
      <c r="N3769"/>
      <c r="S3769"/>
    </row>
    <row r="3770" spans="3:70" x14ac:dyDescent="0.25">
      <c r="C3770"/>
      <c r="H3770"/>
      <c r="N3770"/>
      <c r="S3770"/>
    </row>
    <row r="3771" spans="3:70" x14ac:dyDescent="0.25">
      <c r="C3771"/>
      <c r="H3771"/>
      <c r="N3771"/>
      <c r="S3771"/>
    </row>
    <row r="3772" spans="3:70" x14ac:dyDescent="0.25">
      <c r="C3772"/>
      <c r="H3772"/>
      <c r="N3772"/>
      <c r="S3772"/>
    </row>
    <row r="3773" spans="3:70" x14ac:dyDescent="0.25">
      <c r="C3773"/>
      <c r="H3773"/>
      <c r="N3773"/>
      <c r="S3773"/>
    </row>
    <row r="3774" spans="3:70" x14ac:dyDescent="0.25">
      <c r="C3774"/>
      <c r="H3774"/>
      <c r="N3774"/>
      <c r="S3774"/>
    </row>
    <row r="3775" spans="3:70" x14ac:dyDescent="0.25">
      <c r="C3775"/>
      <c r="H3775"/>
      <c r="N3775"/>
      <c r="S3775"/>
      <c r="BR3775" s="53"/>
    </row>
    <row r="3776" spans="3:70" x14ac:dyDescent="0.25">
      <c r="C3776"/>
      <c r="H3776"/>
      <c r="N3776"/>
      <c r="S3776"/>
      <c r="BR3776" s="53"/>
    </row>
    <row r="3777" spans="3:19" x14ac:dyDescent="0.25">
      <c r="C3777"/>
      <c r="H3777"/>
      <c r="N3777"/>
      <c r="S3777"/>
    </row>
    <row r="3778" spans="3:19" x14ac:dyDescent="0.25">
      <c r="C3778"/>
      <c r="H3778"/>
      <c r="N3778"/>
      <c r="S3778"/>
    </row>
    <row r="3779" spans="3:19" x14ac:dyDescent="0.25">
      <c r="C3779"/>
      <c r="H3779"/>
      <c r="N3779"/>
      <c r="S3779"/>
    </row>
    <row r="3780" spans="3:19" x14ac:dyDescent="0.25">
      <c r="C3780"/>
      <c r="H3780"/>
      <c r="N3780"/>
      <c r="S3780"/>
    </row>
    <row r="3781" spans="3:19" x14ac:dyDescent="0.25">
      <c r="C3781"/>
      <c r="H3781"/>
      <c r="N3781"/>
      <c r="S3781"/>
    </row>
    <row r="3782" spans="3:19" x14ac:dyDescent="0.25">
      <c r="C3782"/>
      <c r="H3782"/>
      <c r="N3782"/>
      <c r="S3782"/>
    </row>
    <row r="3783" spans="3:19" x14ac:dyDescent="0.25">
      <c r="C3783"/>
      <c r="H3783"/>
      <c r="N3783"/>
      <c r="S3783"/>
    </row>
    <row r="3784" spans="3:19" x14ac:dyDescent="0.25">
      <c r="C3784"/>
      <c r="H3784"/>
      <c r="N3784"/>
      <c r="S3784"/>
    </row>
    <row r="3785" spans="3:19" x14ac:dyDescent="0.25">
      <c r="C3785"/>
      <c r="H3785"/>
      <c r="N3785"/>
      <c r="S3785"/>
    </row>
    <row r="3786" spans="3:19" x14ac:dyDescent="0.25">
      <c r="C3786"/>
      <c r="H3786"/>
      <c r="N3786"/>
      <c r="S3786"/>
    </row>
    <row r="3787" spans="3:19" x14ac:dyDescent="0.25">
      <c r="C3787"/>
      <c r="H3787"/>
      <c r="N3787"/>
      <c r="S3787"/>
    </row>
    <row r="3788" spans="3:19" x14ac:dyDescent="0.25">
      <c r="C3788"/>
      <c r="H3788"/>
      <c r="N3788"/>
      <c r="S3788"/>
    </row>
    <row r="3789" spans="3:19" x14ac:dyDescent="0.25">
      <c r="C3789"/>
      <c r="H3789"/>
      <c r="N3789"/>
      <c r="S3789"/>
    </row>
    <row r="3790" spans="3:19" x14ac:dyDescent="0.25">
      <c r="C3790"/>
      <c r="H3790"/>
      <c r="N3790"/>
      <c r="S3790"/>
    </row>
    <row r="3791" spans="3:19" x14ac:dyDescent="0.25">
      <c r="C3791"/>
      <c r="H3791"/>
      <c r="N3791"/>
      <c r="S3791"/>
    </row>
    <row r="3792" spans="3:19" x14ac:dyDescent="0.25">
      <c r="C3792"/>
      <c r="H3792"/>
      <c r="N3792"/>
      <c r="S3792"/>
    </row>
    <row r="3793" spans="3:19" x14ac:dyDescent="0.25">
      <c r="C3793"/>
      <c r="H3793"/>
      <c r="N3793"/>
      <c r="S3793"/>
    </row>
    <row r="3794" spans="3:19" x14ac:dyDescent="0.25">
      <c r="C3794"/>
      <c r="H3794"/>
      <c r="N3794"/>
      <c r="S3794"/>
    </row>
    <row r="3795" spans="3:19" x14ac:dyDescent="0.25">
      <c r="C3795"/>
      <c r="H3795"/>
      <c r="N3795"/>
      <c r="S3795"/>
    </row>
    <row r="3796" spans="3:19" x14ac:dyDescent="0.25">
      <c r="C3796"/>
      <c r="H3796"/>
      <c r="N3796"/>
      <c r="S3796"/>
    </row>
    <row r="3797" spans="3:19" x14ac:dyDescent="0.25">
      <c r="C3797"/>
      <c r="H3797"/>
      <c r="N3797"/>
      <c r="S3797"/>
    </row>
    <row r="3798" spans="3:19" x14ac:dyDescent="0.25">
      <c r="C3798"/>
      <c r="H3798"/>
      <c r="N3798"/>
      <c r="S3798"/>
    </row>
    <row r="3799" spans="3:19" x14ac:dyDescent="0.25">
      <c r="C3799"/>
      <c r="H3799"/>
      <c r="N3799"/>
      <c r="S3799"/>
    </row>
    <row r="3800" spans="3:19" x14ac:dyDescent="0.25">
      <c r="C3800"/>
      <c r="H3800"/>
      <c r="N3800"/>
      <c r="S3800"/>
    </row>
    <row r="3801" spans="3:19" x14ac:dyDescent="0.25">
      <c r="C3801"/>
      <c r="H3801"/>
      <c r="N3801"/>
      <c r="S3801"/>
    </row>
    <row r="3802" spans="3:19" x14ac:dyDescent="0.25">
      <c r="C3802"/>
      <c r="H3802"/>
      <c r="N3802"/>
      <c r="S3802"/>
    </row>
    <row r="3803" spans="3:19" x14ac:dyDescent="0.25">
      <c r="C3803"/>
      <c r="H3803"/>
      <c r="N3803"/>
      <c r="S3803"/>
    </row>
    <row r="3804" spans="3:19" x14ac:dyDescent="0.25">
      <c r="C3804"/>
      <c r="H3804"/>
      <c r="N3804"/>
      <c r="S3804"/>
    </row>
    <row r="3805" spans="3:19" x14ac:dyDescent="0.25">
      <c r="C3805"/>
      <c r="H3805"/>
      <c r="N3805"/>
      <c r="S3805"/>
    </row>
    <row r="3806" spans="3:19" x14ac:dyDescent="0.25">
      <c r="C3806"/>
      <c r="H3806"/>
      <c r="N3806"/>
      <c r="S3806"/>
    </row>
    <row r="3807" spans="3:19" x14ac:dyDescent="0.25">
      <c r="C3807"/>
      <c r="H3807"/>
      <c r="N3807"/>
      <c r="S3807"/>
    </row>
    <row r="3808" spans="3:19" x14ac:dyDescent="0.25">
      <c r="C3808"/>
      <c r="H3808"/>
      <c r="N3808"/>
      <c r="S3808"/>
    </row>
    <row r="3809" spans="3:19" x14ac:dyDescent="0.25">
      <c r="C3809"/>
      <c r="H3809"/>
      <c r="N3809"/>
      <c r="S3809"/>
    </row>
    <row r="3810" spans="3:19" x14ac:dyDescent="0.25">
      <c r="C3810"/>
      <c r="H3810"/>
      <c r="N3810"/>
      <c r="S3810"/>
    </row>
    <row r="3811" spans="3:19" x14ac:dyDescent="0.25">
      <c r="C3811"/>
      <c r="H3811"/>
      <c r="N3811"/>
      <c r="S3811"/>
    </row>
    <row r="3812" spans="3:19" x14ac:dyDescent="0.25">
      <c r="C3812"/>
      <c r="H3812"/>
      <c r="N3812"/>
      <c r="S3812"/>
    </row>
    <row r="3813" spans="3:19" x14ac:dyDescent="0.25">
      <c r="C3813"/>
      <c r="H3813"/>
      <c r="N3813"/>
      <c r="S3813"/>
    </row>
    <row r="3814" spans="3:19" x14ac:dyDescent="0.25">
      <c r="C3814"/>
      <c r="H3814"/>
      <c r="N3814"/>
      <c r="S3814"/>
    </row>
    <row r="3815" spans="3:19" x14ac:dyDescent="0.25">
      <c r="C3815"/>
      <c r="H3815"/>
      <c r="N3815"/>
      <c r="S3815"/>
    </row>
    <row r="3816" spans="3:19" x14ac:dyDescent="0.25">
      <c r="C3816"/>
      <c r="H3816"/>
      <c r="N3816"/>
      <c r="S3816"/>
    </row>
    <row r="3817" spans="3:19" x14ac:dyDescent="0.25">
      <c r="C3817"/>
      <c r="H3817"/>
      <c r="N3817"/>
      <c r="S3817"/>
    </row>
    <row r="3818" spans="3:19" x14ac:dyDescent="0.25">
      <c r="C3818"/>
      <c r="H3818"/>
      <c r="N3818"/>
      <c r="S3818"/>
    </row>
    <row r="3819" spans="3:19" x14ac:dyDescent="0.25">
      <c r="C3819"/>
      <c r="H3819"/>
      <c r="N3819"/>
      <c r="S3819"/>
    </row>
    <row r="3820" spans="3:19" x14ac:dyDescent="0.25">
      <c r="C3820"/>
      <c r="H3820"/>
      <c r="N3820"/>
      <c r="S3820"/>
    </row>
    <row r="3821" spans="3:19" x14ac:dyDescent="0.25">
      <c r="C3821"/>
      <c r="H3821"/>
      <c r="N3821"/>
      <c r="S3821"/>
    </row>
    <row r="3822" spans="3:19" x14ac:dyDescent="0.25">
      <c r="C3822"/>
      <c r="H3822"/>
      <c r="N3822"/>
      <c r="S3822"/>
    </row>
    <row r="3823" spans="3:19" x14ac:dyDescent="0.25">
      <c r="C3823"/>
      <c r="H3823"/>
      <c r="N3823"/>
      <c r="S3823"/>
    </row>
    <row r="3824" spans="3:19" x14ac:dyDescent="0.25">
      <c r="C3824"/>
      <c r="H3824"/>
      <c r="N3824"/>
      <c r="S3824"/>
    </row>
    <row r="3825" spans="3:19" x14ac:dyDescent="0.25">
      <c r="C3825"/>
      <c r="H3825"/>
      <c r="N3825"/>
      <c r="S3825"/>
    </row>
    <row r="3826" spans="3:19" x14ac:dyDescent="0.25">
      <c r="C3826"/>
      <c r="H3826"/>
      <c r="N3826"/>
      <c r="S3826"/>
    </row>
    <row r="3827" spans="3:19" x14ac:dyDescent="0.25">
      <c r="C3827"/>
      <c r="H3827"/>
      <c r="N3827"/>
      <c r="S3827"/>
    </row>
    <row r="3828" spans="3:19" x14ac:dyDescent="0.25">
      <c r="C3828"/>
      <c r="H3828"/>
      <c r="N3828"/>
      <c r="S3828"/>
    </row>
    <row r="3829" spans="3:19" x14ac:dyDescent="0.25">
      <c r="C3829"/>
      <c r="H3829"/>
      <c r="N3829"/>
      <c r="S3829"/>
    </row>
    <row r="3830" spans="3:19" x14ac:dyDescent="0.25">
      <c r="C3830"/>
      <c r="H3830"/>
      <c r="N3830"/>
      <c r="S3830"/>
    </row>
    <row r="3831" spans="3:19" x14ac:dyDescent="0.25">
      <c r="C3831"/>
      <c r="H3831"/>
      <c r="N3831"/>
      <c r="S3831"/>
    </row>
    <row r="3832" spans="3:19" x14ac:dyDescent="0.25">
      <c r="C3832"/>
      <c r="H3832"/>
      <c r="N3832"/>
      <c r="S3832"/>
    </row>
    <row r="3833" spans="3:19" x14ac:dyDescent="0.25">
      <c r="C3833"/>
      <c r="H3833"/>
      <c r="N3833"/>
      <c r="S3833"/>
    </row>
    <row r="3834" spans="3:19" x14ac:dyDescent="0.25">
      <c r="C3834"/>
      <c r="H3834"/>
      <c r="N3834"/>
      <c r="S3834"/>
    </row>
    <row r="3835" spans="3:19" x14ac:dyDescent="0.25">
      <c r="C3835"/>
      <c r="H3835"/>
      <c r="N3835"/>
      <c r="S3835"/>
    </row>
    <row r="3836" spans="3:19" x14ac:dyDescent="0.25">
      <c r="C3836"/>
      <c r="H3836"/>
      <c r="N3836"/>
      <c r="S3836"/>
    </row>
    <row r="3837" spans="3:19" x14ac:dyDescent="0.25">
      <c r="C3837"/>
      <c r="H3837"/>
      <c r="N3837"/>
      <c r="S3837"/>
    </row>
    <row r="3838" spans="3:19" x14ac:dyDescent="0.25">
      <c r="C3838"/>
      <c r="H3838"/>
      <c r="N3838"/>
      <c r="S3838"/>
    </row>
    <row r="3839" spans="3:19" x14ac:dyDescent="0.25">
      <c r="C3839"/>
      <c r="H3839"/>
      <c r="N3839"/>
      <c r="S3839"/>
    </row>
    <row r="3840" spans="3:19" x14ac:dyDescent="0.25">
      <c r="C3840"/>
      <c r="H3840"/>
      <c r="N3840"/>
      <c r="S3840"/>
    </row>
    <row r="3841" spans="3:19" x14ac:dyDescent="0.25">
      <c r="C3841"/>
      <c r="H3841"/>
      <c r="N3841"/>
      <c r="S3841"/>
    </row>
    <row r="3842" spans="3:19" x14ac:dyDescent="0.25">
      <c r="C3842"/>
      <c r="H3842"/>
      <c r="N3842"/>
      <c r="S3842"/>
    </row>
    <row r="3843" spans="3:19" x14ac:dyDescent="0.25">
      <c r="C3843"/>
      <c r="H3843"/>
      <c r="N3843"/>
      <c r="S3843"/>
    </row>
    <row r="3844" spans="3:19" x14ac:dyDescent="0.25">
      <c r="C3844"/>
      <c r="H3844"/>
      <c r="N3844"/>
      <c r="S3844"/>
    </row>
    <row r="3845" spans="3:19" x14ac:dyDescent="0.25">
      <c r="C3845"/>
      <c r="H3845"/>
      <c r="N3845"/>
      <c r="S3845"/>
    </row>
    <row r="3846" spans="3:19" x14ac:dyDescent="0.25">
      <c r="C3846"/>
      <c r="H3846"/>
      <c r="N3846"/>
      <c r="S3846"/>
    </row>
    <row r="3847" spans="3:19" x14ac:dyDescent="0.25">
      <c r="C3847"/>
      <c r="H3847"/>
      <c r="N3847"/>
      <c r="S3847"/>
    </row>
    <row r="3848" spans="3:19" x14ac:dyDescent="0.25">
      <c r="C3848"/>
      <c r="H3848"/>
      <c r="N3848"/>
      <c r="S3848"/>
    </row>
    <row r="3849" spans="3:19" x14ac:dyDescent="0.25">
      <c r="C3849"/>
      <c r="H3849"/>
      <c r="N3849"/>
      <c r="S3849"/>
    </row>
    <row r="3850" spans="3:19" x14ac:dyDescent="0.25">
      <c r="C3850"/>
      <c r="H3850"/>
      <c r="N3850"/>
      <c r="S3850"/>
    </row>
    <row r="3851" spans="3:19" x14ac:dyDescent="0.25">
      <c r="C3851"/>
      <c r="H3851"/>
      <c r="N3851"/>
      <c r="S3851"/>
    </row>
    <row r="3852" spans="3:19" x14ac:dyDescent="0.25">
      <c r="C3852"/>
      <c r="H3852"/>
      <c r="N3852"/>
      <c r="S3852"/>
    </row>
    <row r="3853" spans="3:19" x14ac:dyDescent="0.25">
      <c r="C3853"/>
      <c r="H3853"/>
      <c r="N3853"/>
      <c r="S3853"/>
    </row>
    <row r="3854" spans="3:19" x14ac:dyDescent="0.25">
      <c r="C3854"/>
      <c r="H3854"/>
      <c r="N3854"/>
      <c r="S3854"/>
    </row>
    <row r="3855" spans="3:19" x14ac:dyDescent="0.25">
      <c r="C3855"/>
      <c r="H3855"/>
      <c r="N3855"/>
      <c r="S3855"/>
    </row>
    <row r="3856" spans="3:19" x14ac:dyDescent="0.25">
      <c r="C3856"/>
      <c r="H3856"/>
      <c r="N3856"/>
      <c r="S3856"/>
    </row>
    <row r="3857" spans="3:71" x14ac:dyDescent="0.25">
      <c r="C3857"/>
      <c r="H3857"/>
      <c r="N3857"/>
      <c r="S3857"/>
    </row>
    <row r="3858" spans="3:71" x14ac:dyDescent="0.25">
      <c r="C3858"/>
      <c r="H3858"/>
      <c r="N3858"/>
      <c r="S3858"/>
    </row>
    <row r="3859" spans="3:71" x14ac:dyDescent="0.25">
      <c r="C3859"/>
      <c r="H3859"/>
      <c r="N3859"/>
      <c r="S3859"/>
    </row>
    <row r="3860" spans="3:71" x14ac:dyDescent="0.25">
      <c r="C3860"/>
      <c r="H3860"/>
      <c r="N3860"/>
      <c r="S3860"/>
    </row>
    <row r="3861" spans="3:71" x14ac:dyDescent="0.25">
      <c r="C3861"/>
      <c r="H3861"/>
      <c r="N3861"/>
      <c r="S3861"/>
    </row>
    <row r="3862" spans="3:71" x14ac:dyDescent="0.25">
      <c r="C3862"/>
      <c r="H3862"/>
      <c r="N3862"/>
      <c r="S3862"/>
    </row>
    <row r="3863" spans="3:71" x14ac:dyDescent="0.25">
      <c r="C3863"/>
      <c r="H3863"/>
      <c r="N3863"/>
      <c r="S3863"/>
    </row>
    <row r="3864" spans="3:71" x14ac:dyDescent="0.25">
      <c r="C3864"/>
      <c r="H3864"/>
      <c r="N3864"/>
      <c r="S3864"/>
    </row>
    <row r="3865" spans="3:71" x14ac:dyDescent="0.25">
      <c r="C3865"/>
      <c r="H3865"/>
      <c r="N3865"/>
      <c r="S3865"/>
    </row>
    <row r="3866" spans="3:71" x14ac:dyDescent="0.25">
      <c r="C3866"/>
      <c r="H3866"/>
      <c r="N3866"/>
      <c r="S3866"/>
    </row>
    <row r="3867" spans="3:71" x14ac:dyDescent="0.25">
      <c r="C3867"/>
      <c r="H3867"/>
      <c r="N3867"/>
      <c r="S3867"/>
    </row>
    <row r="3868" spans="3:71" x14ac:dyDescent="0.25">
      <c r="C3868"/>
      <c r="H3868"/>
      <c r="N3868"/>
      <c r="S3868"/>
    </row>
    <row r="3869" spans="3:71" x14ac:dyDescent="0.25">
      <c r="C3869"/>
      <c r="H3869"/>
      <c r="N3869"/>
      <c r="S3869"/>
    </row>
    <row r="3870" spans="3:71" x14ac:dyDescent="0.25">
      <c r="C3870"/>
      <c r="H3870"/>
      <c r="N3870"/>
      <c r="S3870"/>
      <c r="BS3870" s="53"/>
    </row>
    <row r="3871" spans="3:71" x14ac:dyDescent="0.25">
      <c r="C3871"/>
      <c r="H3871"/>
      <c r="N3871"/>
      <c r="S3871"/>
      <c r="BS3871" s="53"/>
    </row>
    <row r="3872" spans="3:71" x14ac:dyDescent="0.25">
      <c r="C3872"/>
      <c r="H3872"/>
      <c r="N3872"/>
      <c r="S3872"/>
    </row>
    <row r="3873" spans="3:182" x14ac:dyDescent="0.25">
      <c r="C3873"/>
      <c r="H3873"/>
      <c r="N3873"/>
      <c r="S3873"/>
    </row>
    <row r="3874" spans="3:182" x14ac:dyDescent="0.25">
      <c r="C3874"/>
      <c r="H3874"/>
      <c r="N3874"/>
      <c r="S3874"/>
    </row>
    <row r="3875" spans="3:182" x14ac:dyDescent="0.25">
      <c r="C3875"/>
      <c r="H3875"/>
      <c r="N3875"/>
      <c r="S3875"/>
    </row>
    <row r="3876" spans="3:182" x14ac:dyDescent="0.25">
      <c r="C3876"/>
      <c r="H3876"/>
      <c r="N3876"/>
      <c r="S3876"/>
    </row>
    <row r="3877" spans="3:182" x14ac:dyDescent="0.25">
      <c r="C3877"/>
      <c r="H3877"/>
      <c r="N3877"/>
      <c r="S3877"/>
    </row>
    <row r="3878" spans="3:182" x14ac:dyDescent="0.25">
      <c r="C3878"/>
      <c r="H3878"/>
      <c r="N3878"/>
      <c r="S3878"/>
      <c r="FZ3878" s="53"/>
    </row>
    <row r="3879" spans="3:182" x14ac:dyDescent="0.25">
      <c r="C3879"/>
      <c r="H3879"/>
      <c r="N3879"/>
      <c r="S3879"/>
    </row>
    <row r="3880" spans="3:182" x14ac:dyDescent="0.25">
      <c r="C3880"/>
      <c r="H3880"/>
      <c r="N3880"/>
      <c r="S3880"/>
    </row>
    <row r="3881" spans="3:182" x14ac:dyDescent="0.25">
      <c r="C3881"/>
      <c r="H3881"/>
      <c r="N3881"/>
      <c r="S3881"/>
    </row>
    <row r="3882" spans="3:182" x14ac:dyDescent="0.25">
      <c r="C3882"/>
      <c r="H3882"/>
      <c r="N3882"/>
      <c r="S3882"/>
    </row>
    <row r="3883" spans="3:182" x14ac:dyDescent="0.25">
      <c r="C3883"/>
      <c r="H3883"/>
      <c r="N3883"/>
      <c r="S3883"/>
    </row>
    <row r="3884" spans="3:182" x14ac:dyDescent="0.25">
      <c r="C3884"/>
      <c r="H3884"/>
      <c r="N3884"/>
      <c r="S3884"/>
    </row>
    <row r="3885" spans="3:182" x14ac:dyDescent="0.25">
      <c r="C3885"/>
      <c r="H3885"/>
      <c r="N3885"/>
      <c r="S3885"/>
    </row>
    <row r="3886" spans="3:182" x14ac:dyDescent="0.25">
      <c r="C3886"/>
      <c r="H3886"/>
      <c r="N3886"/>
      <c r="S3886"/>
    </row>
    <row r="3887" spans="3:182" x14ac:dyDescent="0.25">
      <c r="C3887"/>
      <c r="H3887"/>
      <c r="N3887"/>
      <c r="S3887"/>
    </row>
    <row r="3888" spans="3:182" x14ac:dyDescent="0.25">
      <c r="C3888"/>
      <c r="H3888"/>
      <c r="N3888"/>
      <c r="S3888"/>
    </row>
    <row r="3889" spans="3:19" x14ac:dyDescent="0.25">
      <c r="C3889"/>
      <c r="H3889"/>
      <c r="N3889"/>
      <c r="S3889"/>
    </row>
    <row r="3890" spans="3:19" x14ac:dyDescent="0.25">
      <c r="C3890"/>
      <c r="H3890"/>
      <c r="N3890"/>
      <c r="S3890"/>
    </row>
    <row r="3891" spans="3:19" x14ac:dyDescent="0.25">
      <c r="C3891"/>
      <c r="H3891"/>
      <c r="N3891"/>
      <c r="S3891"/>
    </row>
    <row r="3892" spans="3:19" x14ac:dyDescent="0.25">
      <c r="C3892"/>
      <c r="H3892"/>
      <c r="N3892"/>
      <c r="S3892"/>
    </row>
    <row r="3893" spans="3:19" x14ac:dyDescent="0.25">
      <c r="C3893"/>
      <c r="H3893"/>
      <c r="N3893"/>
      <c r="S3893"/>
    </row>
    <row r="3894" spans="3:19" x14ac:dyDescent="0.25">
      <c r="C3894"/>
      <c r="H3894"/>
      <c r="N3894"/>
      <c r="S3894"/>
    </row>
    <row r="3895" spans="3:19" x14ac:dyDescent="0.25">
      <c r="C3895"/>
      <c r="H3895"/>
      <c r="N3895"/>
      <c r="S3895"/>
    </row>
    <row r="3896" spans="3:19" x14ac:dyDescent="0.25">
      <c r="C3896"/>
      <c r="H3896"/>
      <c r="N3896"/>
      <c r="S3896"/>
    </row>
    <row r="3897" spans="3:19" x14ac:dyDescent="0.25">
      <c r="C3897"/>
      <c r="H3897"/>
      <c r="N3897"/>
      <c r="S3897"/>
    </row>
    <row r="3898" spans="3:19" x14ac:dyDescent="0.25">
      <c r="C3898"/>
      <c r="H3898"/>
      <c r="N3898"/>
      <c r="S3898"/>
    </row>
    <row r="3899" spans="3:19" x14ac:dyDescent="0.25">
      <c r="C3899"/>
      <c r="H3899"/>
      <c r="N3899"/>
      <c r="S3899"/>
    </row>
    <row r="3900" spans="3:19" x14ac:dyDescent="0.25">
      <c r="C3900"/>
      <c r="H3900"/>
      <c r="N3900"/>
      <c r="S3900"/>
    </row>
    <row r="3901" spans="3:19" x14ac:dyDescent="0.25">
      <c r="C3901"/>
      <c r="H3901"/>
      <c r="N3901"/>
      <c r="S3901"/>
    </row>
    <row r="3902" spans="3:19" x14ac:dyDescent="0.25">
      <c r="C3902"/>
      <c r="H3902"/>
      <c r="N3902"/>
      <c r="S3902"/>
    </row>
    <row r="3903" spans="3:19" x14ac:dyDescent="0.25">
      <c r="C3903"/>
      <c r="H3903"/>
      <c r="N3903"/>
      <c r="S3903"/>
    </row>
    <row r="3904" spans="3:19" x14ac:dyDescent="0.25">
      <c r="C3904"/>
      <c r="H3904"/>
      <c r="N3904"/>
      <c r="S3904"/>
    </row>
    <row r="3905" spans="3:19" x14ac:dyDescent="0.25">
      <c r="C3905"/>
      <c r="H3905"/>
      <c r="N3905"/>
      <c r="S3905"/>
    </row>
    <row r="3906" spans="3:19" x14ac:dyDescent="0.25">
      <c r="C3906"/>
      <c r="H3906"/>
      <c r="N3906"/>
      <c r="S3906"/>
    </row>
    <row r="3907" spans="3:19" x14ac:dyDescent="0.25">
      <c r="C3907"/>
      <c r="H3907"/>
      <c r="N3907"/>
      <c r="S3907"/>
    </row>
    <row r="3908" spans="3:19" x14ac:dyDescent="0.25">
      <c r="C3908"/>
      <c r="H3908"/>
      <c r="N3908"/>
      <c r="S3908"/>
    </row>
    <row r="3909" spans="3:19" x14ac:dyDescent="0.25">
      <c r="C3909"/>
      <c r="H3909"/>
      <c r="N3909"/>
      <c r="S3909"/>
    </row>
    <row r="3910" spans="3:19" x14ac:dyDescent="0.25">
      <c r="C3910"/>
      <c r="H3910"/>
      <c r="N3910"/>
      <c r="S3910"/>
    </row>
    <row r="3911" spans="3:19" x14ac:dyDescent="0.25">
      <c r="C3911"/>
      <c r="H3911"/>
      <c r="N3911"/>
      <c r="S3911"/>
    </row>
    <row r="3912" spans="3:19" x14ac:dyDescent="0.25">
      <c r="C3912"/>
      <c r="H3912"/>
      <c r="N3912"/>
      <c r="S3912"/>
    </row>
    <row r="3913" spans="3:19" x14ac:dyDescent="0.25">
      <c r="C3913"/>
      <c r="H3913"/>
      <c r="N3913"/>
      <c r="S3913"/>
    </row>
    <row r="3914" spans="3:19" x14ac:dyDescent="0.25">
      <c r="C3914"/>
      <c r="H3914"/>
      <c r="N3914"/>
      <c r="S3914"/>
    </row>
    <row r="3915" spans="3:19" x14ac:dyDescent="0.25">
      <c r="C3915"/>
      <c r="H3915"/>
      <c r="N3915"/>
      <c r="S3915"/>
    </row>
    <row r="3916" spans="3:19" x14ac:dyDescent="0.25">
      <c r="C3916"/>
      <c r="H3916"/>
      <c r="N3916"/>
      <c r="S3916"/>
    </row>
    <row r="3917" spans="3:19" x14ac:dyDescent="0.25">
      <c r="C3917"/>
      <c r="H3917"/>
      <c r="N3917"/>
      <c r="S3917"/>
    </row>
    <row r="3918" spans="3:19" x14ac:dyDescent="0.25">
      <c r="C3918"/>
      <c r="H3918"/>
      <c r="N3918"/>
      <c r="S3918"/>
    </row>
    <row r="3919" spans="3:19" x14ac:dyDescent="0.25">
      <c r="C3919"/>
      <c r="H3919"/>
      <c r="N3919"/>
      <c r="S3919"/>
    </row>
    <row r="3920" spans="3:19" x14ac:dyDescent="0.25">
      <c r="C3920"/>
      <c r="H3920"/>
      <c r="N3920"/>
      <c r="S3920"/>
    </row>
    <row r="3921" spans="3:19" x14ac:dyDescent="0.25">
      <c r="C3921"/>
      <c r="H3921"/>
      <c r="N3921"/>
      <c r="S3921"/>
    </row>
    <row r="3922" spans="3:19" x14ac:dyDescent="0.25">
      <c r="C3922"/>
      <c r="H3922"/>
      <c r="N3922"/>
      <c r="S3922"/>
    </row>
    <row r="3923" spans="3:19" x14ac:dyDescent="0.25">
      <c r="C3923"/>
      <c r="H3923"/>
      <c r="N3923"/>
      <c r="S3923"/>
    </row>
    <row r="3924" spans="3:19" x14ac:dyDescent="0.25">
      <c r="C3924"/>
      <c r="H3924"/>
      <c r="N3924"/>
      <c r="S3924"/>
    </row>
    <row r="3925" spans="3:19" x14ac:dyDescent="0.25">
      <c r="C3925"/>
      <c r="H3925"/>
      <c r="N3925"/>
      <c r="S3925"/>
    </row>
    <row r="3926" spans="3:19" x14ac:dyDescent="0.25">
      <c r="C3926"/>
      <c r="H3926"/>
      <c r="N3926"/>
      <c r="S3926"/>
    </row>
    <row r="3927" spans="3:19" x14ac:dyDescent="0.25">
      <c r="C3927"/>
      <c r="H3927"/>
      <c r="N3927"/>
      <c r="S3927"/>
    </row>
    <row r="3928" spans="3:19" x14ac:dyDescent="0.25">
      <c r="C3928"/>
      <c r="H3928"/>
      <c r="N3928"/>
      <c r="S3928"/>
    </row>
    <row r="3929" spans="3:19" x14ac:dyDescent="0.25">
      <c r="C3929"/>
      <c r="H3929"/>
      <c r="N3929"/>
      <c r="S3929"/>
    </row>
    <row r="3930" spans="3:19" x14ac:dyDescent="0.25">
      <c r="C3930"/>
      <c r="H3930"/>
      <c r="N3930"/>
      <c r="S3930"/>
    </row>
    <row r="3931" spans="3:19" x14ac:dyDescent="0.25">
      <c r="C3931"/>
      <c r="H3931"/>
      <c r="N3931"/>
      <c r="S3931"/>
    </row>
    <row r="3932" spans="3:19" x14ac:dyDescent="0.25">
      <c r="C3932"/>
      <c r="H3932"/>
      <c r="N3932"/>
      <c r="S3932"/>
    </row>
    <row r="3933" spans="3:19" x14ac:dyDescent="0.25">
      <c r="C3933"/>
      <c r="H3933"/>
      <c r="N3933"/>
      <c r="S3933"/>
    </row>
    <row r="3934" spans="3:19" x14ac:dyDescent="0.25">
      <c r="C3934"/>
      <c r="H3934"/>
      <c r="N3934"/>
      <c r="S3934"/>
    </row>
    <row r="3935" spans="3:19" x14ac:dyDescent="0.25">
      <c r="C3935"/>
      <c r="H3935"/>
      <c r="N3935"/>
      <c r="S3935"/>
    </row>
    <row r="3936" spans="3:19" x14ac:dyDescent="0.25">
      <c r="C3936"/>
      <c r="H3936"/>
      <c r="N3936"/>
      <c r="S3936"/>
    </row>
    <row r="3937" spans="3:19" x14ac:dyDescent="0.25">
      <c r="C3937"/>
      <c r="H3937"/>
      <c r="N3937"/>
      <c r="S3937"/>
    </row>
    <row r="3938" spans="3:19" x14ac:dyDescent="0.25">
      <c r="C3938"/>
      <c r="H3938"/>
      <c r="N3938"/>
      <c r="S3938"/>
    </row>
    <row r="3939" spans="3:19" x14ac:dyDescent="0.25">
      <c r="C3939"/>
      <c r="H3939"/>
      <c r="N3939"/>
      <c r="S3939"/>
    </row>
    <row r="3940" spans="3:19" x14ac:dyDescent="0.25">
      <c r="C3940"/>
      <c r="H3940"/>
      <c r="N3940"/>
      <c r="S3940"/>
    </row>
    <row r="3941" spans="3:19" x14ac:dyDescent="0.25">
      <c r="C3941"/>
      <c r="H3941"/>
      <c r="N3941"/>
      <c r="S3941"/>
    </row>
    <row r="3942" spans="3:19" x14ac:dyDescent="0.25">
      <c r="C3942"/>
      <c r="H3942"/>
      <c r="N3942"/>
      <c r="S3942"/>
    </row>
    <row r="3943" spans="3:19" x14ac:dyDescent="0.25">
      <c r="C3943"/>
      <c r="H3943"/>
      <c r="N3943"/>
      <c r="S3943"/>
    </row>
    <row r="3944" spans="3:19" x14ac:dyDescent="0.25">
      <c r="C3944"/>
      <c r="H3944"/>
      <c r="N3944"/>
      <c r="S3944"/>
    </row>
    <row r="3945" spans="3:19" x14ac:dyDescent="0.25">
      <c r="C3945"/>
      <c r="H3945"/>
      <c r="N3945"/>
      <c r="S3945"/>
    </row>
    <row r="3946" spans="3:19" x14ac:dyDescent="0.25">
      <c r="C3946"/>
      <c r="H3946"/>
      <c r="N3946"/>
      <c r="S3946"/>
    </row>
    <row r="3947" spans="3:19" x14ac:dyDescent="0.25">
      <c r="C3947"/>
      <c r="H3947"/>
      <c r="N3947"/>
      <c r="S3947"/>
    </row>
    <row r="3948" spans="3:19" x14ac:dyDescent="0.25">
      <c r="C3948"/>
      <c r="H3948"/>
      <c r="N3948"/>
      <c r="S3948"/>
    </row>
    <row r="3949" spans="3:19" x14ac:dyDescent="0.25">
      <c r="C3949"/>
      <c r="H3949"/>
      <c r="N3949"/>
      <c r="S3949"/>
    </row>
    <row r="3950" spans="3:19" x14ac:dyDescent="0.25">
      <c r="C3950"/>
      <c r="H3950"/>
      <c r="N3950"/>
      <c r="S3950"/>
    </row>
    <row r="3951" spans="3:19" x14ac:dyDescent="0.25">
      <c r="C3951"/>
      <c r="H3951"/>
      <c r="N3951"/>
      <c r="S3951"/>
    </row>
    <row r="3952" spans="3:19" x14ac:dyDescent="0.25">
      <c r="C3952"/>
      <c r="H3952"/>
      <c r="N3952"/>
      <c r="S3952"/>
    </row>
    <row r="3953" spans="3:72" x14ac:dyDescent="0.25">
      <c r="C3953"/>
      <c r="H3953"/>
      <c r="N3953"/>
      <c r="S3953"/>
    </row>
    <row r="3954" spans="3:72" x14ac:dyDescent="0.25">
      <c r="C3954"/>
      <c r="H3954"/>
      <c r="N3954"/>
      <c r="S3954"/>
    </row>
    <row r="3955" spans="3:72" x14ac:dyDescent="0.25">
      <c r="C3955"/>
      <c r="H3955"/>
      <c r="N3955"/>
      <c r="S3955"/>
    </row>
    <row r="3956" spans="3:72" x14ac:dyDescent="0.25">
      <c r="C3956"/>
      <c r="H3956"/>
      <c r="N3956"/>
      <c r="S3956"/>
    </row>
    <row r="3957" spans="3:72" x14ac:dyDescent="0.25">
      <c r="C3957"/>
      <c r="H3957"/>
      <c r="N3957"/>
      <c r="S3957"/>
    </row>
    <row r="3958" spans="3:72" x14ac:dyDescent="0.25">
      <c r="C3958"/>
      <c r="H3958"/>
      <c r="N3958"/>
      <c r="S3958"/>
    </row>
    <row r="3959" spans="3:72" x14ac:dyDescent="0.25">
      <c r="C3959"/>
      <c r="H3959"/>
      <c r="N3959"/>
      <c r="S3959"/>
    </row>
    <row r="3960" spans="3:72" x14ac:dyDescent="0.25">
      <c r="C3960"/>
      <c r="H3960"/>
      <c r="N3960"/>
      <c r="S3960"/>
    </row>
    <row r="3961" spans="3:72" x14ac:dyDescent="0.25">
      <c r="C3961"/>
      <c r="H3961"/>
      <c r="N3961"/>
      <c r="S3961"/>
    </row>
    <row r="3962" spans="3:72" x14ac:dyDescent="0.25">
      <c r="C3962"/>
      <c r="H3962"/>
      <c r="N3962"/>
      <c r="S3962"/>
    </row>
    <row r="3963" spans="3:72" x14ac:dyDescent="0.25">
      <c r="C3963"/>
      <c r="H3963"/>
      <c r="N3963"/>
      <c r="S3963"/>
    </row>
    <row r="3964" spans="3:72" x14ac:dyDescent="0.25">
      <c r="C3964"/>
      <c r="H3964"/>
      <c r="N3964"/>
      <c r="S3964"/>
    </row>
    <row r="3965" spans="3:72" x14ac:dyDescent="0.25">
      <c r="C3965"/>
      <c r="H3965"/>
      <c r="N3965"/>
      <c r="S3965"/>
    </row>
    <row r="3966" spans="3:72" x14ac:dyDescent="0.25">
      <c r="C3966"/>
      <c r="H3966"/>
      <c r="N3966"/>
      <c r="S3966"/>
      <c r="BT3966" s="53"/>
    </row>
    <row r="3967" spans="3:72" x14ac:dyDescent="0.25">
      <c r="C3967"/>
      <c r="H3967"/>
      <c r="N3967"/>
      <c r="S3967"/>
      <c r="BT3967" s="53"/>
    </row>
    <row r="3968" spans="3:72" x14ac:dyDescent="0.25">
      <c r="C3968"/>
      <c r="H3968"/>
      <c r="N3968"/>
      <c r="S3968"/>
    </row>
    <row r="3969" spans="3:19" x14ac:dyDescent="0.25">
      <c r="C3969"/>
      <c r="H3969"/>
      <c r="N3969"/>
      <c r="S3969"/>
    </row>
    <row r="3970" spans="3:19" x14ac:dyDescent="0.25">
      <c r="C3970"/>
      <c r="H3970"/>
      <c r="N3970"/>
      <c r="S3970"/>
    </row>
    <row r="3971" spans="3:19" x14ac:dyDescent="0.25">
      <c r="C3971"/>
      <c r="H3971"/>
      <c r="N3971"/>
      <c r="S3971"/>
    </row>
    <row r="3972" spans="3:19" x14ac:dyDescent="0.25">
      <c r="C3972"/>
      <c r="H3972"/>
      <c r="N3972"/>
      <c r="S3972"/>
    </row>
    <row r="3973" spans="3:19" x14ac:dyDescent="0.25">
      <c r="C3973"/>
      <c r="H3973"/>
      <c r="N3973"/>
      <c r="S3973"/>
    </row>
    <row r="3974" spans="3:19" x14ac:dyDescent="0.25">
      <c r="C3974"/>
      <c r="H3974"/>
      <c r="N3974"/>
      <c r="S3974"/>
    </row>
    <row r="3975" spans="3:19" x14ac:dyDescent="0.25">
      <c r="C3975"/>
      <c r="H3975"/>
      <c r="N3975"/>
      <c r="S3975"/>
    </row>
    <row r="3976" spans="3:19" x14ac:dyDescent="0.25">
      <c r="C3976"/>
      <c r="H3976"/>
      <c r="N3976"/>
      <c r="S3976"/>
    </row>
    <row r="3977" spans="3:19" x14ac:dyDescent="0.25">
      <c r="C3977"/>
      <c r="H3977"/>
      <c r="N3977"/>
      <c r="S3977"/>
    </row>
    <row r="3978" spans="3:19" x14ac:dyDescent="0.25">
      <c r="C3978"/>
      <c r="H3978"/>
      <c r="N3978"/>
      <c r="S3978"/>
    </row>
    <row r="3979" spans="3:19" x14ac:dyDescent="0.25">
      <c r="C3979"/>
      <c r="H3979"/>
      <c r="N3979"/>
      <c r="S3979"/>
    </row>
    <row r="3980" spans="3:19" x14ac:dyDescent="0.25">
      <c r="C3980"/>
      <c r="H3980"/>
      <c r="N3980"/>
      <c r="S3980"/>
    </row>
    <row r="3981" spans="3:19" x14ac:dyDescent="0.25">
      <c r="C3981"/>
      <c r="H3981"/>
      <c r="N3981"/>
      <c r="S3981"/>
    </row>
    <row r="3982" spans="3:19" x14ac:dyDescent="0.25">
      <c r="C3982"/>
      <c r="H3982"/>
      <c r="N3982"/>
      <c r="S3982"/>
    </row>
    <row r="3983" spans="3:19" x14ac:dyDescent="0.25">
      <c r="C3983"/>
      <c r="H3983"/>
      <c r="N3983"/>
      <c r="S3983"/>
    </row>
    <row r="3984" spans="3:19" x14ac:dyDescent="0.25">
      <c r="C3984"/>
      <c r="H3984"/>
      <c r="N3984"/>
      <c r="S3984"/>
    </row>
    <row r="3985" spans="3:19" x14ac:dyDescent="0.25">
      <c r="C3985"/>
      <c r="H3985"/>
      <c r="N3985"/>
      <c r="S3985"/>
    </row>
    <row r="3986" spans="3:19" x14ac:dyDescent="0.25">
      <c r="C3986"/>
      <c r="H3986"/>
      <c r="N3986"/>
      <c r="S3986"/>
    </row>
    <row r="3987" spans="3:19" x14ac:dyDescent="0.25">
      <c r="C3987"/>
      <c r="H3987"/>
      <c r="N3987"/>
      <c r="S3987"/>
    </row>
    <row r="3988" spans="3:19" x14ac:dyDescent="0.25">
      <c r="C3988"/>
      <c r="H3988"/>
      <c r="N3988"/>
      <c r="S3988"/>
    </row>
    <row r="3989" spans="3:19" x14ac:dyDescent="0.25">
      <c r="C3989"/>
      <c r="H3989"/>
      <c r="N3989"/>
      <c r="S3989"/>
    </row>
    <row r="3990" spans="3:19" x14ac:dyDescent="0.25">
      <c r="C3990"/>
      <c r="H3990"/>
      <c r="N3990"/>
      <c r="S3990"/>
    </row>
    <row r="3991" spans="3:19" x14ac:dyDescent="0.25">
      <c r="C3991"/>
      <c r="H3991"/>
      <c r="N3991"/>
      <c r="S3991"/>
    </row>
    <row r="3992" spans="3:19" x14ac:dyDescent="0.25">
      <c r="C3992"/>
      <c r="H3992"/>
      <c r="N3992"/>
      <c r="S3992"/>
    </row>
    <row r="3993" spans="3:19" x14ac:dyDescent="0.25">
      <c r="C3993"/>
      <c r="H3993"/>
      <c r="N3993"/>
      <c r="S3993"/>
    </row>
    <row r="3994" spans="3:19" x14ac:dyDescent="0.25">
      <c r="C3994"/>
      <c r="H3994"/>
      <c r="N3994"/>
      <c r="S3994"/>
    </row>
    <row r="3995" spans="3:19" x14ac:dyDescent="0.25">
      <c r="C3995"/>
      <c r="H3995"/>
      <c r="N3995"/>
      <c r="S3995"/>
    </row>
    <row r="3996" spans="3:19" x14ac:dyDescent="0.25">
      <c r="C3996"/>
      <c r="H3996"/>
      <c r="N3996"/>
      <c r="S3996"/>
    </row>
    <row r="3997" spans="3:19" x14ac:dyDescent="0.25">
      <c r="C3997"/>
      <c r="H3997"/>
      <c r="N3997"/>
      <c r="S3997"/>
    </row>
    <row r="3998" spans="3:19" x14ac:dyDescent="0.25">
      <c r="C3998"/>
      <c r="H3998"/>
      <c r="N3998"/>
      <c r="S3998"/>
    </row>
    <row r="3999" spans="3:19" x14ac:dyDescent="0.25">
      <c r="C3999"/>
      <c r="H3999"/>
      <c r="N3999"/>
      <c r="S3999"/>
    </row>
    <row r="4000" spans="3:19" x14ac:dyDescent="0.25">
      <c r="C4000"/>
      <c r="H4000"/>
      <c r="N4000"/>
      <c r="S4000"/>
    </row>
    <row r="4001" spans="3:19" x14ac:dyDescent="0.25">
      <c r="C4001"/>
      <c r="H4001"/>
      <c r="N4001"/>
      <c r="S4001"/>
    </row>
    <row r="4002" spans="3:19" x14ac:dyDescent="0.25">
      <c r="C4002"/>
      <c r="H4002"/>
      <c r="N4002"/>
      <c r="S4002"/>
    </row>
    <row r="4003" spans="3:19" x14ac:dyDescent="0.25">
      <c r="C4003"/>
      <c r="H4003"/>
      <c r="N4003"/>
      <c r="S4003"/>
    </row>
    <row r="4004" spans="3:19" x14ac:dyDescent="0.25">
      <c r="C4004"/>
      <c r="H4004"/>
      <c r="N4004"/>
      <c r="S4004"/>
    </row>
    <row r="4005" spans="3:19" x14ac:dyDescent="0.25">
      <c r="C4005"/>
      <c r="H4005"/>
      <c r="N4005"/>
      <c r="S4005"/>
    </row>
    <row r="4006" spans="3:19" x14ac:dyDescent="0.25">
      <c r="C4006"/>
      <c r="H4006"/>
      <c r="N4006"/>
      <c r="S4006"/>
    </row>
    <row r="4007" spans="3:19" x14ac:dyDescent="0.25">
      <c r="C4007"/>
      <c r="H4007"/>
      <c r="N4007"/>
      <c r="S4007"/>
    </row>
    <row r="4008" spans="3:19" x14ac:dyDescent="0.25">
      <c r="C4008"/>
      <c r="H4008"/>
      <c r="N4008"/>
      <c r="S4008"/>
    </row>
    <row r="4009" spans="3:19" x14ac:dyDescent="0.25">
      <c r="C4009"/>
      <c r="H4009"/>
      <c r="N4009"/>
      <c r="S4009"/>
    </row>
    <row r="4010" spans="3:19" x14ac:dyDescent="0.25">
      <c r="C4010"/>
      <c r="H4010"/>
      <c r="N4010"/>
      <c r="S4010"/>
    </row>
    <row r="4011" spans="3:19" x14ac:dyDescent="0.25">
      <c r="C4011"/>
      <c r="H4011"/>
      <c r="N4011"/>
      <c r="S4011"/>
    </row>
    <row r="4012" spans="3:19" x14ac:dyDescent="0.25">
      <c r="C4012"/>
      <c r="H4012"/>
      <c r="N4012"/>
      <c r="S4012"/>
    </row>
    <row r="4013" spans="3:19" x14ac:dyDescent="0.25">
      <c r="C4013"/>
      <c r="H4013"/>
      <c r="N4013"/>
      <c r="S4013"/>
    </row>
    <row r="4014" spans="3:19" x14ac:dyDescent="0.25">
      <c r="C4014"/>
      <c r="H4014"/>
      <c r="N4014"/>
      <c r="S4014"/>
    </row>
    <row r="4015" spans="3:19" x14ac:dyDescent="0.25">
      <c r="C4015"/>
      <c r="H4015"/>
      <c r="N4015"/>
      <c r="S4015"/>
    </row>
    <row r="4016" spans="3:19" x14ac:dyDescent="0.25">
      <c r="C4016"/>
      <c r="H4016"/>
      <c r="N4016"/>
      <c r="S4016"/>
    </row>
    <row r="4017" spans="3:19" x14ac:dyDescent="0.25">
      <c r="C4017"/>
      <c r="H4017"/>
      <c r="N4017"/>
      <c r="S4017"/>
    </row>
    <row r="4018" spans="3:19" x14ac:dyDescent="0.25">
      <c r="C4018"/>
      <c r="H4018"/>
      <c r="N4018"/>
      <c r="S4018"/>
    </row>
    <row r="4019" spans="3:19" x14ac:dyDescent="0.25">
      <c r="C4019"/>
      <c r="H4019"/>
      <c r="N4019"/>
      <c r="S4019"/>
    </row>
    <row r="4020" spans="3:19" x14ac:dyDescent="0.25">
      <c r="C4020"/>
      <c r="H4020"/>
      <c r="N4020"/>
      <c r="S4020"/>
    </row>
    <row r="4021" spans="3:19" x14ac:dyDescent="0.25">
      <c r="C4021"/>
      <c r="H4021"/>
      <c r="N4021"/>
      <c r="S4021"/>
    </row>
    <row r="4022" spans="3:19" x14ac:dyDescent="0.25">
      <c r="C4022"/>
      <c r="H4022"/>
      <c r="N4022"/>
      <c r="S4022"/>
    </row>
    <row r="4023" spans="3:19" x14ac:dyDescent="0.25">
      <c r="C4023"/>
      <c r="H4023"/>
      <c r="N4023"/>
      <c r="S4023"/>
    </row>
    <row r="4024" spans="3:19" x14ac:dyDescent="0.25">
      <c r="C4024"/>
      <c r="H4024"/>
      <c r="N4024"/>
      <c r="S4024"/>
    </row>
    <row r="4025" spans="3:19" x14ac:dyDescent="0.25">
      <c r="C4025"/>
      <c r="H4025"/>
      <c r="N4025"/>
      <c r="S4025"/>
    </row>
    <row r="4026" spans="3:19" x14ac:dyDescent="0.25">
      <c r="C4026"/>
      <c r="H4026"/>
      <c r="N4026"/>
      <c r="S4026"/>
    </row>
    <row r="4027" spans="3:19" x14ac:dyDescent="0.25">
      <c r="C4027"/>
      <c r="H4027"/>
      <c r="N4027"/>
      <c r="S4027"/>
    </row>
    <row r="4028" spans="3:19" x14ac:dyDescent="0.25">
      <c r="C4028"/>
      <c r="H4028"/>
      <c r="N4028"/>
      <c r="S4028"/>
    </row>
    <row r="4029" spans="3:19" x14ac:dyDescent="0.25">
      <c r="C4029"/>
      <c r="H4029"/>
      <c r="N4029"/>
      <c r="S4029"/>
    </row>
    <row r="4030" spans="3:19" x14ac:dyDescent="0.25">
      <c r="C4030"/>
      <c r="H4030"/>
      <c r="N4030"/>
      <c r="S4030"/>
    </row>
    <row r="4031" spans="3:19" x14ac:dyDescent="0.25">
      <c r="C4031"/>
      <c r="H4031"/>
      <c r="N4031"/>
      <c r="S4031"/>
    </row>
    <row r="4032" spans="3:19" x14ac:dyDescent="0.25">
      <c r="C4032"/>
      <c r="H4032"/>
      <c r="N4032"/>
      <c r="S4032"/>
    </row>
    <row r="4033" spans="3:19" x14ac:dyDescent="0.25">
      <c r="C4033"/>
      <c r="H4033"/>
      <c r="N4033"/>
      <c r="S4033"/>
    </row>
    <row r="4034" spans="3:19" x14ac:dyDescent="0.25">
      <c r="C4034"/>
      <c r="H4034"/>
      <c r="N4034"/>
      <c r="S4034"/>
    </row>
    <row r="4035" spans="3:19" x14ac:dyDescent="0.25">
      <c r="C4035"/>
      <c r="H4035"/>
      <c r="N4035"/>
      <c r="S4035"/>
    </row>
    <row r="4036" spans="3:19" x14ac:dyDescent="0.25">
      <c r="C4036"/>
      <c r="H4036"/>
      <c r="N4036"/>
      <c r="S4036"/>
    </row>
    <row r="4037" spans="3:19" x14ac:dyDescent="0.25">
      <c r="C4037"/>
      <c r="H4037"/>
      <c r="N4037"/>
      <c r="S4037"/>
    </row>
    <row r="4038" spans="3:19" x14ac:dyDescent="0.25">
      <c r="C4038"/>
      <c r="H4038"/>
      <c r="N4038"/>
      <c r="S4038"/>
    </row>
    <row r="4039" spans="3:19" x14ac:dyDescent="0.25">
      <c r="C4039"/>
      <c r="H4039"/>
      <c r="N4039"/>
      <c r="S4039"/>
    </row>
    <row r="4040" spans="3:19" x14ac:dyDescent="0.25">
      <c r="C4040"/>
      <c r="H4040"/>
      <c r="N4040"/>
      <c r="S4040"/>
    </row>
    <row r="4041" spans="3:19" x14ac:dyDescent="0.25">
      <c r="C4041"/>
      <c r="H4041"/>
      <c r="N4041"/>
      <c r="S4041"/>
    </row>
    <row r="4042" spans="3:19" x14ac:dyDescent="0.25">
      <c r="C4042"/>
      <c r="H4042"/>
      <c r="N4042"/>
      <c r="S4042"/>
    </row>
    <row r="4043" spans="3:19" x14ac:dyDescent="0.25">
      <c r="C4043"/>
      <c r="H4043"/>
      <c r="N4043"/>
      <c r="S4043"/>
    </row>
    <row r="4044" spans="3:19" x14ac:dyDescent="0.25">
      <c r="C4044"/>
      <c r="H4044"/>
      <c r="N4044"/>
      <c r="S4044"/>
    </row>
    <row r="4045" spans="3:19" x14ac:dyDescent="0.25">
      <c r="C4045"/>
      <c r="H4045"/>
      <c r="N4045"/>
      <c r="S4045"/>
    </row>
    <row r="4046" spans="3:19" x14ac:dyDescent="0.25">
      <c r="C4046"/>
      <c r="H4046"/>
      <c r="N4046"/>
      <c r="S4046"/>
    </row>
    <row r="4047" spans="3:19" x14ac:dyDescent="0.25">
      <c r="C4047"/>
      <c r="H4047"/>
      <c r="N4047"/>
      <c r="S4047"/>
    </row>
    <row r="4048" spans="3:19" x14ac:dyDescent="0.25">
      <c r="C4048"/>
      <c r="H4048"/>
      <c r="N4048"/>
      <c r="S4048"/>
    </row>
    <row r="4049" spans="3:73" x14ac:dyDescent="0.25">
      <c r="C4049"/>
      <c r="H4049"/>
      <c r="N4049"/>
      <c r="S4049"/>
    </row>
    <row r="4050" spans="3:73" x14ac:dyDescent="0.25">
      <c r="C4050"/>
      <c r="H4050"/>
      <c r="N4050"/>
      <c r="S4050"/>
    </row>
    <row r="4051" spans="3:73" x14ac:dyDescent="0.25">
      <c r="C4051"/>
      <c r="H4051"/>
      <c r="N4051"/>
      <c r="S4051"/>
    </row>
    <row r="4052" spans="3:73" x14ac:dyDescent="0.25">
      <c r="C4052"/>
      <c r="H4052"/>
      <c r="N4052"/>
      <c r="S4052"/>
    </row>
    <row r="4053" spans="3:73" x14ac:dyDescent="0.25">
      <c r="C4053"/>
      <c r="H4053"/>
      <c r="N4053"/>
      <c r="S4053"/>
    </row>
    <row r="4054" spans="3:73" x14ac:dyDescent="0.25">
      <c r="C4054"/>
      <c r="H4054"/>
      <c r="N4054"/>
      <c r="S4054"/>
    </row>
    <row r="4055" spans="3:73" x14ac:dyDescent="0.25">
      <c r="C4055"/>
      <c r="H4055"/>
      <c r="N4055"/>
      <c r="S4055"/>
    </row>
    <row r="4056" spans="3:73" x14ac:dyDescent="0.25">
      <c r="C4056"/>
      <c r="H4056"/>
      <c r="N4056"/>
      <c r="S4056"/>
    </row>
    <row r="4057" spans="3:73" x14ac:dyDescent="0.25">
      <c r="C4057"/>
      <c r="H4057"/>
      <c r="N4057"/>
      <c r="S4057"/>
    </row>
    <row r="4058" spans="3:73" x14ac:dyDescent="0.25">
      <c r="C4058"/>
      <c r="H4058"/>
      <c r="N4058"/>
      <c r="S4058"/>
    </row>
    <row r="4059" spans="3:73" x14ac:dyDescent="0.25">
      <c r="C4059"/>
      <c r="H4059"/>
      <c r="N4059"/>
      <c r="S4059"/>
    </row>
    <row r="4060" spans="3:73" x14ac:dyDescent="0.25">
      <c r="C4060"/>
      <c r="H4060"/>
      <c r="N4060"/>
      <c r="S4060"/>
    </row>
    <row r="4061" spans="3:73" x14ac:dyDescent="0.25">
      <c r="C4061"/>
      <c r="H4061"/>
      <c r="N4061"/>
      <c r="S4061"/>
    </row>
    <row r="4062" spans="3:73" x14ac:dyDescent="0.25">
      <c r="C4062"/>
      <c r="H4062"/>
      <c r="N4062"/>
      <c r="S4062"/>
    </row>
    <row r="4063" spans="3:73" x14ac:dyDescent="0.25">
      <c r="C4063"/>
      <c r="H4063"/>
      <c r="N4063"/>
      <c r="S4063"/>
      <c r="BU4063" s="53"/>
    </row>
    <row r="4064" spans="3:73" x14ac:dyDescent="0.25">
      <c r="C4064"/>
      <c r="H4064"/>
      <c r="N4064"/>
      <c r="S4064"/>
      <c r="BU4064" s="53"/>
    </row>
    <row r="4065" spans="3:19" x14ac:dyDescent="0.25">
      <c r="C4065"/>
      <c r="H4065"/>
      <c r="N4065"/>
      <c r="S4065"/>
    </row>
    <row r="4066" spans="3:19" x14ac:dyDescent="0.25">
      <c r="C4066"/>
      <c r="H4066"/>
      <c r="N4066"/>
      <c r="S4066"/>
    </row>
    <row r="4067" spans="3:19" x14ac:dyDescent="0.25">
      <c r="C4067"/>
      <c r="H4067"/>
      <c r="N4067"/>
      <c r="S4067"/>
    </row>
    <row r="4068" spans="3:19" x14ac:dyDescent="0.25">
      <c r="C4068"/>
      <c r="H4068"/>
      <c r="N4068"/>
      <c r="S4068"/>
    </row>
    <row r="4069" spans="3:19" x14ac:dyDescent="0.25">
      <c r="C4069"/>
      <c r="H4069"/>
      <c r="N4069"/>
      <c r="S4069"/>
    </row>
    <row r="4070" spans="3:19" x14ac:dyDescent="0.25">
      <c r="C4070"/>
      <c r="H4070"/>
      <c r="N4070"/>
      <c r="S4070"/>
    </row>
    <row r="4071" spans="3:19" x14ac:dyDescent="0.25">
      <c r="C4071"/>
      <c r="H4071"/>
      <c r="N4071"/>
      <c r="S4071"/>
    </row>
    <row r="4072" spans="3:19" x14ac:dyDescent="0.25">
      <c r="C4072"/>
      <c r="H4072"/>
      <c r="N4072"/>
      <c r="S4072"/>
    </row>
    <row r="4073" spans="3:19" x14ac:dyDescent="0.25">
      <c r="C4073"/>
      <c r="H4073"/>
      <c r="N4073"/>
      <c r="S4073"/>
    </row>
    <row r="4074" spans="3:19" x14ac:dyDescent="0.25">
      <c r="C4074"/>
      <c r="H4074"/>
      <c r="N4074"/>
      <c r="S4074"/>
    </row>
    <row r="4075" spans="3:19" x14ac:dyDescent="0.25">
      <c r="C4075"/>
      <c r="H4075"/>
      <c r="N4075"/>
      <c r="S4075"/>
    </row>
    <row r="4076" spans="3:19" x14ac:dyDescent="0.25">
      <c r="C4076"/>
      <c r="H4076"/>
      <c r="N4076"/>
      <c r="S4076"/>
    </row>
    <row r="4077" spans="3:19" x14ac:dyDescent="0.25">
      <c r="C4077"/>
      <c r="H4077"/>
      <c r="N4077"/>
      <c r="S4077"/>
    </row>
    <row r="4078" spans="3:19" x14ac:dyDescent="0.25">
      <c r="C4078"/>
      <c r="H4078"/>
      <c r="N4078"/>
      <c r="S4078"/>
    </row>
    <row r="4079" spans="3:19" x14ac:dyDescent="0.25">
      <c r="C4079"/>
      <c r="H4079"/>
      <c r="N4079"/>
      <c r="S4079"/>
    </row>
    <row r="4080" spans="3:19" x14ac:dyDescent="0.25">
      <c r="C4080"/>
      <c r="H4080"/>
      <c r="N4080"/>
      <c r="S4080"/>
    </row>
    <row r="4081" spans="3:183" x14ac:dyDescent="0.25">
      <c r="C4081"/>
      <c r="H4081"/>
      <c r="N4081"/>
      <c r="S4081"/>
    </row>
    <row r="4082" spans="3:183" x14ac:dyDescent="0.25">
      <c r="C4082"/>
      <c r="H4082"/>
      <c r="N4082"/>
      <c r="S4082"/>
    </row>
    <row r="4083" spans="3:183" x14ac:dyDescent="0.25">
      <c r="C4083"/>
      <c r="H4083"/>
      <c r="N4083"/>
      <c r="S4083"/>
    </row>
    <row r="4084" spans="3:183" x14ac:dyDescent="0.25">
      <c r="C4084"/>
      <c r="H4084"/>
      <c r="N4084"/>
      <c r="S4084"/>
    </row>
    <row r="4085" spans="3:183" x14ac:dyDescent="0.25">
      <c r="C4085"/>
      <c r="H4085"/>
      <c r="N4085"/>
      <c r="S4085"/>
      <c r="GA4085" s="53"/>
    </row>
    <row r="4086" spans="3:183" x14ac:dyDescent="0.25">
      <c r="C4086"/>
      <c r="H4086"/>
      <c r="N4086"/>
      <c r="S4086"/>
    </row>
    <row r="4087" spans="3:183" x14ac:dyDescent="0.25">
      <c r="C4087"/>
      <c r="H4087"/>
      <c r="N4087"/>
      <c r="S4087"/>
    </row>
    <row r="4088" spans="3:183" x14ac:dyDescent="0.25">
      <c r="C4088"/>
      <c r="H4088"/>
      <c r="N4088"/>
      <c r="S4088"/>
    </row>
    <row r="4089" spans="3:183" x14ac:dyDescent="0.25">
      <c r="C4089"/>
      <c r="H4089"/>
      <c r="N4089"/>
      <c r="S4089"/>
    </row>
    <row r="4090" spans="3:183" x14ac:dyDescent="0.25">
      <c r="C4090"/>
      <c r="H4090"/>
      <c r="N4090"/>
      <c r="S4090"/>
    </row>
    <row r="4091" spans="3:183" x14ac:dyDescent="0.25">
      <c r="C4091"/>
      <c r="H4091"/>
      <c r="N4091"/>
      <c r="S4091"/>
    </row>
    <row r="4092" spans="3:183" x14ac:dyDescent="0.25">
      <c r="C4092"/>
      <c r="H4092"/>
      <c r="N4092"/>
      <c r="S4092"/>
    </row>
    <row r="4093" spans="3:183" x14ac:dyDescent="0.25">
      <c r="C4093"/>
      <c r="H4093"/>
      <c r="N4093"/>
      <c r="S4093"/>
    </row>
    <row r="4094" spans="3:183" x14ac:dyDescent="0.25">
      <c r="C4094"/>
      <c r="H4094"/>
      <c r="N4094"/>
      <c r="S4094"/>
    </row>
    <row r="4095" spans="3:183" x14ac:dyDescent="0.25">
      <c r="C4095"/>
      <c r="H4095"/>
      <c r="N4095"/>
      <c r="S4095"/>
    </row>
    <row r="4096" spans="3:183" x14ac:dyDescent="0.25">
      <c r="C4096"/>
      <c r="H4096"/>
      <c r="N4096"/>
      <c r="S4096"/>
    </row>
    <row r="4097" spans="3:19" x14ac:dyDescent="0.25">
      <c r="C4097"/>
      <c r="H4097"/>
      <c r="N4097"/>
      <c r="S4097"/>
    </row>
    <row r="4098" spans="3:19" x14ac:dyDescent="0.25">
      <c r="C4098"/>
      <c r="H4098"/>
      <c r="N4098"/>
      <c r="S4098"/>
    </row>
    <row r="4099" spans="3:19" x14ac:dyDescent="0.25">
      <c r="C4099"/>
      <c r="H4099"/>
      <c r="N4099"/>
      <c r="S4099"/>
    </row>
    <row r="4100" spans="3:19" x14ac:dyDescent="0.25">
      <c r="C4100"/>
      <c r="H4100"/>
      <c r="N4100"/>
      <c r="S4100"/>
    </row>
    <row r="4101" spans="3:19" x14ac:dyDescent="0.25">
      <c r="C4101"/>
      <c r="H4101"/>
      <c r="N4101"/>
      <c r="S4101"/>
    </row>
    <row r="4102" spans="3:19" x14ac:dyDescent="0.25">
      <c r="C4102"/>
      <c r="H4102"/>
      <c r="N4102"/>
      <c r="S4102"/>
    </row>
    <row r="4103" spans="3:19" x14ac:dyDescent="0.25">
      <c r="C4103"/>
      <c r="H4103"/>
      <c r="N4103"/>
      <c r="S4103"/>
    </row>
    <row r="4104" spans="3:19" x14ac:dyDescent="0.25">
      <c r="C4104"/>
      <c r="H4104"/>
      <c r="N4104"/>
      <c r="S4104"/>
    </row>
    <row r="4105" spans="3:19" x14ac:dyDescent="0.25">
      <c r="C4105"/>
      <c r="H4105"/>
      <c r="N4105"/>
      <c r="S4105"/>
    </row>
    <row r="4106" spans="3:19" x14ac:dyDescent="0.25">
      <c r="C4106"/>
      <c r="H4106"/>
      <c r="N4106"/>
      <c r="S4106"/>
    </row>
    <row r="4107" spans="3:19" x14ac:dyDescent="0.25">
      <c r="C4107"/>
      <c r="H4107"/>
      <c r="N4107"/>
      <c r="S4107"/>
    </row>
    <row r="4108" spans="3:19" x14ac:dyDescent="0.25">
      <c r="C4108"/>
      <c r="H4108"/>
      <c r="N4108"/>
      <c r="S4108"/>
    </row>
    <row r="4109" spans="3:19" x14ac:dyDescent="0.25">
      <c r="C4109"/>
      <c r="H4109"/>
      <c r="N4109"/>
      <c r="S4109"/>
    </row>
    <row r="4110" spans="3:19" x14ac:dyDescent="0.25">
      <c r="C4110"/>
      <c r="H4110"/>
      <c r="N4110"/>
      <c r="S4110"/>
    </row>
    <row r="4111" spans="3:19" x14ac:dyDescent="0.25">
      <c r="C4111"/>
      <c r="H4111"/>
      <c r="N4111"/>
      <c r="S4111"/>
    </row>
    <row r="4112" spans="3:19" x14ac:dyDescent="0.25">
      <c r="C4112"/>
      <c r="H4112"/>
      <c r="N4112"/>
      <c r="S4112"/>
    </row>
    <row r="4113" spans="3:19" x14ac:dyDescent="0.25">
      <c r="C4113"/>
      <c r="H4113"/>
      <c r="N4113"/>
      <c r="S4113"/>
    </row>
    <row r="4114" spans="3:19" x14ac:dyDescent="0.25">
      <c r="C4114"/>
      <c r="H4114"/>
      <c r="N4114"/>
      <c r="S4114"/>
    </row>
    <row r="4115" spans="3:19" x14ac:dyDescent="0.25">
      <c r="C4115"/>
      <c r="H4115"/>
      <c r="N4115"/>
      <c r="S4115"/>
    </row>
    <row r="4116" spans="3:19" x14ac:dyDescent="0.25">
      <c r="C4116"/>
      <c r="H4116"/>
      <c r="N4116"/>
      <c r="S4116"/>
    </row>
    <row r="4117" spans="3:19" x14ac:dyDescent="0.25">
      <c r="C4117"/>
      <c r="H4117"/>
      <c r="N4117"/>
      <c r="S4117"/>
    </row>
    <row r="4118" spans="3:19" x14ac:dyDescent="0.25">
      <c r="C4118"/>
      <c r="H4118"/>
      <c r="N4118"/>
      <c r="S4118"/>
    </row>
    <row r="4119" spans="3:19" x14ac:dyDescent="0.25">
      <c r="C4119"/>
      <c r="H4119"/>
      <c r="N4119"/>
      <c r="S4119"/>
    </row>
    <row r="4120" spans="3:19" x14ac:dyDescent="0.25">
      <c r="C4120"/>
      <c r="H4120"/>
      <c r="N4120"/>
      <c r="S4120"/>
    </row>
    <row r="4121" spans="3:19" x14ac:dyDescent="0.25">
      <c r="C4121"/>
      <c r="H4121"/>
      <c r="N4121"/>
      <c r="S4121"/>
    </row>
    <row r="4122" spans="3:19" x14ac:dyDescent="0.25">
      <c r="C4122"/>
      <c r="H4122"/>
      <c r="N4122"/>
      <c r="S4122"/>
    </row>
    <row r="4123" spans="3:19" x14ac:dyDescent="0.25">
      <c r="C4123"/>
      <c r="H4123"/>
      <c r="N4123"/>
      <c r="S4123"/>
    </row>
    <row r="4124" spans="3:19" x14ac:dyDescent="0.25">
      <c r="C4124"/>
      <c r="H4124"/>
      <c r="N4124"/>
      <c r="S4124"/>
    </row>
    <row r="4125" spans="3:19" x14ac:dyDescent="0.25">
      <c r="C4125"/>
      <c r="H4125"/>
      <c r="N4125"/>
      <c r="S4125"/>
    </row>
    <row r="4126" spans="3:19" x14ac:dyDescent="0.25">
      <c r="C4126"/>
      <c r="H4126"/>
      <c r="N4126"/>
      <c r="S4126"/>
    </row>
    <row r="4127" spans="3:19" x14ac:dyDescent="0.25">
      <c r="C4127"/>
      <c r="H4127"/>
      <c r="N4127"/>
      <c r="S4127"/>
    </row>
    <row r="4128" spans="3:19" x14ac:dyDescent="0.25">
      <c r="C4128"/>
      <c r="H4128"/>
      <c r="N4128"/>
      <c r="S4128"/>
    </row>
    <row r="4129" spans="3:19" x14ac:dyDescent="0.25">
      <c r="C4129"/>
      <c r="H4129"/>
      <c r="N4129"/>
      <c r="S4129"/>
    </row>
    <row r="4130" spans="3:19" x14ac:dyDescent="0.25">
      <c r="C4130"/>
      <c r="H4130"/>
      <c r="N4130"/>
      <c r="S4130"/>
    </row>
    <row r="4131" spans="3:19" x14ac:dyDescent="0.25">
      <c r="C4131"/>
      <c r="H4131"/>
      <c r="N4131"/>
      <c r="S4131"/>
    </row>
    <row r="4132" spans="3:19" x14ac:dyDescent="0.25">
      <c r="C4132"/>
      <c r="H4132"/>
      <c r="N4132"/>
      <c r="S4132"/>
    </row>
    <row r="4133" spans="3:19" x14ac:dyDescent="0.25">
      <c r="C4133"/>
      <c r="H4133"/>
      <c r="N4133"/>
      <c r="S4133"/>
    </row>
    <row r="4134" spans="3:19" x14ac:dyDescent="0.25">
      <c r="C4134"/>
      <c r="H4134"/>
      <c r="N4134"/>
      <c r="S4134"/>
    </row>
    <row r="4135" spans="3:19" x14ac:dyDescent="0.25">
      <c r="C4135"/>
      <c r="H4135"/>
      <c r="N4135"/>
      <c r="S4135"/>
    </row>
    <row r="4136" spans="3:19" x14ac:dyDescent="0.25">
      <c r="C4136"/>
      <c r="H4136"/>
      <c r="N4136"/>
      <c r="S4136"/>
    </row>
    <row r="4137" spans="3:19" x14ac:dyDescent="0.25">
      <c r="C4137"/>
      <c r="H4137"/>
      <c r="N4137"/>
      <c r="S4137"/>
    </row>
    <row r="4138" spans="3:19" x14ac:dyDescent="0.25">
      <c r="C4138"/>
      <c r="H4138"/>
      <c r="N4138"/>
      <c r="S4138"/>
    </row>
    <row r="4139" spans="3:19" x14ac:dyDescent="0.25">
      <c r="C4139"/>
      <c r="H4139"/>
      <c r="N4139"/>
      <c r="S4139"/>
    </row>
    <row r="4140" spans="3:19" x14ac:dyDescent="0.25">
      <c r="C4140"/>
      <c r="H4140"/>
      <c r="N4140"/>
      <c r="S4140"/>
    </row>
    <row r="4141" spans="3:19" x14ac:dyDescent="0.25">
      <c r="C4141"/>
      <c r="H4141"/>
      <c r="N4141"/>
      <c r="S4141"/>
    </row>
    <row r="4142" spans="3:19" x14ac:dyDescent="0.25">
      <c r="C4142"/>
      <c r="H4142"/>
      <c r="N4142"/>
      <c r="S4142"/>
    </row>
    <row r="4143" spans="3:19" x14ac:dyDescent="0.25">
      <c r="C4143"/>
      <c r="H4143"/>
      <c r="N4143"/>
      <c r="S4143"/>
    </row>
    <row r="4144" spans="3:19" x14ac:dyDescent="0.25">
      <c r="C4144"/>
      <c r="H4144"/>
      <c r="N4144"/>
      <c r="S4144"/>
    </row>
    <row r="4145" spans="3:19" x14ac:dyDescent="0.25">
      <c r="C4145"/>
      <c r="H4145"/>
      <c r="N4145"/>
      <c r="S4145"/>
    </row>
    <row r="4146" spans="3:19" x14ac:dyDescent="0.25">
      <c r="C4146"/>
      <c r="H4146"/>
      <c r="N4146"/>
      <c r="S4146"/>
    </row>
    <row r="4147" spans="3:19" x14ac:dyDescent="0.25">
      <c r="C4147"/>
      <c r="H4147"/>
      <c r="N4147"/>
      <c r="S4147"/>
    </row>
    <row r="4148" spans="3:19" x14ac:dyDescent="0.25">
      <c r="C4148"/>
      <c r="H4148"/>
      <c r="N4148"/>
      <c r="S4148"/>
    </row>
    <row r="4149" spans="3:19" x14ac:dyDescent="0.25">
      <c r="C4149"/>
      <c r="H4149"/>
      <c r="N4149"/>
      <c r="S4149"/>
    </row>
    <row r="4150" spans="3:19" x14ac:dyDescent="0.25">
      <c r="C4150"/>
      <c r="H4150"/>
      <c r="N4150"/>
      <c r="S4150"/>
    </row>
    <row r="4151" spans="3:19" x14ac:dyDescent="0.25">
      <c r="C4151"/>
      <c r="H4151"/>
      <c r="N4151"/>
      <c r="S4151"/>
    </row>
    <row r="4152" spans="3:19" x14ac:dyDescent="0.25">
      <c r="C4152"/>
      <c r="H4152"/>
      <c r="N4152"/>
      <c r="S4152"/>
    </row>
    <row r="4153" spans="3:19" x14ac:dyDescent="0.25">
      <c r="C4153"/>
      <c r="H4153"/>
      <c r="N4153"/>
      <c r="S4153"/>
    </row>
    <row r="4154" spans="3:19" x14ac:dyDescent="0.25">
      <c r="C4154"/>
      <c r="H4154"/>
      <c r="N4154"/>
      <c r="S4154"/>
    </row>
    <row r="4155" spans="3:19" x14ac:dyDescent="0.25">
      <c r="C4155"/>
      <c r="H4155"/>
      <c r="N4155"/>
      <c r="S4155"/>
    </row>
    <row r="4156" spans="3:19" x14ac:dyDescent="0.25">
      <c r="C4156"/>
      <c r="H4156"/>
      <c r="N4156"/>
      <c r="S4156"/>
    </row>
    <row r="4157" spans="3:19" x14ac:dyDescent="0.25">
      <c r="C4157"/>
      <c r="H4157"/>
      <c r="N4157"/>
      <c r="S4157"/>
    </row>
    <row r="4158" spans="3:19" x14ac:dyDescent="0.25">
      <c r="C4158"/>
      <c r="H4158"/>
      <c r="N4158"/>
      <c r="S4158"/>
    </row>
    <row r="4159" spans="3:19" x14ac:dyDescent="0.25">
      <c r="C4159"/>
      <c r="H4159"/>
      <c r="N4159"/>
      <c r="S4159"/>
    </row>
    <row r="4160" spans="3:19" x14ac:dyDescent="0.25">
      <c r="C4160"/>
      <c r="H4160"/>
      <c r="N4160"/>
      <c r="S4160"/>
    </row>
    <row r="4161" spans="3:74" x14ac:dyDescent="0.25">
      <c r="C4161"/>
      <c r="H4161"/>
      <c r="N4161"/>
      <c r="S4161"/>
      <c r="BV4161" s="53"/>
    </row>
    <row r="4162" spans="3:74" x14ac:dyDescent="0.25">
      <c r="C4162"/>
      <c r="H4162"/>
      <c r="N4162"/>
      <c r="S4162"/>
      <c r="BV4162" s="53"/>
    </row>
    <row r="4163" spans="3:74" x14ac:dyDescent="0.25">
      <c r="C4163"/>
      <c r="H4163"/>
      <c r="N4163"/>
      <c r="S4163"/>
    </row>
    <row r="4164" spans="3:74" x14ac:dyDescent="0.25">
      <c r="C4164"/>
      <c r="H4164"/>
      <c r="N4164"/>
      <c r="S4164"/>
    </row>
    <row r="4165" spans="3:74" x14ac:dyDescent="0.25">
      <c r="C4165"/>
      <c r="H4165"/>
      <c r="N4165"/>
      <c r="S4165"/>
    </row>
    <row r="4166" spans="3:74" x14ac:dyDescent="0.25">
      <c r="C4166"/>
      <c r="H4166"/>
      <c r="N4166"/>
      <c r="S4166"/>
    </row>
    <row r="4167" spans="3:74" x14ac:dyDescent="0.25">
      <c r="C4167"/>
      <c r="H4167"/>
      <c r="N4167"/>
      <c r="S4167"/>
    </row>
    <row r="4168" spans="3:74" x14ac:dyDescent="0.25">
      <c r="C4168"/>
      <c r="H4168"/>
      <c r="N4168"/>
      <c r="S4168"/>
    </row>
    <row r="4169" spans="3:74" x14ac:dyDescent="0.25">
      <c r="C4169"/>
      <c r="H4169"/>
      <c r="N4169"/>
      <c r="S4169"/>
    </row>
    <row r="4170" spans="3:74" x14ac:dyDescent="0.25">
      <c r="C4170"/>
      <c r="H4170"/>
      <c r="N4170"/>
      <c r="S4170"/>
    </row>
    <row r="4171" spans="3:74" x14ac:dyDescent="0.25">
      <c r="C4171"/>
      <c r="H4171"/>
      <c r="N4171"/>
      <c r="S4171"/>
    </row>
    <row r="4172" spans="3:74" x14ac:dyDescent="0.25">
      <c r="C4172"/>
      <c r="H4172"/>
      <c r="N4172"/>
      <c r="S4172"/>
    </row>
    <row r="4173" spans="3:74" x14ac:dyDescent="0.25">
      <c r="C4173"/>
      <c r="H4173"/>
      <c r="N4173"/>
      <c r="S4173"/>
    </row>
    <row r="4174" spans="3:74" x14ac:dyDescent="0.25">
      <c r="C4174"/>
      <c r="H4174"/>
      <c r="N4174"/>
      <c r="S4174"/>
    </row>
    <row r="4175" spans="3:74" x14ac:dyDescent="0.25">
      <c r="C4175"/>
      <c r="H4175"/>
      <c r="N4175"/>
      <c r="S4175"/>
    </row>
    <row r="4176" spans="3:74" x14ac:dyDescent="0.25">
      <c r="C4176"/>
      <c r="H4176"/>
      <c r="N4176"/>
      <c r="S4176"/>
    </row>
    <row r="4177" spans="3:19" x14ac:dyDescent="0.25">
      <c r="C4177"/>
      <c r="H4177"/>
      <c r="N4177"/>
      <c r="S4177"/>
    </row>
    <row r="4178" spans="3:19" x14ac:dyDescent="0.25">
      <c r="C4178"/>
      <c r="H4178"/>
      <c r="N4178"/>
      <c r="S4178"/>
    </row>
    <row r="4179" spans="3:19" x14ac:dyDescent="0.25">
      <c r="C4179"/>
      <c r="H4179"/>
      <c r="N4179"/>
      <c r="S4179"/>
    </row>
    <row r="4180" spans="3:19" x14ac:dyDescent="0.25">
      <c r="C4180"/>
      <c r="H4180"/>
      <c r="N4180"/>
      <c r="S4180"/>
    </row>
    <row r="4181" spans="3:19" x14ac:dyDescent="0.25">
      <c r="C4181"/>
      <c r="H4181"/>
      <c r="N4181"/>
      <c r="S4181"/>
    </row>
    <row r="4182" spans="3:19" x14ac:dyDescent="0.25">
      <c r="C4182"/>
      <c r="H4182"/>
      <c r="N4182"/>
      <c r="S4182"/>
    </row>
    <row r="4183" spans="3:19" x14ac:dyDescent="0.25">
      <c r="C4183"/>
      <c r="H4183"/>
      <c r="N4183"/>
      <c r="S4183"/>
    </row>
    <row r="4184" spans="3:19" x14ac:dyDescent="0.25">
      <c r="C4184"/>
      <c r="H4184"/>
      <c r="N4184"/>
      <c r="S4184"/>
    </row>
    <row r="4185" spans="3:19" x14ac:dyDescent="0.25">
      <c r="C4185"/>
      <c r="H4185"/>
      <c r="N4185"/>
      <c r="S4185"/>
    </row>
    <row r="4186" spans="3:19" x14ac:dyDescent="0.25">
      <c r="C4186"/>
      <c r="H4186"/>
      <c r="N4186"/>
      <c r="S4186"/>
    </row>
    <row r="4187" spans="3:19" x14ac:dyDescent="0.25">
      <c r="C4187"/>
      <c r="H4187"/>
      <c r="N4187"/>
      <c r="S4187"/>
    </row>
    <row r="4188" spans="3:19" x14ac:dyDescent="0.25">
      <c r="C4188"/>
      <c r="H4188"/>
      <c r="N4188"/>
      <c r="S4188"/>
    </row>
    <row r="4189" spans="3:19" x14ac:dyDescent="0.25">
      <c r="C4189"/>
      <c r="H4189"/>
      <c r="N4189"/>
      <c r="S4189"/>
    </row>
    <row r="4190" spans="3:19" x14ac:dyDescent="0.25">
      <c r="C4190"/>
      <c r="H4190"/>
      <c r="N4190"/>
      <c r="S4190"/>
    </row>
    <row r="4191" spans="3:19" x14ac:dyDescent="0.25">
      <c r="C4191"/>
      <c r="H4191"/>
      <c r="N4191"/>
      <c r="S4191"/>
    </row>
    <row r="4192" spans="3:19" x14ac:dyDescent="0.25">
      <c r="C4192"/>
      <c r="H4192"/>
      <c r="N4192"/>
      <c r="S4192"/>
    </row>
    <row r="4193" spans="3:19" x14ac:dyDescent="0.25">
      <c r="C4193"/>
      <c r="H4193"/>
      <c r="N4193"/>
      <c r="S4193"/>
    </row>
    <row r="4194" spans="3:19" x14ac:dyDescent="0.25">
      <c r="C4194"/>
      <c r="H4194"/>
      <c r="N4194"/>
      <c r="S4194"/>
    </row>
    <row r="4195" spans="3:19" x14ac:dyDescent="0.25">
      <c r="C4195"/>
      <c r="H4195"/>
      <c r="N4195"/>
      <c r="S4195"/>
    </row>
    <row r="4196" spans="3:19" x14ac:dyDescent="0.25">
      <c r="C4196"/>
      <c r="H4196"/>
      <c r="N4196"/>
      <c r="S4196"/>
    </row>
    <row r="4197" spans="3:19" x14ac:dyDescent="0.25">
      <c r="C4197"/>
      <c r="H4197"/>
      <c r="N4197"/>
      <c r="S4197"/>
    </row>
    <row r="4198" spans="3:19" x14ac:dyDescent="0.25">
      <c r="C4198"/>
      <c r="H4198"/>
      <c r="N4198"/>
      <c r="S4198"/>
    </row>
    <row r="4199" spans="3:19" x14ac:dyDescent="0.25">
      <c r="C4199"/>
      <c r="H4199"/>
      <c r="N4199"/>
      <c r="S4199"/>
    </row>
    <row r="4200" spans="3:19" x14ac:dyDescent="0.25">
      <c r="C4200"/>
      <c r="H4200"/>
      <c r="N4200"/>
      <c r="S4200"/>
    </row>
    <row r="4201" spans="3:19" x14ac:dyDescent="0.25">
      <c r="C4201"/>
      <c r="H4201"/>
      <c r="N4201"/>
      <c r="S4201"/>
    </row>
    <row r="4202" spans="3:19" x14ac:dyDescent="0.25">
      <c r="C4202"/>
      <c r="H4202"/>
      <c r="N4202"/>
      <c r="S4202"/>
    </row>
    <row r="4203" spans="3:19" x14ac:dyDescent="0.25">
      <c r="C4203"/>
      <c r="H4203"/>
      <c r="N4203"/>
      <c r="S4203"/>
    </row>
    <row r="4204" spans="3:19" x14ac:dyDescent="0.25">
      <c r="C4204"/>
      <c r="H4204"/>
      <c r="N4204"/>
      <c r="S4204"/>
    </row>
    <row r="4205" spans="3:19" x14ac:dyDescent="0.25">
      <c r="C4205"/>
      <c r="H4205"/>
      <c r="N4205"/>
      <c r="S4205"/>
    </row>
    <row r="4206" spans="3:19" x14ac:dyDescent="0.25">
      <c r="C4206"/>
      <c r="H4206"/>
      <c r="N4206"/>
      <c r="S4206"/>
    </row>
    <row r="4207" spans="3:19" x14ac:dyDescent="0.25">
      <c r="C4207"/>
      <c r="H4207"/>
      <c r="N4207"/>
      <c r="S4207"/>
    </row>
    <row r="4208" spans="3:19" x14ac:dyDescent="0.25">
      <c r="C4208"/>
      <c r="H4208"/>
      <c r="N4208"/>
      <c r="S4208"/>
    </row>
    <row r="4209" spans="3:19" x14ac:dyDescent="0.25">
      <c r="C4209"/>
      <c r="H4209"/>
      <c r="N4209"/>
      <c r="S4209"/>
    </row>
    <row r="4210" spans="3:19" x14ac:dyDescent="0.25">
      <c r="C4210"/>
      <c r="H4210"/>
      <c r="N4210"/>
      <c r="S4210"/>
    </row>
    <row r="4211" spans="3:19" x14ac:dyDescent="0.25">
      <c r="C4211"/>
      <c r="H4211"/>
      <c r="N4211"/>
      <c r="S4211"/>
    </row>
    <row r="4212" spans="3:19" x14ac:dyDescent="0.25">
      <c r="C4212"/>
      <c r="H4212"/>
      <c r="N4212"/>
      <c r="S4212"/>
    </row>
    <row r="4213" spans="3:19" x14ac:dyDescent="0.25">
      <c r="C4213"/>
      <c r="H4213"/>
      <c r="N4213"/>
      <c r="S4213"/>
    </row>
    <row r="4214" spans="3:19" x14ac:dyDescent="0.25">
      <c r="C4214"/>
      <c r="H4214"/>
      <c r="N4214"/>
      <c r="S4214"/>
    </row>
    <row r="4215" spans="3:19" x14ac:dyDescent="0.25">
      <c r="C4215"/>
      <c r="H4215"/>
      <c r="N4215"/>
      <c r="S4215"/>
    </row>
    <row r="4216" spans="3:19" x14ac:dyDescent="0.25">
      <c r="C4216"/>
      <c r="H4216"/>
      <c r="N4216"/>
      <c r="S4216"/>
    </row>
    <row r="4217" spans="3:19" x14ac:dyDescent="0.25">
      <c r="C4217"/>
      <c r="H4217"/>
      <c r="N4217"/>
      <c r="S4217"/>
    </row>
    <row r="4218" spans="3:19" x14ac:dyDescent="0.25">
      <c r="C4218"/>
      <c r="H4218"/>
      <c r="N4218"/>
      <c r="S4218"/>
    </row>
    <row r="4219" spans="3:19" x14ac:dyDescent="0.25">
      <c r="C4219"/>
      <c r="H4219"/>
      <c r="N4219"/>
      <c r="S4219"/>
    </row>
    <row r="4220" spans="3:19" x14ac:dyDescent="0.25">
      <c r="C4220"/>
      <c r="H4220"/>
      <c r="N4220"/>
      <c r="S4220"/>
    </row>
    <row r="4221" spans="3:19" x14ac:dyDescent="0.25">
      <c r="C4221"/>
      <c r="H4221"/>
      <c r="N4221"/>
      <c r="S4221"/>
    </row>
    <row r="4222" spans="3:19" x14ac:dyDescent="0.25">
      <c r="C4222"/>
      <c r="H4222"/>
      <c r="N4222"/>
      <c r="S4222"/>
    </row>
    <row r="4223" spans="3:19" x14ac:dyDescent="0.25">
      <c r="C4223"/>
      <c r="H4223"/>
      <c r="N4223"/>
      <c r="S4223"/>
    </row>
    <row r="4224" spans="3:19" x14ac:dyDescent="0.25">
      <c r="C4224"/>
      <c r="H4224"/>
      <c r="N4224"/>
      <c r="S4224"/>
    </row>
    <row r="4225" spans="3:19" x14ac:dyDescent="0.25">
      <c r="C4225"/>
      <c r="H4225"/>
      <c r="N4225"/>
      <c r="S4225"/>
    </row>
    <row r="4226" spans="3:19" x14ac:dyDescent="0.25">
      <c r="C4226"/>
      <c r="H4226"/>
      <c r="N4226"/>
      <c r="S4226"/>
    </row>
    <row r="4227" spans="3:19" x14ac:dyDescent="0.25">
      <c r="C4227"/>
      <c r="H4227"/>
      <c r="N4227"/>
      <c r="S4227"/>
    </row>
    <row r="4228" spans="3:19" x14ac:dyDescent="0.25">
      <c r="C4228"/>
      <c r="H4228"/>
      <c r="N4228"/>
      <c r="S4228"/>
    </row>
    <row r="4229" spans="3:19" x14ac:dyDescent="0.25">
      <c r="C4229"/>
      <c r="H4229"/>
      <c r="N4229"/>
      <c r="S4229"/>
    </row>
    <row r="4230" spans="3:19" x14ac:dyDescent="0.25">
      <c r="C4230"/>
      <c r="H4230"/>
      <c r="N4230"/>
      <c r="S4230"/>
    </row>
    <row r="4231" spans="3:19" x14ac:dyDescent="0.25">
      <c r="C4231"/>
      <c r="H4231"/>
      <c r="N4231"/>
      <c r="S4231"/>
    </row>
    <row r="4232" spans="3:19" x14ac:dyDescent="0.25">
      <c r="C4232"/>
      <c r="H4232"/>
      <c r="N4232"/>
      <c r="S4232"/>
    </row>
    <row r="4233" spans="3:19" x14ac:dyDescent="0.25">
      <c r="C4233"/>
      <c r="H4233"/>
      <c r="N4233"/>
      <c r="S4233"/>
    </row>
    <row r="4234" spans="3:19" x14ac:dyDescent="0.25">
      <c r="C4234"/>
      <c r="H4234"/>
      <c r="N4234"/>
      <c r="S4234"/>
    </row>
    <row r="4235" spans="3:19" x14ac:dyDescent="0.25">
      <c r="C4235"/>
      <c r="H4235"/>
      <c r="N4235"/>
      <c r="S4235"/>
    </row>
    <row r="4236" spans="3:19" x14ac:dyDescent="0.25">
      <c r="C4236"/>
      <c r="H4236"/>
      <c r="N4236"/>
      <c r="S4236"/>
    </row>
    <row r="4237" spans="3:19" x14ac:dyDescent="0.25">
      <c r="C4237"/>
      <c r="H4237"/>
      <c r="N4237"/>
      <c r="S4237"/>
    </row>
    <row r="4238" spans="3:19" x14ac:dyDescent="0.25">
      <c r="C4238"/>
      <c r="H4238"/>
      <c r="N4238"/>
      <c r="S4238"/>
    </row>
    <row r="4239" spans="3:19" x14ac:dyDescent="0.25">
      <c r="C4239"/>
      <c r="H4239"/>
      <c r="N4239"/>
      <c r="S4239"/>
    </row>
    <row r="4240" spans="3:19" x14ac:dyDescent="0.25">
      <c r="C4240"/>
      <c r="H4240"/>
      <c r="N4240"/>
      <c r="S4240"/>
    </row>
    <row r="4241" spans="3:19" x14ac:dyDescent="0.25">
      <c r="C4241"/>
      <c r="H4241"/>
      <c r="N4241"/>
      <c r="S4241"/>
    </row>
    <row r="4242" spans="3:19" x14ac:dyDescent="0.25">
      <c r="C4242"/>
      <c r="H4242"/>
      <c r="N4242"/>
      <c r="S4242"/>
    </row>
    <row r="4243" spans="3:19" x14ac:dyDescent="0.25">
      <c r="C4243"/>
      <c r="H4243"/>
      <c r="N4243"/>
      <c r="S4243"/>
    </row>
    <row r="4244" spans="3:19" x14ac:dyDescent="0.25">
      <c r="C4244"/>
      <c r="H4244"/>
      <c r="N4244"/>
      <c r="S4244"/>
    </row>
    <row r="4245" spans="3:19" x14ac:dyDescent="0.25">
      <c r="C4245"/>
      <c r="H4245"/>
      <c r="N4245"/>
      <c r="S4245"/>
    </row>
    <row r="4246" spans="3:19" x14ac:dyDescent="0.25">
      <c r="C4246"/>
      <c r="H4246"/>
      <c r="N4246"/>
      <c r="S4246"/>
    </row>
    <row r="4247" spans="3:19" x14ac:dyDescent="0.25">
      <c r="C4247"/>
      <c r="H4247"/>
      <c r="N4247"/>
      <c r="S4247"/>
    </row>
    <row r="4248" spans="3:19" x14ac:dyDescent="0.25">
      <c r="C4248"/>
      <c r="H4248"/>
      <c r="N4248"/>
      <c r="S4248"/>
    </row>
    <row r="4249" spans="3:19" x14ac:dyDescent="0.25">
      <c r="C4249"/>
      <c r="H4249"/>
      <c r="N4249"/>
      <c r="S4249"/>
    </row>
    <row r="4250" spans="3:19" x14ac:dyDescent="0.25">
      <c r="C4250"/>
      <c r="H4250"/>
      <c r="N4250"/>
      <c r="S4250"/>
    </row>
    <row r="4251" spans="3:19" x14ac:dyDescent="0.25">
      <c r="C4251"/>
      <c r="H4251"/>
      <c r="N4251"/>
      <c r="S4251"/>
    </row>
    <row r="4252" spans="3:19" x14ac:dyDescent="0.25">
      <c r="C4252"/>
      <c r="H4252"/>
      <c r="N4252"/>
      <c r="S4252"/>
    </row>
    <row r="4253" spans="3:19" x14ac:dyDescent="0.25">
      <c r="C4253"/>
      <c r="H4253"/>
      <c r="N4253"/>
      <c r="S4253"/>
    </row>
    <row r="4254" spans="3:19" x14ac:dyDescent="0.25">
      <c r="C4254"/>
      <c r="H4254"/>
      <c r="N4254"/>
      <c r="S4254"/>
    </row>
    <row r="4255" spans="3:19" x14ac:dyDescent="0.25">
      <c r="C4255"/>
      <c r="H4255"/>
      <c r="N4255"/>
      <c r="S4255"/>
    </row>
    <row r="4256" spans="3:19" x14ac:dyDescent="0.25">
      <c r="C4256"/>
      <c r="H4256"/>
      <c r="N4256"/>
      <c r="S4256"/>
    </row>
    <row r="4257" spans="3:75" x14ac:dyDescent="0.25">
      <c r="C4257"/>
      <c r="H4257"/>
      <c r="N4257"/>
      <c r="S4257"/>
    </row>
    <row r="4258" spans="3:75" x14ac:dyDescent="0.25">
      <c r="C4258"/>
      <c r="H4258"/>
      <c r="N4258"/>
      <c r="S4258"/>
    </row>
    <row r="4259" spans="3:75" x14ac:dyDescent="0.25">
      <c r="C4259"/>
      <c r="H4259"/>
      <c r="N4259"/>
      <c r="S4259"/>
    </row>
    <row r="4260" spans="3:75" x14ac:dyDescent="0.25">
      <c r="C4260"/>
      <c r="H4260"/>
      <c r="N4260"/>
      <c r="S4260"/>
      <c r="BW4260" s="53"/>
    </row>
    <row r="4261" spans="3:75" x14ac:dyDescent="0.25">
      <c r="C4261"/>
      <c r="H4261"/>
      <c r="N4261"/>
      <c r="S4261"/>
      <c r="BW4261" s="53"/>
    </row>
    <row r="4262" spans="3:75" x14ac:dyDescent="0.25">
      <c r="C4262"/>
      <c r="H4262"/>
      <c r="N4262"/>
      <c r="S4262"/>
    </row>
    <row r="4263" spans="3:75" x14ac:dyDescent="0.25">
      <c r="C4263"/>
      <c r="H4263"/>
      <c r="N4263"/>
      <c r="S4263"/>
    </row>
    <row r="4264" spans="3:75" x14ac:dyDescent="0.25">
      <c r="C4264"/>
      <c r="H4264"/>
      <c r="N4264"/>
      <c r="S4264"/>
    </row>
    <row r="4265" spans="3:75" x14ac:dyDescent="0.25">
      <c r="C4265"/>
      <c r="H4265"/>
      <c r="N4265"/>
      <c r="S4265"/>
    </row>
    <row r="4266" spans="3:75" x14ac:dyDescent="0.25">
      <c r="C4266"/>
      <c r="H4266"/>
      <c r="N4266"/>
      <c r="S4266"/>
    </row>
    <row r="4267" spans="3:75" x14ac:dyDescent="0.25">
      <c r="C4267"/>
      <c r="H4267"/>
      <c r="N4267"/>
      <c r="S4267"/>
    </row>
    <row r="4268" spans="3:75" x14ac:dyDescent="0.25">
      <c r="C4268"/>
      <c r="H4268"/>
      <c r="N4268"/>
      <c r="S4268"/>
    </row>
    <row r="4269" spans="3:75" x14ac:dyDescent="0.25">
      <c r="C4269"/>
      <c r="H4269"/>
      <c r="N4269"/>
      <c r="S4269"/>
    </row>
    <row r="4270" spans="3:75" x14ac:dyDescent="0.25">
      <c r="C4270"/>
      <c r="H4270"/>
      <c r="N4270"/>
      <c r="S4270"/>
    </row>
    <row r="4271" spans="3:75" x14ac:dyDescent="0.25">
      <c r="C4271"/>
      <c r="H4271"/>
      <c r="N4271"/>
      <c r="S4271"/>
    </row>
    <row r="4272" spans="3:75" x14ac:dyDescent="0.25">
      <c r="C4272"/>
      <c r="H4272"/>
      <c r="N4272"/>
      <c r="S4272"/>
    </row>
    <row r="4273" spans="3:19" x14ac:dyDescent="0.25">
      <c r="C4273"/>
      <c r="H4273"/>
      <c r="N4273"/>
      <c r="S4273"/>
    </row>
    <row r="4274" spans="3:19" x14ac:dyDescent="0.25">
      <c r="C4274"/>
      <c r="H4274"/>
      <c r="N4274"/>
      <c r="S4274"/>
    </row>
    <row r="4275" spans="3:19" x14ac:dyDescent="0.25">
      <c r="C4275"/>
      <c r="H4275"/>
      <c r="N4275"/>
      <c r="S4275"/>
    </row>
    <row r="4276" spans="3:19" x14ac:dyDescent="0.25">
      <c r="C4276"/>
      <c r="H4276"/>
      <c r="N4276"/>
      <c r="S4276"/>
    </row>
    <row r="4277" spans="3:19" x14ac:dyDescent="0.25">
      <c r="C4277"/>
      <c r="H4277"/>
      <c r="N4277"/>
      <c r="S4277"/>
    </row>
    <row r="4278" spans="3:19" x14ac:dyDescent="0.25">
      <c r="C4278"/>
      <c r="H4278"/>
      <c r="N4278"/>
      <c r="S4278"/>
    </row>
    <row r="4279" spans="3:19" x14ac:dyDescent="0.25">
      <c r="C4279"/>
      <c r="H4279"/>
      <c r="N4279"/>
      <c r="S4279"/>
    </row>
    <row r="4280" spans="3:19" x14ac:dyDescent="0.25">
      <c r="C4280"/>
      <c r="H4280"/>
      <c r="N4280"/>
      <c r="S4280"/>
    </row>
    <row r="4281" spans="3:19" x14ac:dyDescent="0.25">
      <c r="C4281"/>
      <c r="H4281"/>
      <c r="N4281"/>
      <c r="S4281"/>
    </row>
    <row r="4282" spans="3:19" x14ac:dyDescent="0.25">
      <c r="C4282"/>
      <c r="H4282"/>
      <c r="N4282"/>
      <c r="S4282"/>
    </row>
    <row r="4283" spans="3:19" x14ac:dyDescent="0.25">
      <c r="C4283"/>
      <c r="H4283"/>
      <c r="N4283"/>
      <c r="S4283"/>
    </row>
    <row r="4284" spans="3:19" x14ac:dyDescent="0.25">
      <c r="C4284"/>
      <c r="H4284"/>
      <c r="N4284"/>
      <c r="S4284"/>
    </row>
    <row r="4285" spans="3:19" x14ac:dyDescent="0.25">
      <c r="C4285"/>
      <c r="H4285"/>
      <c r="N4285"/>
      <c r="S4285"/>
    </row>
    <row r="4286" spans="3:19" x14ac:dyDescent="0.25">
      <c r="C4286"/>
      <c r="H4286"/>
      <c r="N4286"/>
      <c r="S4286"/>
    </row>
    <row r="4287" spans="3:19" x14ac:dyDescent="0.25">
      <c r="C4287"/>
      <c r="H4287"/>
      <c r="N4287"/>
      <c r="S4287"/>
    </row>
    <row r="4288" spans="3:19" x14ac:dyDescent="0.25">
      <c r="C4288"/>
      <c r="H4288"/>
      <c r="N4288"/>
      <c r="S4288"/>
    </row>
    <row r="4289" spans="3:184" x14ac:dyDescent="0.25">
      <c r="C4289"/>
      <c r="H4289"/>
      <c r="N4289"/>
      <c r="S4289"/>
    </row>
    <row r="4290" spans="3:184" x14ac:dyDescent="0.25">
      <c r="C4290"/>
      <c r="H4290"/>
      <c r="N4290"/>
      <c r="S4290"/>
    </row>
    <row r="4291" spans="3:184" x14ac:dyDescent="0.25">
      <c r="C4291"/>
      <c r="H4291"/>
      <c r="N4291"/>
      <c r="S4291"/>
    </row>
    <row r="4292" spans="3:184" x14ac:dyDescent="0.25">
      <c r="C4292"/>
      <c r="H4292"/>
      <c r="N4292"/>
      <c r="S4292"/>
    </row>
    <row r="4293" spans="3:184" x14ac:dyDescent="0.25">
      <c r="C4293"/>
      <c r="H4293"/>
      <c r="N4293"/>
      <c r="S4293"/>
      <c r="GB4293" s="53"/>
    </row>
    <row r="4294" spans="3:184" x14ac:dyDescent="0.25">
      <c r="C4294"/>
      <c r="H4294"/>
      <c r="N4294"/>
      <c r="S4294"/>
    </row>
    <row r="4295" spans="3:184" x14ac:dyDescent="0.25">
      <c r="C4295"/>
      <c r="H4295"/>
      <c r="N4295"/>
      <c r="S4295"/>
    </row>
    <row r="4296" spans="3:184" x14ac:dyDescent="0.25">
      <c r="C4296"/>
      <c r="H4296"/>
      <c r="N4296"/>
      <c r="S4296"/>
    </row>
    <row r="4297" spans="3:184" x14ac:dyDescent="0.25">
      <c r="C4297"/>
      <c r="H4297"/>
      <c r="N4297"/>
      <c r="S4297"/>
    </row>
    <row r="4298" spans="3:184" x14ac:dyDescent="0.25">
      <c r="C4298"/>
      <c r="H4298"/>
      <c r="N4298"/>
      <c r="S4298"/>
    </row>
    <row r="4299" spans="3:184" x14ac:dyDescent="0.25">
      <c r="C4299"/>
      <c r="H4299"/>
      <c r="N4299"/>
      <c r="S4299"/>
    </row>
    <row r="4300" spans="3:184" x14ac:dyDescent="0.25">
      <c r="C4300"/>
      <c r="H4300"/>
      <c r="N4300"/>
      <c r="S4300"/>
    </row>
    <row r="4301" spans="3:184" x14ac:dyDescent="0.25">
      <c r="C4301"/>
      <c r="H4301"/>
      <c r="N4301"/>
      <c r="S4301"/>
    </row>
    <row r="4302" spans="3:184" x14ac:dyDescent="0.25">
      <c r="C4302"/>
      <c r="H4302"/>
      <c r="N4302"/>
      <c r="S4302"/>
    </row>
    <row r="4303" spans="3:184" x14ac:dyDescent="0.25">
      <c r="C4303"/>
      <c r="H4303"/>
      <c r="N4303"/>
      <c r="S4303"/>
    </row>
    <row r="4304" spans="3:184" x14ac:dyDescent="0.25">
      <c r="C4304"/>
      <c r="H4304"/>
      <c r="N4304"/>
      <c r="S4304"/>
    </row>
    <row r="4360" spans="101:101" x14ac:dyDescent="0.25">
      <c r="CW4360" s="53"/>
    </row>
    <row r="4361" spans="101:101" x14ac:dyDescent="0.25">
      <c r="CW4361" s="53"/>
    </row>
    <row r="4461" spans="102:102" x14ac:dyDescent="0.25">
      <c r="CX4461" s="53"/>
    </row>
    <row r="4462" spans="102:102" x14ac:dyDescent="0.25">
      <c r="CX4462" s="53"/>
    </row>
    <row r="4502" spans="210:210" x14ac:dyDescent="0.25">
      <c r="HB4502" s="53"/>
    </row>
    <row r="4563" spans="103:103" x14ac:dyDescent="0.25">
      <c r="CY4563" s="53"/>
    </row>
    <row r="4564" spans="103:103" x14ac:dyDescent="0.25">
      <c r="CY4564" s="53"/>
    </row>
    <row r="4666" spans="104:104" x14ac:dyDescent="0.25">
      <c r="CZ4666" s="53"/>
    </row>
    <row r="4667" spans="104:104" x14ac:dyDescent="0.25">
      <c r="CZ4667" s="53"/>
    </row>
    <row r="4712" spans="211:211" x14ac:dyDescent="0.25">
      <c r="HC4712" s="53"/>
    </row>
    <row r="4770" spans="105:105" x14ac:dyDescent="0.25">
      <c r="DA4770" s="53"/>
    </row>
    <row r="4771" spans="105:105" x14ac:dyDescent="0.25">
      <c r="DA4771" s="53"/>
    </row>
    <row r="4875" spans="106:106" x14ac:dyDescent="0.25">
      <c r="DB4875" s="53"/>
    </row>
    <row r="4876" spans="106:106" x14ac:dyDescent="0.25">
      <c r="DB4876" s="53"/>
    </row>
    <row r="4923" spans="212:212" x14ac:dyDescent="0.25">
      <c r="HD4923" s="53"/>
    </row>
    <row r="4981" spans="107:107" x14ac:dyDescent="0.25">
      <c r="DC4981" s="53"/>
    </row>
    <row r="4982" spans="107:107" x14ac:dyDescent="0.25">
      <c r="DC4982" s="53"/>
    </row>
    <row r="5088" spans="108:108" x14ac:dyDescent="0.25">
      <c r="DD5088" s="53"/>
    </row>
    <row r="5089" spans="108:108" x14ac:dyDescent="0.25">
      <c r="DD5089" s="53"/>
    </row>
    <row r="5135" spans="213:213" x14ac:dyDescent="0.25">
      <c r="HE5135" s="53"/>
    </row>
    <row r="5196" spans="109:109" x14ac:dyDescent="0.25">
      <c r="DE5196" s="53"/>
    </row>
    <row r="5197" spans="109:109" x14ac:dyDescent="0.25">
      <c r="DE5197" s="53"/>
    </row>
    <row r="5305" spans="110:110" x14ac:dyDescent="0.25">
      <c r="DF5305" s="53"/>
    </row>
    <row r="5306" spans="110:110" x14ac:dyDescent="0.25">
      <c r="DF5306" s="53"/>
    </row>
    <row r="5348" spans="214:214" x14ac:dyDescent="0.25">
      <c r="HF5348" s="53"/>
    </row>
    <row r="5415" spans="111:111" x14ac:dyDescent="0.25">
      <c r="DG5415" s="53"/>
    </row>
    <row r="5416" spans="111:111" x14ac:dyDescent="0.25">
      <c r="DG5416" s="53"/>
    </row>
    <row r="5526" spans="112:112" x14ac:dyDescent="0.25">
      <c r="DH5526" s="53"/>
    </row>
    <row r="5527" spans="112:112" x14ac:dyDescent="0.25">
      <c r="DH5527" s="53"/>
    </row>
    <row r="5562" spans="215:215" x14ac:dyDescent="0.25">
      <c r="HG5562" s="53"/>
    </row>
    <row r="5638" spans="113:113" x14ac:dyDescent="0.25">
      <c r="DI5638" s="53"/>
    </row>
    <row r="5639" spans="113:113" x14ac:dyDescent="0.25">
      <c r="DI5639" s="53"/>
    </row>
    <row r="5751" spans="114:114" x14ac:dyDescent="0.25">
      <c r="DJ5751" s="53"/>
    </row>
    <row r="5752" spans="114:114" x14ac:dyDescent="0.25">
      <c r="DJ5752" s="53"/>
    </row>
    <row r="5777" spans="216:216" x14ac:dyDescent="0.25">
      <c r="HH5777" s="53"/>
    </row>
    <row r="5865" spans="115:115" x14ac:dyDescent="0.25">
      <c r="DK5865" s="53"/>
    </row>
    <row r="5866" spans="115:115" x14ac:dyDescent="0.25">
      <c r="DK5866" s="53"/>
    </row>
    <row r="5980" spans="116:116" x14ac:dyDescent="0.25">
      <c r="DL5980" s="53"/>
    </row>
    <row r="5981" spans="116:116" x14ac:dyDescent="0.25">
      <c r="DL5981" s="53"/>
    </row>
    <row r="5993" spans="217:217" x14ac:dyDescent="0.25">
      <c r="HI5993" s="53"/>
    </row>
    <row r="6096" spans="117:117" x14ac:dyDescent="0.25">
      <c r="DM6096" s="53"/>
    </row>
    <row r="6097" spans="117:117" x14ac:dyDescent="0.25">
      <c r="DM6097" s="53"/>
    </row>
    <row r="6210" spans="118:218" x14ac:dyDescent="0.25">
      <c r="HJ6210" s="53"/>
    </row>
    <row r="6213" spans="118:218" x14ac:dyDescent="0.25">
      <c r="DN6213" s="53"/>
    </row>
    <row r="6214" spans="118:218" x14ac:dyDescent="0.25">
      <c r="DN6214" s="53"/>
    </row>
    <row r="6331" spans="119:119" x14ac:dyDescent="0.25">
      <c r="DO6331" s="53"/>
    </row>
    <row r="6332" spans="119:119" x14ac:dyDescent="0.25">
      <c r="DO6332" s="53"/>
    </row>
    <row r="6428" spans="219:219" x14ac:dyDescent="0.25">
      <c r="HK6428" s="53"/>
    </row>
    <row r="6450" spans="120:120" x14ac:dyDescent="0.25">
      <c r="DP6450" s="53"/>
    </row>
    <row r="6451" spans="120:120" x14ac:dyDescent="0.25">
      <c r="DP6451" s="53"/>
    </row>
    <row r="6570" spans="121:121" x14ac:dyDescent="0.25">
      <c r="DQ6570" s="53"/>
    </row>
    <row r="6571" spans="121:121" x14ac:dyDescent="0.25">
      <c r="DQ6571" s="53"/>
    </row>
    <row r="6647" spans="220:220" x14ac:dyDescent="0.25">
      <c r="HL6647" s="53"/>
    </row>
    <row r="6691" spans="122:122" x14ac:dyDescent="0.25">
      <c r="DR6691" s="53"/>
    </row>
    <row r="6692" spans="122:122" x14ac:dyDescent="0.25">
      <c r="DR6692" s="53"/>
    </row>
    <row r="6813" spans="123:123" x14ac:dyDescent="0.25">
      <c r="DS6813" s="53"/>
    </row>
    <row r="6814" spans="123:123" x14ac:dyDescent="0.25">
      <c r="DS6814" s="53"/>
    </row>
    <row r="6867" spans="221:221" x14ac:dyDescent="0.25">
      <c r="HM6867" s="53"/>
    </row>
    <row r="6936" spans="124:124" x14ac:dyDescent="0.25">
      <c r="DT6936" s="53"/>
    </row>
    <row r="6937" spans="124:124" x14ac:dyDescent="0.25">
      <c r="DT6937" s="53"/>
    </row>
    <row r="7060" spans="125:125" x14ac:dyDescent="0.25">
      <c r="DU7060" s="53"/>
    </row>
    <row r="7061" spans="125:125" x14ac:dyDescent="0.25">
      <c r="DU7061" s="53"/>
    </row>
    <row r="7088" spans="222:222" x14ac:dyDescent="0.25">
      <c r="HN7088" s="53"/>
    </row>
    <row r="7185" spans="126:126" x14ac:dyDescent="0.25">
      <c r="DV7185" s="53"/>
    </row>
    <row r="7186" spans="126:126" x14ac:dyDescent="0.25">
      <c r="DV7186" s="53"/>
    </row>
    <row r="7310" spans="127:223" x14ac:dyDescent="0.25">
      <c r="HO7310" s="53"/>
    </row>
    <row r="7311" spans="127:223" x14ac:dyDescent="0.25">
      <c r="DW7311" s="53"/>
    </row>
    <row r="7312" spans="127:223" x14ac:dyDescent="0.25">
      <c r="DW7312" s="53"/>
    </row>
    <row r="7438" spans="128:128" x14ac:dyDescent="0.25">
      <c r="DX7438" s="53"/>
    </row>
    <row r="7439" spans="128:128" x14ac:dyDescent="0.25">
      <c r="DX7439" s="53"/>
    </row>
    <row r="7533" spans="224:224" x14ac:dyDescent="0.25">
      <c r="HP7533" s="53"/>
    </row>
    <row r="7566" spans="129:129" x14ac:dyDescent="0.25">
      <c r="DY7566" s="53"/>
    </row>
    <row r="7567" spans="129:129" x14ac:dyDescent="0.25">
      <c r="DY7567" s="53"/>
    </row>
    <row r="7695" spans="130:130" x14ac:dyDescent="0.25">
      <c r="DZ7695" s="53"/>
    </row>
    <row r="7696" spans="130:130" x14ac:dyDescent="0.25">
      <c r="DZ7696" s="53"/>
    </row>
    <row r="7757" spans="225:225" x14ac:dyDescent="0.25">
      <c r="HQ7757" s="53"/>
    </row>
    <row r="7825" spans="131:131" x14ac:dyDescent="0.25">
      <c r="EA7825" s="53"/>
    </row>
    <row r="7826" spans="131:131" x14ac:dyDescent="0.25">
      <c r="EA7826" s="53"/>
    </row>
    <row r="7956" spans="132:132" x14ac:dyDescent="0.25">
      <c r="EB7956" s="53"/>
    </row>
    <row r="7957" spans="132:132" x14ac:dyDescent="0.25">
      <c r="EB7957" s="53"/>
    </row>
    <row r="7982" spans="226:226" x14ac:dyDescent="0.25">
      <c r="HR7982" s="53"/>
    </row>
    <row r="8088" spans="133:133" x14ac:dyDescent="0.25">
      <c r="EC8088" s="53"/>
    </row>
    <row r="8089" spans="133:133" x14ac:dyDescent="0.25">
      <c r="EC8089" s="53"/>
    </row>
    <row r="8208" spans="227:227" x14ac:dyDescent="0.25">
      <c r="HS8208" s="53"/>
    </row>
    <row r="8221" spans="134:134" x14ac:dyDescent="0.25">
      <c r="ED8221" s="53"/>
    </row>
    <row r="8222" spans="134:134" x14ac:dyDescent="0.25">
      <c r="ED8222" s="53"/>
    </row>
    <row r="8355" spans="135:135" x14ac:dyDescent="0.25">
      <c r="EE8355" s="53"/>
    </row>
    <row r="8356" spans="135:135" x14ac:dyDescent="0.25">
      <c r="EE8356" s="53"/>
    </row>
    <row r="8435" spans="228:228" x14ac:dyDescent="0.25">
      <c r="HT8435" s="53"/>
    </row>
    <row r="8490" spans="136:136" x14ac:dyDescent="0.25">
      <c r="EF8490" s="53"/>
    </row>
    <row r="8491" spans="136:136" x14ac:dyDescent="0.25">
      <c r="EF8491" s="53"/>
    </row>
    <row r="8626" spans="137:137" x14ac:dyDescent="0.25">
      <c r="EG8626" s="53"/>
    </row>
    <row r="8627" spans="137:137" x14ac:dyDescent="0.25">
      <c r="EG8627" s="53"/>
    </row>
    <row r="8663" spans="229:229" x14ac:dyDescent="0.25">
      <c r="HU8663" s="53"/>
    </row>
    <row r="8763" spans="138:138" x14ac:dyDescent="0.25">
      <c r="EH8763" s="53"/>
    </row>
    <row r="8764" spans="138:138" x14ac:dyDescent="0.25">
      <c r="EH8764" s="53"/>
    </row>
    <row r="8892" spans="230:230" x14ac:dyDescent="0.25">
      <c r="HV8892" s="53"/>
    </row>
    <row r="8901" spans="139:139" x14ac:dyDescent="0.25">
      <c r="EI8901" s="53"/>
    </row>
    <row r="8902" spans="139:139" x14ac:dyDescent="0.25">
      <c r="EI8902" s="53"/>
    </row>
    <row r="9040" spans="140:140" x14ac:dyDescent="0.25">
      <c r="EJ9040" s="53"/>
    </row>
    <row r="9041" spans="140:140" x14ac:dyDescent="0.25">
      <c r="EJ9041" s="53"/>
    </row>
    <row r="9122" spans="231:231" x14ac:dyDescent="0.25">
      <c r="HW9122" s="53"/>
    </row>
    <row r="9180" spans="141:141" x14ac:dyDescent="0.25">
      <c r="EK9180" s="53"/>
    </row>
    <row r="9181" spans="141:141" x14ac:dyDescent="0.25">
      <c r="EK9181" s="53"/>
    </row>
    <row r="9321" spans="142:142" x14ac:dyDescent="0.25">
      <c r="EL9321" s="53"/>
    </row>
    <row r="9322" spans="142:142" x14ac:dyDescent="0.25">
      <c r="EL9322" s="53"/>
    </row>
    <row r="9353" spans="232:232" x14ac:dyDescent="0.25">
      <c r="HX9353" s="53"/>
    </row>
    <row r="9463" spans="143:143" x14ac:dyDescent="0.25">
      <c r="EM9463" s="53"/>
    </row>
    <row r="9464" spans="143:143" x14ac:dyDescent="0.25">
      <c r="EM9464" s="53"/>
    </row>
    <row r="9585" spans="233:233" x14ac:dyDescent="0.25">
      <c r="HY9585" s="53"/>
    </row>
    <row r="9606" spans="144:144" x14ac:dyDescent="0.25">
      <c r="EN9606" s="53"/>
    </row>
    <row r="9607" spans="144:144" x14ac:dyDescent="0.25">
      <c r="EN9607" s="53"/>
    </row>
    <row r="9750" spans="145:145" x14ac:dyDescent="0.25">
      <c r="EO9750" s="53"/>
    </row>
    <row r="9751" spans="145:145" x14ac:dyDescent="0.25">
      <c r="EO9751" s="53"/>
    </row>
    <row r="9818" spans="234:234" x14ac:dyDescent="0.25">
      <c r="HZ9818" s="53"/>
    </row>
    <row r="9895" spans="146:146" x14ac:dyDescent="0.25">
      <c r="EP9895" s="53"/>
    </row>
    <row r="9896" spans="146:146" x14ac:dyDescent="0.25">
      <c r="EP9896" s="53"/>
    </row>
    <row r="10041" spans="147:147" x14ac:dyDescent="0.25">
      <c r="EQ10041" s="53"/>
    </row>
    <row r="10042" spans="147:147" x14ac:dyDescent="0.25">
      <c r="EQ10042" s="53"/>
    </row>
    <row r="10052" spans="235:235" x14ac:dyDescent="0.25">
      <c r="IA10052" s="53"/>
    </row>
    <row r="10188" spans="148:148" x14ac:dyDescent="0.25">
      <c r="ER10188" s="53"/>
    </row>
    <row r="10189" spans="148:148" x14ac:dyDescent="0.25">
      <c r="ER10189" s="53"/>
    </row>
    <row r="10287" spans="236:236" x14ac:dyDescent="0.25">
      <c r="IB10287" s="53"/>
    </row>
    <row r="10336" spans="149:149" x14ac:dyDescent="0.25">
      <c r="ES10336" s="53"/>
    </row>
    <row r="10337" spans="149:149" x14ac:dyDescent="0.25">
      <c r="ES10337" s="53"/>
    </row>
    <row r="10485" spans="150:150" x14ac:dyDescent="0.25">
      <c r="ET10485" s="53"/>
    </row>
    <row r="10486" spans="150:150" x14ac:dyDescent="0.25">
      <c r="ET10486" s="53"/>
    </row>
    <row r="10523" spans="237:237" x14ac:dyDescent="0.25">
      <c r="IC10523" s="53"/>
    </row>
    <row r="10635" spans="151:151" x14ac:dyDescent="0.25">
      <c r="EU10635" s="53"/>
    </row>
    <row r="10636" spans="151:151" x14ac:dyDescent="0.25">
      <c r="EU10636" s="53"/>
    </row>
    <row r="10760" spans="238:238" x14ac:dyDescent="0.25">
      <c r="ID10760" s="53"/>
    </row>
    <row r="10786" spans="152:152" x14ac:dyDescent="0.25">
      <c r="EV10786" s="53"/>
    </row>
    <row r="10787" spans="152:152" x14ac:dyDescent="0.25">
      <c r="EV10787" s="53"/>
    </row>
    <row r="10938" spans="153:153" x14ac:dyDescent="0.25">
      <c r="EW10938" s="53"/>
    </row>
    <row r="10939" spans="153:153" x14ac:dyDescent="0.25">
      <c r="EW10939" s="53"/>
    </row>
    <row r="10998" spans="239:239" x14ac:dyDescent="0.25">
      <c r="IE10998" s="53"/>
    </row>
    <row r="11091" spans="154:154" x14ac:dyDescent="0.25">
      <c r="EX11091" s="53"/>
    </row>
    <row r="11092" spans="154:154" x14ac:dyDescent="0.25">
      <c r="EX11092" s="53"/>
    </row>
    <row r="11237" spans="155:240" x14ac:dyDescent="0.25">
      <c r="IF11237" s="53"/>
    </row>
    <row r="11245" spans="155:240" x14ac:dyDescent="0.25">
      <c r="EY11245" s="53"/>
    </row>
    <row r="11246" spans="155:240" x14ac:dyDescent="0.25">
      <c r="EY11246" s="53"/>
    </row>
    <row r="11400" spans="156:156" x14ac:dyDescent="0.25">
      <c r="EZ11400" s="53"/>
    </row>
    <row r="11401" spans="156:156" x14ac:dyDescent="0.25">
      <c r="EZ11401" s="53"/>
    </row>
    <row r="11477" spans="241:241" x14ac:dyDescent="0.25">
      <c r="IG11477" s="53"/>
    </row>
    <row r="11556" spans="157:157" x14ac:dyDescent="0.25">
      <c r="FA11556" s="53"/>
    </row>
    <row r="11557" spans="157:157" x14ac:dyDescent="0.25">
      <c r="FA11557" s="53"/>
    </row>
    <row r="11713" spans="158:242" x14ac:dyDescent="0.25">
      <c r="FB11713" s="53"/>
    </row>
    <row r="11714" spans="158:242" x14ac:dyDescent="0.25">
      <c r="FB11714" s="53"/>
    </row>
    <row r="11718" spans="158:242" x14ac:dyDescent="0.25">
      <c r="IH11718" s="53"/>
    </row>
    <row r="11871" spans="159:159" x14ac:dyDescent="0.25">
      <c r="FC11871" s="53"/>
    </row>
    <row r="11872" spans="159:159" x14ac:dyDescent="0.25">
      <c r="FC11872" s="53"/>
    </row>
    <row r="11960" spans="243:243" x14ac:dyDescent="0.25">
      <c r="II11960" s="53"/>
    </row>
    <row r="12030" spans="160:160" x14ac:dyDescent="0.25">
      <c r="FD12030" s="53"/>
    </row>
    <row r="12031" spans="160:160" x14ac:dyDescent="0.25">
      <c r="FD12031" s="53"/>
    </row>
    <row r="12190" spans="161:161" x14ac:dyDescent="0.25">
      <c r="FE12190" s="53"/>
    </row>
    <row r="12191" spans="161:161" x14ac:dyDescent="0.25">
      <c r="FE12191" s="53"/>
    </row>
    <row r="12203" spans="244:244" x14ac:dyDescent="0.25">
      <c r="IJ12203" s="53"/>
    </row>
    <row r="12351" spans="162:162" x14ac:dyDescent="0.25">
      <c r="FF12351" s="53"/>
    </row>
    <row r="12352" spans="162:162" x14ac:dyDescent="0.25">
      <c r="FF12352" s="53"/>
    </row>
    <row r="12447" spans="245:245" x14ac:dyDescent="0.25">
      <c r="IK12447" s="53"/>
    </row>
    <row r="12513" spans="163:163" x14ac:dyDescent="0.25">
      <c r="FG12513" s="53"/>
    </row>
    <row r="12514" spans="163:163" x14ac:dyDescent="0.25">
      <c r="FG12514" s="53"/>
    </row>
    <row r="12676" spans="164:164" x14ac:dyDescent="0.25">
      <c r="FH12676" s="53"/>
    </row>
    <row r="12677" spans="164:164" x14ac:dyDescent="0.25">
      <c r="FH12677" s="53"/>
    </row>
    <row r="12692" spans="246:246" x14ac:dyDescent="0.25">
      <c r="IL12692" s="53"/>
    </row>
    <row r="12840" spans="165:165" x14ac:dyDescent="0.25">
      <c r="FI12840" s="53"/>
    </row>
    <row r="12841" spans="165:165" x14ac:dyDescent="0.25">
      <c r="FI12841" s="53"/>
    </row>
    <row r="12938" spans="247:247" x14ac:dyDescent="0.25">
      <c r="IM12938" s="53"/>
    </row>
    <row r="13005" spans="166:166" x14ac:dyDescent="0.25">
      <c r="FJ13005" s="53"/>
    </row>
    <row r="13006" spans="166:166" x14ac:dyDescent="0.25">
      <c r="FJ13006" s="53"/>
    </row>
    <row r="13171" spans="167:167" x14ac:dyDescent="0.25">
      <c r="FK13171" s="53"/>
    </row>
    <row r="13172" spans="167:167" x14ac:dyDescent="0.25">
      <c r="FK13172" s="53"/>
    </row>
    <row r="13185" spans="248:248" x14ac:dyDescent="0.25">
      <c r="IN13185" s="53"/>
    </row>
    <row r="13338" spans="168:168" x14ac:dyDescent="0.25">
      <c r="FL13338" s="53"/>
    </row>
    <row r="13339" spans="168:168" x14ac:dyDescent="0.25">
      <c r="FL13339" s="53"/>
    </row>
    <row r="13433" spans="249:249" x14ac:dyDescent="0.25">
      <c r="IO13433" s="53"/>
    </row>
    <row r="13506" spans="169:169" x14ac:dyDescent="0.25">
      <c r="FM13506" s="53"/>
    </row>
    <row r="13507" spans="169:169" x14ac:dyDescent="0.25">
      <c r="FM13507" s="53"/>
    </row>
    <row r="13675" spans="170:170" x14ac:dyDescent="0.25">
      <c r="FN13675" s="53"/>
    </row>
    <row r="13676" spans="170:170" x14ac:dyDescent="0.25">
      <c r="FN13676" s="53"/>
    </row>
    <row r="13682" spans="250:250" x14ac:dyDescent="0.25">
      <c r="IP13682" s="53"/>
    </row>
    <row r="13845" spans="171:171" x14ac:dyDescent="0.25">
      <c r="FO13845" s="53"/>
    </row>
    <row r="13846" spans="171:171" x14ac:dyDescent="0.25">
      <c r="FO13846" s="53"/>
    </row>
    <row r="13932" spans="251:251" x14ac:dyDescent="0.25">
      <c r="IQ13932" s="53"/>
    </row>
    <row r="14016" spans="172:172" x14ac:dyDescent="0.25">
      <c r="FP14016" s="53"/>
    </row>
    <row r="14017" spans="172:172" x14ac:dyDescent="0.25">
      <c r="FP14017" s="53"/>
    </row>
    <row r="14183" spans="173:252" x14ac:dyDescent="0.25">
      <c r="IR14183" s="53"/>
    </row>
    <row r="14188" spans="173:252" x14ac:dyDescent="0.25">
      <c r="FQ14188" s="53"/>
    </row>
    <row r="14189" spans="173:252" x14ac:dyDescent="0.25">
      <c r="FQ14189" s="53"/>
    </row>
    <row r="14361" spans="174:174" x14ac:dyDescent="0.25">
      <c r="FR14361" s="53"/>
    </row>
    <row r="14362" spans="174:174" x14ac:dyDescent="0.25">
      <c r="FR14362" s="53"/>
    </row>
    <row r="14435" spans="253:253" x14ac:dyDescent="0.25">
      <c r="IS14435" s="53"/>
    </row>
    <row r="14535" spans="175:175" x14ac:dyDescent="0.25">
      <c r="FS14535" s="53"/>
    </row>
    <row r="14536" spans="175:175" x14ac:dyDescent="0.25">
      <c r="FS14536" s="53"/>
    </row>
    <row r="14688" spans="254:254" x14ac:dyDescent="0.25">
      <c r="IT14688" s="53"/>
    </row>
    <row r="14710" spans="176:176" x14ac:dyDescent="0.25">
      <c r="FT14710" s="53"/>
    </row>
    <row r="14711" spans="176:176" x14ac:dyDescent="0.25">
      <c r="FT14711" s="53"/>
    </row>
    <row r="14886" spans="177:177" x14ac:dyDescent="0.25">
      <c r="FU14886" s="53"/>
    </row>
    <row r="14887" spans="177:177" x14ac:dyDescent="0.25">
      <c r="FU14887" s="53"/>
    </row>
    <row r="14942" spans="255:255" x14ac:dyDescent="0.25">
      <c r="IU14942" s="53"/>
    </row>
    <row r="15063" spans="178:178" x14ac:dyDescent="0.25">
      <c r="FV15063" s="53"/>
    </row>
    <row r="15064" spans="178:178" x14ac:dyDescent="0.25">
      <c r="FV15064" s="53"/>
    </row>
    <row r="15197" spans="256:256" x14ac:dyDescent="0.25">
      <c r="IV15197" s="53"/>
    </row>
    <row r="15241" spans="179:179" x14ac:dyDescent="0.25">
      <c r="FW15241" s="53"/>
    </row>
    <row r="15242" spans="179:179" x14ac:dyDescent="0.25">
      <c r="FW15242" s="53"/>
    </row>
    <row r="15420" spans="180:180" x14ac:dyDescent="0.25">
      <c r="FX15420" s="53"/>
    </row>
    <row r="15421" spans="180:180" x14ac:dyDescent="0.25">
      <c r="FX15421" s="53"/>
    </row>
    <row r="15453" spans="257:257" x14ac:dyDescent="0.25">
      <c r="IW15453" s="53"/>
    </row>
    <row r="15600" spans="181:181" x14ac:dyDescent="0.25">
      <c r="FY15600" s="53"/>
    </row>
    <row r="15601" spans="181:181" x14ac:dyDescent="0.25">
      <c r="FY15601" s="53"/>
    </row>
    <row r="15710" spans="258:258" x14ac:dyDescent="0.25">
      <c r="IX15710" s="53"/>
    </row>
    <row r="15781" spans="182:182" x14ac:dyDescent="0.25">
      <c r="FZ15781" s="53"/>
    </row>
    <row r="15782" spans="182:182" x14ac:dyDescent="0.25">
      <c r="FZ15782" s="53"/>
    </row>
    <row r="15963" spans="183:259" x14ac:dyDescent="0.25">
      <c r="GA15963" s="53"/>
    </row>
    <row r="15964" spans="183:259" x14ac:dyDescent="0.25">
      <c r="GA15964" s="53"/>
    </row>
    <row r="15968" spans="183:259" x14ac:dyDescent="0.25">
      <c r="IY15968" s="53"/>
    </row>
    <row r="16146" spans="184:184" x14ac:dyDescent="0.25">
      <c r="GB16146" s="53"/>
    </row>
    <row r="16147" spans="184:184" x14ac:dyDescent="0.25">
      <c r="GB16147" s="53"/>
    </row>
    <row r="16227" spans="260:260" x14ac:dyDescent="0.25">
      <c r="IZ16227" s="53"/>
    </row>
    <row r="16330" spans="185:185" x14ac:dyDescent="0.25">
      <c r="GC16330" s="53"/>
    </row>
    <row r="16331" spans="185:185" x14ac:dyDescent="0.25">
      <c r="GC16331" s="53"/>
    </row>
    <row r="16487" spans="261:261" x14ac:dyDescent="0.25">
      <c r="JA16487" s="53"/>
    </row>
    <row r="16515" spans="186:186" x14ac:dyDescent="0.25">
      <c r="GD16515" s="53"/>
    </row>
    <row r="16516" spans="186:186" x14ac:dyDescent="0.25">
      <c r="GD16516" s="53"/>
    </row>
    <row r="16701" spans="187:187" x14ac:dyDescent="0.25">
      <c r="GE16701" s="53"/>
    </row>
    <row r="16702" spans="187:187" x14ac:dyDescent="0.25">
      <c r="GE16702" s="53"/>
    </row>
    <row r="16748" spans="262:262" x14ac:dyDescent="0.25">
      <c r="JB16748" s="53"/>
    </row>
    <row r="16888" spans="188:188" x14ac:dyDescent="0.25">
      <c r="GF16888" s="53"/>
    </row>
    <row r="16889" spans="188:188" x14ac:dyDescent="0.25">
      <c r="GF16889" s="53"/>
    </row>
    <row r="17010" spans="263:263" x14ac:dyDescent="0.25">
      <c r="JC17010" s="53"/>
    </row>
    <row r="17076" spans="189:189" x14ac:dyDescent="0.25">
      <c r="GG17076" s="53"/>
    </row>
    <row r="17077" spans="189:189" x14ac:dyDescent="0.25">
      <c r="GG17077" s="53"/>
    </row>
    <row r="17265" spans="190:264" x14ac:dyDescent="0.25">
      <c r="GH17265" s="53"/>
    </row>
    <row r="17266" spans="190:264" x14ac:dyDescent="0.25">
      <c r="GH17266" s="53"/>
    </row>
    <row r="17273" spans="190:264" x14ac:dyDescent="0.25">
      <c r="JD17273" s="53"/>
    </row>
    <row r="17455" spans="191:191" x14ac:dyDescent="0.25">
      <c r="GI17455" s="53"/>
    </row>
    <row r="17456" spans="191:191" x14ac:dyDescent="0.25">
      <c r="GI17456" s="53"/>
    </row>
    <row r="17537" spans="265:265" x14ac:dyDescent="0.25">
      <c r="JE17537" s="53"/>
    </row>
    <row r="17646" spans="192:192" x14ac:dyDescent="0.25">
      <c r="GJ17646" s="53"/>
    </row>
    <row r="17647" spans="192:192" x14ac:dyDescent="0.25">
      <c r="GJ17647" s="53"/>
    </row>
    <row r="17802" spans="266:266" x14ac:dyDescent="0.25">
      <c r="JF17802" s="53"/>
    </row>
    <row r="17838" spans="193:193" x14ac:dyDescent="0.25">
      <c r="GK17838" s="53"/>
    </row>
    <row r="17839" spans="193:193" x14ac:dyDescent="0.25">
      <c r="GK17839" s="53"/>
    </row>
    <row r="18031" spans="194:194" x14ac:dyDescent="0.25">
      <c r="GL18031" s="53"/>
    </row>
    <row r="18032" spans="194:194" x14ac:dyDescent="0.25">
      <c r="GL18032" s="53"/>
    </row>
    <row r="18068" spans="267:267" x14ac:dyDescent="0.25">
      <c r="JG18068" s="53"/>
    </row>
    <row r="18225" spans="195:195" x14ac:dyDescent="0.25">
      <c r="GM18225" s="53"/>
    </row>
    <row r="18226" spans="195:195" x14ac:dyDescent="0.25">
      <c r="GM18226" s="53"/>
    </row>
    <row r="18335" spans="268:268" x14ac:dyDescent="0.25">
      <c r="JH18335" s="53"/>
    </row>
    <row r="18420" spans="196:196" x14ac:dyDescent="0.25">
      <c r="GN18420" s="53"/>
    </row>
    <row r="18421" spans="196:196" x14ac:dyDescent="0.25">
      <c r="GN18421" s="53"/>
    </row>
    <row r="18603" spans="269:269" x14ac:dyDescent="0.25">
      <c r="JI18603" s="53"/>
    </row>
    <row r="18616" spans="197:197" x14ac:dyDescent="0.25">
      <c r="GO18616" s="53"/>
    </row>
    <row r="18617" spans="197:197" x14ac:dyDescent="0.25">
      <c r="GO18617" s="53"/>
    </row>
    <row r="18813" spans="198:198" x14ac:dyDescent="0.25">
      <c r="GP18813" s="53"/>
    </row>
    <row r="18814" spans="198:198" x14ac:dyDescent="0.25">
      <c r="GP18814" s="53"/>
    </row>
    <row r="18872" spans="270:270" x14ac:dyDescent="0.25">
      <c r="JJ18872" s="53"/>
    </row>
    <row r="19011" spans="199:199" x14ac:dyDescent="0.25">
      <c r="GQ19011" s="53"/>
    </row>
    <row r="19012" spans="199:199" x14ac:dyDescent="0.25">
      <c r="GQ19012" s="53"/>
    </row>
    <row r="19142" spans="271:271" x14ac:dyDescent="0.25">
      <c r="JK19142" s="53"/>
    </row>
    <row r="19210" spans="200:200" x14ac:dyDescent="0.25">
      <c r="GR19210" s="53"/>
    </row>
    <row r="19211" spans="200:200" x14ac:dyDescent="0.25">
      <c r="GR19211" s="53"/>
    </row>
    <row r="19410" spans="201:272" x14ac:dyDescent="0.25">
      <c r="GS19410" s="53"/>
    </row>
    <row r="19411" spans="201:272" x14ac:dyDescent="0.25">
      <c r="GS19411" s="53"/>
    </row>
    <row r="19413" spans="201:272" x14ac:dyDescent="0.25">
      <c r="JL19413" s="53"/>
    </row>
    <row r="19611" spans="202:202" x14ac:dyDescent="0.25">
      <c r="GT19611" s="53"/>
    </row>
    <row r="19612" spans="202:202" x14ac:dyDescent="0.25">
      <c r="GT19612" s="53"/>
    </row>
    <row r="19685" spans="273:273" x14ac:dyDescent="0.25">
      <c r="JM19685" s="53"/>
    </row>
    <row r="19813" spans="203:203" x14ac:dyDescent="0.25">
      <c r="GU19813" s="53"/>
    </row>
    <row r="19814" spans="203:203" x14ac:dyDescent="0.25">
      <c r="GU19814" s="53"/>
    </row>
    <row r="19958" spans="274:274" x14ac:dyDescent="0.25">
      <c r="JN19958" s="53"/>
    </row>
    <row r="20016" spans="204:204" x14ac:dyDescent="0.25">
      <c r="GV20016" s="53"/>
    </row>
    <row r="20017" spans="204:204" x14ac:dyDescent="0.25">
      <c r="GV20017" s="53"/>
    </row>
    <row r="20220" spans="205:205" x14ac:dyDescent="0.25">
      <c r="GW20220" s="53"/>
    </row>
    <row r="20221" spans="205:205" x14ac:dyDescent="0.25">
      <c r="GW20221" s="53"/>
    </row>
    <row r="20232" spans="275:275" x14ac:dyDescent="0.25">
      <c r="JO20232" s="53"/>
    </row>
    <row r="20425" spans="206:206" x14ac:dyDescent="0.25">
      <c r="GX20425" s="53"/>
    </row>
    <row r="20426" spans="206:206" x14ac:dyDescent="0.25">
      <c r="GX20426" s="53"/>
    </row>
    <row r="20507" spans="276:276" x14ac:dyDescent="0.25">
      <c r="JP20507" s="53"/>
    </row>
    <row r="20631" spans="207:207" x14ac:dyDescent="0.25">
      <c r="GY20631" s="53"/>
    </row>
    <row r="20632" spans="207:207" x14ac:dyDescent="0.25">
      <c r="GY20632" s="53"/>
    </row>
    <row r="20783" spans="277:277" x14ac:dyDescent="0.25">
      <c r="JQ20783" s="53"/>
    </row>
    <row r="20838" spans="208:208" x14ac:dyDescent="0.25">
      <c r="GZ20838" s="53"/>
    </row>
    <row r="20839" spans="208:208" x14ac:dyDescent="0.25">
      <c r="GZ20839" s="53"/>
    </row>
    <row r="21046" spans="209:209" x14ac:dyDescent="0.25">
      <c r="HA21046" s="53"/>
    </row>
    <row r="21047" spans="209:209" x14ac:dyDescent="0.25">
      <c r="HA21047" s="53"/>
    </row>
    <row r="21060" spans="278:278" x14ac:dyDescent="0.25">
      <c r="JR21060" s="53"/>
    </row>
    <row r="21255" spans="210:210" x14ac:dyDescent="0.25">
      <c r="HB21255" s="53"/>
    </row>
    <row r="21256" spans="210:210" x14ac:dyDescent="0.25">
      <c r="HB21256" s="53"/>
    </row>
    <row r="21338" spans="279:279" x14ac:dyDescent="0.25">
      <c r="JS21338" s="53"/>
    </row>
    <row r="21465" spans="211:211" x14ac:dyDescent="0.25">
      <c r="HC21465" s="53"/>
    </row>
    <row r="21466" spans="211:211" x14ac:dyDescent="0.25">
      <c r="HC21466" s="53"/>
    </row>
    <row r="21617" spans="280:280" x14ac:dyDescent="0.25">
      <c r="JT21617" s="53"/>
    </row>
    <row r="21676" spans="212:212" x14ac:dyDescent="0.25">
      <c r="HD21676" s="53"/>
    </row>
    <row r="21677" spans="212:212" x14ac:dyDescent="0.25">
      <c r="HD21677" s="53"/>
    </row>
    <row r="21888" spans="213:213" x14ac:dyDescent="0.25">
      <c r="HE21888" s="53"/>
    </row>
    <row r="21889" spans="213:281" x14ac:dyDescent="0.25">
      <c r="HE21889" s="53"/>
    </row>
    <row r="21897" spans="213:281" x14ac:dyDescent="0.25">
      <c r="JU21897" s="53"/>
    </row>
    <row r="22101" spans="214:214" x14ac:dyDescent="0.25">
      <c r="HF22101" s="53"/>
    </row>
    <row r="22102" spans="214:214" x14ac:dyDescent="0.25">
      <c r="HF22102" s="53"/>
    </row>
    <row r="22178" spans="282:282" x14ac:dyDescent="0.25">
      <c r="JV22178" s="53"/>
    </row>
    <row r="22315" spans="215:215" x14ac:dyDescent="0.25">
      <c r="HG22315" s="53"/>
    </row>
    <row r="22316" spans="215:215" x14ac:dyDescent="0.25">
      <c r="HG22316" s="53"/>
    </row>
    <row r="22460" spans="283:283" x14ac:dyDescent="0.25">
      <c r="JW22460" s="53"/>
    </row>
    <row r="22530" spans="216:216" x14ac:dyDescent="0.25">
      <c r="HH22530" s="53"/>
    </row>
    <row r="22531" spans="216:216" x14ac:dyDescent="0.25">
      <c r="HH22531" s="53"/>
    </row>
    <row r="22743" spans="217:284" x14ac:dyDescent="0.25">
      <c r="JX22743" s="53"/>
    </row>
    <row r="22746" spans="217:284" x14ac:dyDescent="0.25">
      <c r="HI22746" s="53"/>
    </row>
    <row r="22747" spans="217:284" x14ac:dyDescent="0.25">
      <c r="HI22747" s="53"/>
    </row>
    <row r="22963" spans="218:218" x14ac:dyDescent="0.25">
      <c r="HJ22963" s="53"/>
    </row>
    <row r="22964" spans="218:218" x14ac:dyDescent="0.25">
      <c r="HJ22964" s="53"/>
    </row>
    <row r="23027" spans="285:285" x14ac:dyDescent="0.25">
      <c r="JY23027" s="53"/>
    </row>
    <row r="23181" spans="219:219" x14ac:dyDescent="0.25">
      <c r="HK23181" s="53"/>
    </row>
    <row r="23182" spans="219:219" x14ac:dyDescent="0.25">
      <c r="HK23182" s="53"/>
    </row>
    <row r="23312" spans="286:286" x14ac:dyDescent="0.25">
      <c r="JZ23312" s="53"/>
    </row>
    <row r="23400" spans="220:220" x14ac:dyDescent="0.25">
      <c r="HL23400" s="53"/>
    </row>
    <row r="23401" spans="220:220" x14ac:dyDescent="0.25">
      <c r="HL23401" s="53"/>
    </row>
    <row r="23598" spans="287:287" x14ac:dyDescent="0.25">
      <c r="KA23598" s="53"/>
    </row>
    <row r="23620" spans="221:221" x14ac:dyDescent="0.25">
      <c r="HM23620" s="53"/>
    </row>
    <row r="23621" spans="221:221" x14ac:dyDescent="0.25">
      <c r="HM23621" s="53"/>
    </row>
    <row r="23841" spans="222:222" x14ac:dyDescent="0.25">
      <c r="HN23841" s="53"/>
    </row>
    <row r="23842" spans="222:222" x14ac:dyDescent="0.25">
      <c r="HN23842" s="53"/>
    </row>
    <row r="23885" spans="288:288" x14ac:dyDescent="0.25">
      <c r="KB23885" s="53"/>
    </row>
    <row r="24063" spans="223:223" x14ac:dyDescent="0.25">
      <c r="HO24063" s="53"/>
    </row>
    <row r="24064" spans="223:223" x14ac:dyDescent="0.25">
      <c r="HO24064" s="53"/>
    </row>
    <row r="24173" spans="289:289" x14ac:dyDescent="0.25">
      <c r="KC24173" s="53"/>
    </row>
    <row r="24286" spans="224:224" x14ac:dyDescent="0.25">
      <c r="HP24286" s="53"/>
    </row>
    <row r="24287" spans="224:224" x14ac:dyDescent="0.25">
      <c r="HP24287" s="53"/>
    </row>
    <row r="24462" spans="290:290" x14ac:dyDescent="0.25">
      <c r="KD24462" s="53"/>
    </row>
    <row r="24510" spans="225:225" x14ac:dyDescent="0.25">
      <c r="HQ24510" s="53"/>
    </row>
    <row r="24511" spans="225:225" x14ac:dyDescent="0.25">
      <c r="HQ24511" s="53"/>
    </row>
    <row r="24735" spans="226:226" x14ac:dyDescent="0.25">
      <c r="HR24735" s="53"/>
    </row>
    <row r="24736" spans="226:226" x14ac:dyDescent="0.25">
      <c r="HR24736" s="53"/>
    </row>
    <row r="24752" spans="291:291" x14ac:dyDescent="0.25">
      <c r="KE24752" s="53"/>
    </row>
    <row r="24961" spans="227:227" x14ac:dyDescent="0.25">
      <c r="HS24961" s="53"/>
    </row>
    <row r="24962" spans="227:227" x14ac:dyDescent="0.25">
      <c r="HS24962" s="53"/>
    </row>
    <row r="25043" spans="292:292" x14ac:dyDescent="0.25">
      <c r="KF25043" s="53"/>
    </row>
    <row r="25188" spans="228:228" x14ac:dyDescent="0.25">
      <c r="HT25188" s="53"/>
    </row>
    <row r="25189" spans="228:228" x14ac:dyDescent="0.25">
      <c r="HT25189" s="53"/>
    </row>
    <row r="25335" spans="293:293" x14ac:dyDescent="0.25">
      <c r="KG25335" s="53"/>
    </row>
    <row r="25416" spans="229:229" x14ac:dyDescent="0.25">
      <c r="HU25416" s="53"/>
    </row>
    <row r="25417" spans="229:229" x14ac:dyDescent="0.25">
      <c r="HU25417" s="53"/>
    </row>
    <row r="25628" spans="294:294" x14ac:dyDescent="0.25">
      <c r="KH25628" s="53"/>
    </row>
    <row r="25645" spans="230:230" x14ac:dyDescent="0.25">
      <c r="HV25645" s="53"/>
    </row>
    <row r="25646" spans="230:230" x14ac:dyDescent="0.25">
      <c r="HV25646" s="53"/>
    </row>
    <row r="25875" spans="231:231" x14ac:dyDescent="0.25">
      <c r="HW25875" s="53"/>
    </row>
    <row r="25876" spans="231:231" x14ac:dyDescent="0.25">
      <c r="HW25876" s="53"/>
    </row>
    <row r="25922" spans="295:295" x14ac:dyDescent="0.25">
      <c r="KI25922" s="53"/>
    </row>
    <row r="26106" spans="232:232" x14ac:dyDescent="0.25">
      <c r="HX26106" s="53"/>
    </row>
    <row r="26107" spans="232:232" x14ac:dyDescent="0.25">
      <c r="HX26107" s="53"/>
    </row>
    <row r="26217" spans="296:296" x14ac:dyDescent="0.25">
      <c r="KJ26217" s="53"/>
    </row>
    <row r="26338" spans="233:233" x14ac:dyDescent="0.25">
      <c r="HY26338" s="53"/>
    </row>
    <row r="26339" spans="233:233" x14ac:dyDescent="0.25">
      <c r="HY26339" s="53"/>
    </row>
    <row r="26513" spans="297:297" x14ac:dyDescent="0.25">
      <c r="KK26513" s="53"/>
    </row>
    <row r="26571" spans="234:234" x14ac:dyDescent="0.25">
      <c r="HZ26571" s="53"/>
    </row>
    <row r="26572" spans="234:234" x14ac:dyDescent="0.25">
      <c r="HZ26572" s="53"/>
    </row>
    <row r="26805" spans="235:298" x14ac:dyDescent="0.25">
      <c r="IA26805" s="53"/>
    </row>
    <row r="26806" spans="235:298" x14ac:dyDescent="0.25">
      <c r="IA26806" s="53"/>
    </row>
    <row r="26810" spans="235:298" x14ac:dyDescent="0.25">
      <c r="KL26810" s="53"/>
    </row>
    <row r="27040" spans="236:236" x14ac:dyDescent="0.25">
      <c r="IB27040" s="53"/>
    </row>
    <row r="27041" spans="236:236" x14ac:dyDescent="0.25">
      <c r="IB27041" s="53"/>
    </row>
    <row r="27108" spans="299:299" x14ac:dyDescent="0.25">
      <c r="KM27108" s="53"/>
    </row>
    <row r="27276" spans="237:237" x14ac:dyDescent="0.25">
      <c r="IC27276" s="53"/>
    </row>
    <row r="27277" spans="237:237" x14ac:dyDescent="0.25">
      <c r="IC27277" s="53"/>
    </row>
    <row r="27407" spans="300:300" x14ac:dyDescent="0.25">
      <c r="KN27407" s="53"/>
    </row>
    <row r="27513" spans="238:238" x14ac:dyDescent="0.25">
      <c r="ID27513" s="53"/>
    </row>
    <row r="27514" spans="238:238" x14ac:dyDescent="0.25">
      <c r="ID27514" s="53"/>
    </row>
    <row r="27707" spans="301:301" x14ac:dyDescent="0.25">
      <c r="KO27707" s="53"/>
    </row>
    <row r="27751" spans="239:239" x14ac:dyDescent="0.25">
      <c r="IE27751" s="53"/>
    </row>
    <row r="27752" spans="239:239" x14ac:dyDescent="0.25">
      <c r="IE27752" s="53"/>
    </row>
    <row r="27990" spans="240:240" x14ac:dyDescent="0.25">
      <c r="IF27990" s="53"/>
    </row>
    <row r="27991" spans="240:240" x14ac:dyDescent="0.25">
      <c r="IF27991" s="53"/>
    </row>
    <row r="28008" spans="302:302" x14ac:dyDescent="0.25">
      <c r="KP28008" s="53"/>
    </row>
    <row r="28230" spans="241:241" x14ac:dyDescent="0.25">
      <c r="IG28230" s="53"/>
    </row>
    <row r="28231" spans="241:241" x14ac:dyDescent="0.25">
      <c r="IG28231" s="53"/>
    </row>
    <row r="28310" spans="303:303" x14ac:dyDescent="0.25">
      <c r="KQ28310" s="53"/>
    </row>
    <row r="28471" spans="242:242" x14ac:dyDescent="0.25">
      <c r="IH28471" s="53"/>
    </row>
    <row r="28472" spans="242:242" x14ac:dyDescent="0.25">
      <c r="IH28472" s="53"/>
    </row>
    <row r="28613" spans="304:304" x14ac:dyDescent="0.25">
      <c r="KR28613" s="53"/>
    </row>
    <row r="28713" spans="243:243" x14ac:dyDescent="0.25">
      <c r="II28713" s="53"/>
    </row>
    <row r="28714" spans="243:243" x14ac:dyDescent="0.25">
      <c r="II28714" s="53"/>
    </row>
    <row r="28917" spans="305:305" x14ac:dyDescent="0.25">
      <c r="KS28917" s="53"/>
    </row>
    <row r="28956" spans="244:244" x14ac:dyDescent="0.25">
      <c r="IJ28956" s="53"/>
    </row>
    <row r="28957" spans="244:244" x14ac:dyDescent="0.25">
      <c r="IJ28957" s="53"/>
    </row>
    <row r="29200" spans="245:245" x14ac:dyDescent="0.25">
      <c r="IK29200" s="53"/>
    </row>
    <row r="29201" spans="245:245" x14ac:dyDescent="0.25">
      <c r="IK29201" s="53"/>
    </row>
    <row r="29222" spans="306:306" x14ac:dyDescent="0.25">
      <c r="KT29222" s="53"/>
    </row>
    <row r="29445" spans="246:246" x14ac:dyDescent="0.25">
      <c r="IL29445" s="53"/>
    </row>
    <row r="29446" spans="246:246" x14ac:dyDescent="0.25">
      <c r="IL29446" s="53"/>
    </row>
    <row r="29528" spans="307:307" x14ac:dyDescent="0.25">
      <c r="KU29528" s="53"/>
    </row>
    <row r="29691" spans="247:247" x14ac:dyDescent="0.25">
      <c r="IM29691" s="53"/>
    </row>
    <row r="29692" spans="247:247" x14ac:dyDescent="0.25">
      <c r="IM29692" s="53"/>
    </row>
    <row r="29835" spans="308:308" x14ac:dyDescent="0.25">
      <c r="KV29835" s="53"/>
    </row>
    <row r="29938" spans="248:248" x14ac:dyDescent="0.25">
      <c r="IN29938" s="53"/>
    </row>
    <row r="29939" spans="248:248" x14ac:dyDescent="0.25">
      <c r="IN29939" s="53"/>
    </row>
    <row r="30143" spans="309:309" x14ac:dyDescent="0.25">
      <c r="KW30143" s="53"/>
    </row>
    <row r="30186" spans="249:249" x14ac:dyDescent="0.25">
      <c r="IO30186" s="53"/>
    </row>
    <row r="30187" spans="249:249" x14ac:dyDescent="0.25">
      <c r="IO30187" s="53"/>
    </row>
    <row r="30435" spans="250:250" x14ac:dyDescent="0.25">
      <c r="IP30435" s="53"/>
    </row>
    <row r="30436" spans="250:250" x14ac:dyDescent="0.25">
      <c r="IP30436" s="53"/>
    </row>
    <row r="30452" spans="310:310" x14ac:dyDescent="0.25">
      <c r="KX30452" s="53"/>
    </row>
    <row r="30685" spans="251:251" x14ac:dyDescent="0.25">
      <c r="IQ30685" s="53"/>
    </row>
    <row r="30686" spans="251:251" x14ac:dyDescent="0.25">
      <c r="IQ30686" s="53"/>
    </row>
    <row r="30762" spans="311:311" x14ac:dyDescent="0.25">
      <c r="KY30762" s="53"/>
    </row>
    <row r="30936" spans="252:252" x14ac:dyDescent="0.25">
      <c r="IR30936" s="53"/>
    </row>
    <row r="30937" spans="252:252" x14ac:dyDescent="0.25">
      <c r="IR30937" s="53"/>
    </row>
    <row r="31073" spans="312:312" x14ac:dyDescent="0.25">
      <c r="KZ31073" s="53"/>
    </row>
    <row r="31188" spans="253:253" x14ac:dyDescent="0.25">
      <c r="IS31188" s="53"/>
    </row>
    <row r="31189" spans="253:253" x14ac:dyDescent="0.25">
      <c r="IS31189" s="53"/>
    </row>
    <row r="31385" spans="313:313" x14ac:dyDescent="0.25">
      <c r="LA31385" s="53"/>
    </row>
    <row r="31441" spans="254:254" x14ac:dyDescent="0.25">
      <c r="IT31441" s="53"/>
    </row>
    <row r="31442" spans="254:254" x14ac:dyDescent="0.25">
      <c r="IT31442" s="53"/>
    </row>
    <row r="31695" spans="255:255" x14ac:dyDescent="0.25">
      <c r="IU31695" s="53"/>
    </row>
    <row r="31696" spans="255:255" x14ac:dyDescent="0.25">
      <c r="IU31696" s="53"/>
    </row>
    <row r="31698" spans="314:314" x14ac:dyDescent="0.25">
      <c r="LB31698" s="53"/>
    </row>
    <row r="31950" spans="256:256" x14ac:dyDescent="0.25">
      <c r="IV31950" s="53"/>
    </row>
    <row r="31951" spans="256:256" x14ac:dyDescent="0.25">
      <c r="IV31951" s="53"/>
    </row>
    <row r="32012" spans="315:315" x14ac:dyDescent="0.25">
      <c r="LC32012" s="53"/>
    </row>
    <row r="32206" spans="257:257" x14ac:dyDescent="0.25">
      <c r="IW32206" s="53"/>
    </row>
    <row r="32207" spans="257:257" x14ac:dyDescent="0.25">
      <c r="IW32207" s="53"/>
    </row>
    <row r="32327" spans="316:316" x14ac:dyDescent="0.25">
      <c r="LD32327" s="53"/>
    </row>
    <row r="32463" spans="258:258" x14ac:dyDescent="0.25">
      <c r="IX32463" s="53"/>
    </row>
    <row r="32464" spans="258:258" x14ac:dyDescent="0.25">
      <c r="IX32464" s="53"/>
    </row>
    <row r="32643" spans="317:317" x14ac:dyDescent="0.25">
      <c r="LE32643" s="53"/>
    </row>
    <row r="32721" spans="259:259" x14ac:dyDescent="0.25">
      <c r="IY32721" s="53"/>
    </row>
    <row r="32722" spans="259:259" x14ac:dyDescent="0.25">
      <c r="IY32722" s="53"/>
    </row>
    <row r="32960" spans="318:318" x14ac:dyDescent="0.25">
      <c r="LF32960" s="53"/>
    </row>
    <row r="32980" spans="260:260" x14ac:dyDescent="0.25">
      <c r="IZ32980" s="53"/>
    </row>
    <row r="32981" spans="260:260" x14ac:dyDescent="0.25">
      <c r="IZ32981" s="53"/>
    </row>
    <row r="33240" spans="261:261" x14ac:dyDescent="0.25">
      <c r="JA33240" s="53"/>
    </row>
    <row r="33241" spans="261:261" x14ac:dyDescent="0.25">
      <c r="JA33241" s="53"/>
    </row>
    <row r="33278" spans="319:319" x14ac:dyDescent="0.25">
      <c r="LG33278" s="53"/>
    </row>
    <row r="33501" spans="262:262" x14ac:dyDescent="0.25">
      <c r="JB33501" s="53"/>
    </row>
    <row r="33502" spans="262:262" x14ac:dyDescent="0.25">
      <c r="JB33502" s="53"/>
    </row>
    <row r="33597" spans="320:320" x14ac:dyDescent="0.25">
      <c r="LH33597" s="53"/>
    </row>
    <row r="33763" spans="263:263" x14ac:dyDescent="0.25">
      <c r="JC33763" s="53"/>
    </row>
    <row r="33764" spans="263:263" x14ac:dyDescent="0.25">
      <c r="JC33764" s="53"/>
    </row>
    <row r="33917" spans="321:321" x14ac:dyDescent="0.25">
      <c r="LI33917" s="53"/>
    </row>
    <row r="34026" spans="264:264" x14ac:dyDescent="0.25">
      <c r="JD34026" s="53"/>
    </row>
    <row r="34027" spans="264:264" x14ac:dyDescent="0.25">
      <c r="JD34027" s="53"/>
    </row>
    <row r="34238" spans="322:322" x14ac:dyDescent="0.25">
      <c r="LJ34238" s="53"/>
    </row>
    <row r="34290" spans="265:265" x14ac:dyDescent="0.25">
      <c r="JE34290" s="53"/>
    </row>
    <row r="34291" spans="265:265" x14ac:dyDescent="0.25">
      <c r="JE34291" s="53"/>
    </row>
    <row r="34555" spans="266:323" x14ac:dyDescent="0.25">
      <c r="JF34555" s="53"/>
    </row>
    <row r="34556" spans="266:323" x14ac:dyDescent="0.25">
      <c r="JF34556" s="53"/>
    </row>
    <row r="34560" spans="266:323" x14ac:dyDescent="0.25">
      <c r="LK34560" s="53"/>
    </row>
    <row r="34821" spans="267:267" x14ac:dyDescent="0.25">
      <c r="JG34821" s="53"/>
    </row>
    <row r="34822" spans="267:267" x14ac:dyDescent="0.25">
      <c r="JG34822" s="53"/>
    </row>
    <row r="34883" spans="324:324" x14ac:dyDescent="0.25">
      <c r="LL34883" s="53"/>
    </row>
    <row r="35088" spans="268:268" x14ac:dyDescent="0.25">
      <c r="JH35088" s="53"/>
    </row>
    <row r="35089" spans="268:268" x14ac:dyDescent="0.25">
      <c r="JH35089" s="53"/>
    </row>
    <row r="35207" spans="325:325" x14ac:dyDescent="0.25">
      <c r="LM35207" s="53"/>
    </row>
    <row r="35356" spans="269:269" x14ac:dyDescent="0.25">
      <c r="JI35356" s="53"/>
    </row>
    <row r="35357" spans="269:269" x14ac:dyDescent="0.25">
      <c r="JI35357" s="53"/>
    </row>
    <row r="35532" spans="326:326" x14ac:dyDescent="0.25">
      <c r="LN35532" s="53"/>
    </row>
    <row r="35625" spans="270:270" x14ac:dyDescent="0.25">
      <c r="JJ35625" s="53"/>
    </row>
    <row r="35626" spans="270:270" x14ac:dyDescent="0.25">
      <c r="JJ35626" s="53"/>
    </row>
    <row r="35858" spans="327:327" x14ac:dyDescent="0.25">
      <c r="LO35858" s="53"/>
    </row>
    <row r="35895" spans="271:271" x14ac:dyDescent="0.25">
      <c r="JK35895" s="53"/>
    </row>
    <row r="35896" spans="271:271" x14ac:dyDescent="0.25">
      <c r="JK35896" s="53"/>
    </row>
    <row r="36166" spans="272:272" x14ac:dyDescent="0.25">
      <c r="JL36166" s="53"/>
    </row>
    <row r="36167" spans="272:272" x14ac:dyDescent="0.25">
      <c r="JL36167" s="53"/>
    </row>
    <row r="36185" spans="328:328" x14ac:dyDescent="0.25">
      <c r="LP36185" s="53"/>
    </row>
    <row r="36438" spans="273:273" x14ac:dyDescent="0.25">
      <c r="JM36438" s="53"/>
    </row>
    <row r="36439" spans="273:273" x14ac:dyDescent="0.25">
      <c r="JM36439" s="53"/>
    </row>
    <row r="36513" spans="329:329" x14ac:dyDescent="0.25">
      <c r="LQ36513" s="53"/>
    </row>
    <row r="36711" spans="274:274" x14ac:dyDescent="0.25">
      <c r="JN36711" s="53"/>
    </row>
    <row r="36712" spans="274:274" x14ac:dyDescent="0.25">
      <c r="JN36712" s="53"/>
    </row>
    <row r="36842" spans="330:330" x14ac:dyDescent="0.25">
      <c r="LR36842" s="53"/>
    </row>
    <row r="36985" spans="275:275" x14ac:dyDescent="0.25">
      <c r="JO36985" s="53"/>
    </row>
    <row r="36986" spans="275:275" x14ac:dyDescent="0.25">
      <c r="JO36986" s="53"/>
    </row>
    <row r="37172" spans="331:331" x14ac:dyDescent="0.25">
      <c r="LS37172" s="53"/>
    </row>
    <row r="37260" spans="276:276" x14ac:dyDescent="0.25">
      <c r="JP37260" s="53"/>
    </row>
    <row r="37261" spans="276:276" x14ac:dyDescent="0.25">
      <c r="JP37261" s="53"/>
    </row>
    <row r="37503" spans="332:332" x14ac:dyDescent="0.25">
      <c r="LT37503" s="53"/>
    </row>
    <row r="37536" spans="277:277" x14ac:dyDescent="0.25">
      <c r="JQ37536" s="53"/>
    </row>
    <row r="37537" spans="277:277" x14ac:dyDescent="0.25">
      <c r="JQ37537" s="53"/>
    </row>
    <row r="37813" spans="278:278" x14ac:dyDescent="0.25">
      <c r="JR37813" s="53"/>
    </row>
    <row r="37814" spans="278:278" x14ac:dyDescent="0.25">
      <c r="JR37814" s="53"/>
    </row>
    <row r="37835" spans="333:333" x14ac:dyDescent="0.25">
      <c r="LU37835" s="53"/>
    </row>
    <row r="38091" spans="279:279" x14ac:dyDescent="0.25">
      <c r="JS38091" s="53"/>
    </row>
    <row r="38092" spans="279:279" x14ac:dyDescent="0.25">
      <c r="JS38092" s="53"/>
    </row>
    <row r="38168" spans="334:334" x14ac:dyDescent="0.25">
      <c r="LV38168" s="53"/>
    </row>
    <row r="38370" spans="280:280" x14ac:dyDescent="0.25">
      <c r="JT38370" s="53"/>
    </row>
    <row r="38371" spans="280:280" x14ac:dyDescent="0.25">
      <c r="JT38371" s="53"/>
    </row>
    <row r="38502" spans="335:335" x14ac:dyDescent="0.25">
      <c r="LW38502" s="53"/>
    </row>
    <row r="38650" spans="281:281" x14ac:dyDescent="0.25">
      <c r="JU38650" s="53"/>
    </row>
    <row r="38651" spans="281:281" x14ac:dyDescent="0.25">
      <c r="JU38651" s="53"/>
    </row>
    <row r="38837" spans="336:336" x14ac:dyDescent="0.25">
      <c r="LX38837" s="53"/>
    </row>
    <row r="38931" spans="282:282" x14ac:dyDescent="0.25">
      <c r="JV38931" s="53"/>
    </row>
    <row r="38932" spans="282:282" x14ac:dyDescent="0.25">
      <c r="JV38932" s="53"/>
    </row>
    <row r="39173" spans="337:337" x14ac:dyDescent="0.25">
      <c r="LY39173" s="53"/>
    </row>
    <row r="39213" spans="283:283" x14ac:dyDescent="0.25">
      <c r="JW39213" s="53"/>
    </row>
    <row r="39214" spans="283:283" x14ac:dyDescent="0.25">
      <c r="JW39214" s="53"/>
    </row>
    <row r="39496" spans="284:284" x14ac:dyDescent="0.25">
      <c r="JX39496" s="53"/>
    </row>
    <row r="39497" spans="284:284" x14ac:dyDescent="0.25">
      <c r="JX39497" s="53"/>
    </row>
    <row r="39510" spans="338:338" x14ac:dyDescent="0.25">
      <c r="LZ39510" s="53"/>
    </row>
    <row r="39780" spans="285:285" x14ac:dyDescent="0.25">
      <c r="JY39780" s="53"/>
    </row>
    <row r="39781" spans="285:285" x14ac:dyDescent="0.25">
      <c r="JY39781" s="53"/>
    </row>
    <row r="39848" spans="339:339" x14ac:dyDescent="0.25">
      <c r="MA39848" s="53"/>
    </row>
    <row r="40065" spans="286:286" x14ac:dyDescent="0.25">
      <c r="JZ40065" s="53"/>
    </row>
    <row r="40066" spans="286:286" x14ac:dyDescent="0.25">
      <c r="JZ40066" s="53"/>
    </row>
    <row r="40187" spans="340:340" x14ac:dyDescent="0.25">
      <c r="MB40187" s="53"/>
    </row>
    <row r="40351" spans="287:287" x14ac:dyDescent="0.25">
      <c r="KA40351" s="53"/>
    </row>
    <row r="40352" spans="287:287" x14ac:dyDescent="0.25">
      <c r="KA40352" s="53"/>
    </row>
    <row r="40527" spans="341:341" x14ac:dyDescent="0.25">
      <c r="MC40527" s="53"/>
    </row>
    <row r="40638" spans="288:288" x14ac:dyDescent="0.25">
      <c r="KB40638" s="53"/>
    </row>
    <row r="40639" spans="288:288" x14ac:dyDescent="0.25">
      <c r="KB40639" s="53"/>
    </row>
    <row r="40868" spans="342:342" x14ac:dyDescent="0.25">
      <c r="MD40868" s="53"/>
    </row>
    <row r="40926" spans="289:289" x14ac:dyDescent="0.25">
      <c r="KC40926" s="53"/>
    </row>
    <row r="40927" spans="289:289" x14ac:dyDescent="0.25">
      <c r="KC40927" s="53"/>
    </row>
    <row r="41210" spans="290:343" x14ac:dyDescent="0.25">
      <c r="ME41210" s="53"/>
    </row>
    <row r="41215" spans="290:343" x14ac:dyDescent="0.25">
      <c r="KD41215" s="53"/>
    </row>
    <row r="41216" spans="290:343" x14ac:dyDescent="0.25">
      <c r="KD41216" s="53"/>
    </row>
    <row r="41505" spans="291:291" x14ac:dyDescent="0.25">
      <c r="KE41505" s="53"/>
    </row>
    <row r="41506" spans="291:291" x14ac:dyDescent="0.25">
      <c r="KE41506" s="53"/>
    </row>
    <row r="41553" spans="344:344" x14ac:dyDescent="0.25">
      <c r="MF41553" s="53"/>
    </row>
    <row r="41796" spans="292:292" x14ac:dyDescent="0.25">
      <c r="KF41796" s="53"/>
    </row>
    <row r="41797" spans="292:292" x14ac:dyDescent="0.25">
      <c r="KF41797" s="53"/>
    </row>
    <row r="41897" spans="345:345" x14ac:dyDescent="0.25">
      <c r="MG41897" s="53"/>
    </row>
    <row r="42088" spans="293:293" x14ac:dyDescent="0.25">
      <c r="KG42088" s="53"/>
    </row>
    <row r="42089" spans="293:293" x14ac:dyDescent="0.25">
      <c r="KG42089" s="53"/>
    </row>
    <row r="42242" spans="346:346" x14ac:dyDescent="0.25">
      <c r="MH42242" s="53"/>
    </row>
    <row r="42381" spans="294:294" x14ac:dyDescent="0.25">
      <c r="KH42381" s="53"/>
    </row>
    <row r="42382" spans="294:294" x14ac:dyDescent="0.25">
      <c r="KH42382" s="53"/>
    </row>
    <row r="42588" spans="347:347" x14ac:dyDescent="0.25">
      <c r="MI42588" s="53"/>
    </row>
    <row r="42675" spans="295:295" x14ac:dyDescent="0.25">
      <c r="KI42675" s="53"/>
    </row>
    <row r="42676" spans="295:295" x14ac:dyDescent="0.25">
      <c r="KI42676" s="53"/>
    </row>
    <row r="42935" spans="348:348" x14ac:dyDescent="0.25">
      <c r="MJ42935" s="53"/>
    </row>
    <row r="42970" spans="296:296" x14ac:dyDescent="0.25">
      <c r="KJ42970" s="53"/>
    </row>
    <row r="42971" spans="296:296" x14ac:dyDescent="0.25">
      <c r="KJ42971" s="53"/>
    </row>
    <row r="43266" spans="297:297" x14ac:dyDescent="0.25">
      <c r="KK43266" s="53"/>
    </row>
    <row r="43267" spans="297:297" x14ac:dyDescent="0.25">
      <c r="KK43267" s="53"/>
    </row>
    <row r="43283" spans="349:349" x14ac:dyDescent="0.25">
      <c r="MK43283" s="53"/>
    </row>
    <row r="43563" spans="298:298" x14ac:dyDescent="0.25">
      <c r="KL43563" s="53"/>
    </row>
    <row r="43564" spans="298:298" x14ac:dyDescent="0.25">
      <c r="KL43564" s="53"/>
    </row>
    <row r="43632" spans="350:350" x14ac:dyDescent="0.25">
      <c r="ML43632" s="53"/>
    </row>
    <row r="43861" spans="299:299" x14ac:dyDescent="0.25">
      <c r="KM43861" s="53"/>
    </row>
    <row r="43862" spans="299:299" x14ac:dyDescent="0.25">
      <c r="KM43862" s="53"/>
    </row>
    <row r="43982" spans="351:351" x14ac:dyDescent="0.25">
      <c r="MM43982" s="53"/>
    </row>
    <row r="44160" spans="300:300" x14ac:dyDescent="0.25">
      <c r="KN44160" s="53"/>
    </row>
    <row r="44161" spans="300:300" x14ac:dyDescent="0.25">
      <c r="KN44161" s="53"/>
    </row>
    <row r="44333" spans="352:352" x14ac:dyDescent="0.25">
      <c r="MN44333" s="53"/>
    </row>
    <row r="44460" spans="301:301" x14ac:dyDescent="0.25">
      <c r="KO44460" s="53"/>
    </row>
    <row r="44461" spans="301:301" x14ac:dyDescent="0.25">
      <c r="KO44461" s="53"/>
    </row>
    <row r="44685" spans="353:353" x14ac:dyDescent="0.25">
      <c r="MO44685" s="53"/>
    </row>
    <row r="44761" spans="302:302" x14ac:dyDescent="0.25">
      <c r="KP44761" s="53"/>
    </row>
    <row r="44762" spans="302:302" x14ac:dyDescent="0.25">
      <c r="KP44762" s="53"/>
    </row>
    <row r="45038" spans="354:354" x14ac:dyDescent="0.25">
      <c r="MP45038" s="53"/>
    </row>
    <row r="45063" spans="303:303" x14ac:dyDescent="0.25">
      <c r="KQ45063" s="53"/>
    </row>
    <row r="45064" spans="303:303" x14ac:dyDescent="0.25">
      <c r="KQ45064" s="53"/>
    </row>
    <row r="45366" spans="304:304" x14ac:dyDescent="0.25">
      <c r="KR45366" s="53"/>
    </row>
    <row r="45367" spans="304:304" x14ac:dyDescent="0.25">
      <c r="KR45367" s="53"/>
    </row>
    <row r="45392" spans="355:355" x14ac:dyDescent="0.25">
      <c r="MQ45392" s="53"/>
    </row>
    <row r="45670" spans="305:305" x14ac:dyDescent="0.25">
      <c r="KS45670" s="53"/>
    </row>
    <row r="45671" spans="305:305" x14ac:dyDescent="0.25">
      <c r="KS45671" s="53"/>
    </row>
    <row r="45747" spans="356:356" x14ac:dyDescent="0.25">
      <c r="MR45747" s="53"/>
    </row>
    <row r="45975" spans="306:306" x14ac:dyDescent="0.25">
      <c r="KT45975" s="53"/>
    </row>
    <row r="45976" spans="306:306" x14ac:dyDescent="0.25">
      <c r="KT45976" s="53"/>
    </row>
    <row r="46103" spans="357:357" x14ac:dyDescent="0.25">
      <c r="MS46103" s="53"/>
    </row>
    <row r="46281" spans="307:307" x14ac:dyDescent="0.25">
      <c r="KU46281" s="53"/>
    </row>
    <row r="46282" spans="307:307" x14ac:dyDescent="0.25">
      <c r="KU46282" s="53"/>
    </row>
    <row r="46460" spans="358:358" x14ac:dyDescent="0.25">
      <c r="MT46460" s="53"/>
    </row>
    <row r="46588" spans="308:308" x14ac:dyDescent="0.25">
      <c r="KV46588" s="53"/>
    </row>
    <row r="46589" spans="308:308" x14ac:dyDescent="0.25">
      <c r="KV46589" s="53"/>
    </row>
    <row r="46818" spans="359:359" x14ac:dyDescent="0.25">
      <c r="MU46818" s="53"/>
    </row>
    <row r="46896" spans="309:309" x14ac:dyDescent="0.25">
      <c r="KW46896" s="53"/>
    </row>
    <row r="46897" spans="309:309" x14ac:dyDescent="0.25">
      <c r="KW46897" s="53"/>
    </row>
    <row r="47177" spans="360:360" x14ac:dyDescent="0.25">
      <c r="MV47177" s="53"/>
    </row>
    <row r="47205" spans="310:310" x14ac:dyDescent="0.25">
      <c r="KX47205" s="53"/>
    </row>
    <row r="47206" spans="310:310" x14ac:dyDescent="0.25">
      <c r="KX47206" s="53"/>
    </row>
    <row r="47515" spans="311:311" x14ac:dyDescent="0.25">
      <c r="KY47515" s="53"/>
    </row>
    <row r="47516" spans="311:311" x14ac:dyDescent="0.25">
      <c r="KY47516" s="53"/>
    </row>
    <row r="47537" spans="361:361" x14ac:dyDescent="0.25">
      <c r="MW47537" s="53"/>
    </row>
    <row r="47826" spans="312:312" x14ac:dyDescent="0.25">
      <c r="KZ47826" s="53"/>
    </row>
    <row r="47827" spans="312:312" x14ac:dyDescent="0.25">
      <c r="KZ47827" s="53"/>
    </row>
    <row r="47898" spans="362:362" x14ac:dyDescent="0.25">
      <c r="MX47898" s="53"/>
    </row>
    <row r="48138" spans="313:313" x14ac:dyDescent="0.25">
      <c r="LA48138" s="53"/>
    </row>
    <row r="48139" spans="313:313" x14ac:dyDescent="0.25">
      <c r="LA48139" s="53"/>
    </row>
    <row r="48260" spans="363:363" x14ac:dyDescent="0.25">
      <c r="MY48260" s="53"/>
    </row>
    <row r="48451" spans="314:314" x14ac:dyDescent="0.25">
      <c r="LB48451" s="53"/>
    </row>
    <row r="48452" spans="314:314" x14ac:dyDescent="0.25">
      <c r="LB48452" s="53"/>
    </row>
    <row r="48623" spans="364:364" x14ac:dyDescent="0.25">
      <c r="MZ48623" s="53"/>
    </row>
    <row r="48765" spans="315:315" x14ac:dyDescent="0.25">
      <c r="LC48765" s="53"/>
    </row>
    <row r="48766" spans="315:315" x14ac:dyDescent="0.25">
      <c r="LC48766" s="53"/>
    </row>
    <row r="48987" spans="365:365" x14ac:dyDescent="0.25">
      <c r="NA48987" s="53"/>
    </row>
    <row r="49080" spans="316:316" x14ac:dyDescent="0.25">
      <c r="LD49080" s="53"/>
    </row>
    <row r="49081" spans="316:316" x14ac:dyDescent="0.25">
      <c r="LD49081" s="53"/>
    </row>
    <row r="49352" spans="366:366" x14ac:dyDescent="0.25">
      <c r="NB49352" s="53"/>
    </row>
    <row r="49396" spans="317:317" x14ac:dyDescent="0.25">
      <c r="LE49396" s="53"/>
    </row>
    <row r="49397" spans="317:317" x14ac:dyDescent="0.25">
      <c r="LE49397" s="53"/>
    </row>
    <row r="49713" spans="318:367" x14ac:dyDescent="0.25">
      <c r="LF49713" s="53"/>
    </row>
    <row r="49714" spans="318:367" x14ac:dyDescent="0.25">
      <c r="LF49714" s="53"/>
    </row>
    <row r="49718" spans="318:367" x14ac:dyDescent="0.25">
      <c r="NC49718" s="53"/>
    </row>
    <row r="50031" spans="319:319" x14ac:dyDescent="0.25">
      <c r="LG50031" s="53"/>
    </row>
    <row r="50032" spans="319:319" x14ac:dyDescent="0.25">
      <c r="LG50032" s="53"/>
    </row>
    <row r="50085" spans="368:368" x14ac:dyDescent="0.25">
      <c r="ND50085" s="53"/>
    </row>
    <row r="50350" spans="320:320" x14ac:dyDescent="0.25">
      <c r="LH50350" s="53"/>
    </row>
    <row r="50351" spans="320:320" x14ac:dyDescent="0.25">
      <c r="LH50351" s="53"/>
    </row>
    <row r="50453" spans="369:369" x14ac:dyDescent="0.25">
      <c r="NE50453" s="53"/>
    </row>
    <row r="50670" spans="321:321" x14ac:dyDescent="0.25">
      <c r="LI50670" s="53"/>
    </row>
    <row r="50671" spans="321:321" x14ac:dyDescent="0.25">
      <c r="LI50671" s="53"/>
    </row>
    <row r="50822" spans="370:370" x14ac:dyDescent="0.25">
      <c r="NF50822" s="53"/>
    </row>
    <row r="50991" spans="322:322" x14ac:dyDescent="0.25">
      <c r="LJ50991" s="53"/>
    </row>
    <row r="50992" spans="322:322" x14ac:dyDescent="0.25">
      <c r="LJ50992" s="53"/>
    </row>
    <row r="51192" spans="371:371" x14ac:dyDescent="0.25">
      <c r="NG51192" s="53"/>
    </row>
    <row r="51313" spans="323:323" x14ac:dyDescent="0.25">
      <c r="LK51313" s="53"/>
    </row>
    <row r="51314" spans="323:323" x14ac:dyDescent="0.25">
      <c r="LK51314" s="53"/>
    </row>
    <row r="51563" spans="372:372" x14ac:dyDescent="0.25">
      <c r="NH51563" s="53"/>
    </row>
    <row r="51636" spans="324:324" x14ac:dyDescent="0.25">
      <c r="LL51636" s="53"/>
    </row>
    <row r="51637" spans="324:324" x14ac:dyDescent="0.25">
      <c r="LL51637" s="53"/>
    </row>
    <row r="51935" spans="373:373" x14ac:dyDescent="0.25">
      <c r="NI51935" s="53"/>
    </row>
    <row r="51960" spans="325:325" x14ac:dyDescent="0.25">
      <c r="LM51960" s="53"/>
    </row>
    <row r="51961" spans="325:325" x14ac:dyDescent="0.25">
      <c r="LM51961" s="53"/>
    </row>
    <row r="52285" spans="326:326" x14ac:dyDescent="0.25">
      <c r="LN52285" s="53"/>
    </row>
    <row r="52286" spans="326:326" x14ac:dyDescent="0.25">
      <c r="LN52286" s="53"/>
    </row>
    <row r="52308" spans="374:374" x14ac:dyDescent="0.25">
      <c r="NJ52308" s="53"/>
    </row>
    <row r="52611" spans="327:327" x14ac:dyDescent="0.25">
      <c r="LO52611" s="53"/>
    </row>
    <row r="52612" spans="327:327" x14ac:dyDescent="0.25">
      <c r="LO52612" s="53"/>
    </row>
    <row r="52682" spans="375:375" x14ac:dyDescent="0.25">
      <c r="NK52682" s="53"/>
    </row>
    <row r="52938" spans="328:328" x14ac:dyDescent="0.25">
      <c r="LP52938" s="53"/>
    </row>
    <row r="52939" spans="328:328" x14ac:dyDescent="0.25">
      <c r="LP52939" s="53"/>
    </row>
    <row r="53057" spans="376:376" x14ac:dyDescent="0.25">
      <c r="NL53057" s="53"/>
    </row>
    <row r="53266" spans="329:329" x14ac:dyDescent="0.25">
      <c r="LQ53266" s="53"/>
    </row>
    <row r="53267" spans="329:329" x14ac:dyDescent="0.25">
      <c r="LQ53267" s="53"/>
    </row>
    <row r="53433" spans="377:377" x14ac:dyDescent="0.25">
      <c r="NM53433" s="53"/>
    </row>
    <row r="53595" spans="330:330" x14ac:dyDescent="0.25">
      <c r="LR53595" s="53"/>
    </row>
    <row r="53596" spans="330:330" x14ac:dyDescent="0.25">
      <c r="LR53596" s="53"/>
    </row>
    <row r="53810" spans="378:378" x14ac:dyDescent="0.25">
      <c r="NN53810" s="53"/>
    </row>
    <row r="53925" spans="331:331" x14ac:dyDescent="0.25">
      <c r="LS53925" s="53"/>
    </row>
    <row r="53926" spans="331:331" x14ac:dyDescent="0.25">
      <c r="LS53926" s="53"/>
    </row>
    <row r="54188" spans="379:379" x14ac:dyDescent="0.25">
      <c r="NO54188" s="53"/>
    </row>
    <row r="54256" spans="332:332" x14ac:dyDescent="0.25">
      <c r="LT54256" s="53"/>
    </row>
    <row r="54257" spans="332:332" x14ac:dyDescent="0.25">
      <c r="LT54257" s="53"/>
    </row>
    <row r="54567" spans="380:380" x14ac:dyDescent="0.25">
      <c r="NP54567" s="53"/>
    </row>
    <row r="54588" spans="333:333" x14ac:dyDescent="0.25">
      <c r="LU54588" s="53"/>
    </row>
    <row r="54589" spans="333:333" x14ac:dyDescent="0.25">
      <c r="LU54589" s="53"/>
    </row>
    <row r="54921" spans="334:334" x14ac:dyDescent="0.25">
      <c r="LV54921" s="53"/>
    </row>
    <row r="54922" spans="334:334" x14ac:dyDescent="0.25">
      <c r="LV54922" s="53"/>
    </row>
    <row r="54947" spans="381:381" x14ac:dyDescent="0.25">
      <c r="NQ54947" s="53"/>
    </row>
    <row r="55255" spans="335:335" x14ac:dyDescent="0.25">
      <c r="LW55255" s="53"/>
    </row>
    <row r="55256" spans="335:335" x14ac:dyDescent="0.25">
      <c r="LW55256" s="53"/>
    </row>
    <row r="55328" spans="382:382" x14ac:dyDescent="0.25">
      <c r="NR55328" s="53"/>
    </row>
    <row r="55590" spans="336:336" x14ac:dyDescent="0.25">
      <c r="LX55590" s="53"/>
    </row>
    <row r="55591" spans="336:336" x14ac:dyDescent="0.25">
      <c r="LX55591" s="53"/>
    </row>
    <row r="55710" spans="383:383" x14ac:dyDescent="0.25">
      <c r="NS55710" s="53"/>
    </row>
    <row r="55926" spans="337:337" x14ac:dyDescent="0.25">
      <c r="LY55926" s="53"/>
    </row>
    <row r="55927" spans="337:337" x14ac:dyDescent="0.25">
      <c r="LY55927" s="53"/>
    </row>
    <row r="56093" spans="384:384" x14ac:dyDescent="0.25">
      <c r="NT56093" s="53"/>
    </row>
    <row r="56263" spans="338:338" x14ac:dyDescent="0.25">
      <c r="LZ56263" s="53"/>
    </row>
    <row r="56264" spans="338:338" x14ac:dyDescent="0.25">
      <c r="LZ56264" s="53"/>
    </row>
    <row r="56477" spans="385:385" x14ac:dyDescent="0.25">
      <c r="NU56477" s="53"/>
    </row>
    <row r="56601" spans="339:339" x14ac:dyDescent="0.25">
      <c r="MA56601" s="53"/>
    </row>
    <row r="56602" spans="339:339" x14ac:dyDescent="0.25">
      <c r="MA56602" s="53"/>
    </row>
    <row r="56862" spans="386:386" x14ac:dyDescent="0.25">
      <c r="NV56862" s="53"/>
    </row>
    <row r="56940" spans="340:340" x14ac:dyDescent="0.25">
      <c r="MB56940" s="53"/>
    </row>
    <row r="56941" spans="340:340" x14ac:dyDescent="0.25">
      <c r="MB56941" s="53"/>
    </row>
    <row r="57248" spans="387:387" x14ac:dyDescent="0.25">
      <c r="NW57248" s="53"/>
    </row>
    <row r="57280" spans="341:341" x14ac:dyDescent="0.25">
      <c r="MC57280" s="53"/>
    </row>
    <row r="57281" spans="341:341" x14ac:dyDescent="0.25">
      <c r="MC57281" s="53"/>
    </row>
    <row r="57621" spans="342:342" x14ac:dyDescent="0.25">
      <c r="MD57621" s="53"/>
    </row>
    <row r="57622" spans="342:342" x14ac:dyDescent="0.25">
      <c r="MD57622" s="53"/>
    </row>
    <row r="57635" spans="388:388" x14ac:dyDescent="0.25">
      <c r="NX57635" s="53"/>
    </row>
    <row r="57963" spans="343:343" x14ac:dyDescent="0.25">
      <c r="ME57963" s="53"/>
    </row>
    <row r="57964" spans="343:343" x14ac:dyDescent="0.25">
      <c r="ME57964" s="53"/>
    </row>
    <row r="58023" spans="389:389" x14ac:dyDescent="0.25">
      <c r="NY58023" s="53"/>
    </row>
    <row r="58306" spans="344:344" x14ac:dyDescent="0.25">
      <c r="MF58306" s="53"/>
    </row>
    <row r="58307" spans="344:344" x14ac:dyDescent="0.25">
      <c r="MF58307" s="53"/>
    </row>
    <row r="58412" spans="390:390" x14ac:dyDescent="0.25">
      <c r="NZ58412" s="53"/>
    </row>
    <row r="58650" spans="345:345" x14ac:dyDescent="0.25">
      <c r="MG58650" s="53"/>
    </row>
    <row r="58651" spans="345:345" x14ac:dyDescent="0.25">
      <c r="MG58651" s="53"/>
    </row>
    <row r="58802" spans="391:391" x14ac:dyDescent="0.25">
      <c r="OA58802" s="53"/>
    </row>
    <row r="58995" spans="346:346" x14ac:dyDescent="0.25">
      <c r="MH58995" s="53"/>
    </row>
    <row r="58996" spans="346:346" x14ac:dyDescent="0.25">
      <c r="MH58996" s="53"/>
    </row>
    <row r="59193" spans="392:392" x14ac:dyDescent="0.25">
      <c r="OB59193" s="53"/>
    </row>
    <row r="59341" spans="347:347" x14ac:dyDescent="0.25">
      <c r="MI59341" s="53"/>
    </row>
    <row r="59342" spans="347:347" x14ac:dyDescent="0.25">
      <c r="MI59342" s="53"/>
    </row>
    <row r="59585" spans="393:393" x14ac:dyDescent="0.25">
      <c r="OC59585" s="53"/>
    </row>
    <row r="59688" spans="348:348" x14ac:dyDescent="0.25">
      <c r="MJ59688" s="53"/>
    </row>
    <row r="59689" spans="348:348" x14ac:dyDescent="0.25">
      <c r="MJ59689" s="53"/>
    </row>
    <row r="59978" spans="394:394" x14ac:dyDescent="0.25">
      <c r="OD59978" s="53"/>
    </row>
    <row r="60036" spans="349:349" x14ac:dyDescent="0.25">
      <c r="MK60036" s="53"/>
    </row>
    <row r="60037" spans="349:349" x14ac:dyDescent="0.25">
      <c r="MK60037" s="53"/>
    </row>
    <row r="60372" spans="395:395" x14ac:dyDescent="0.25">
      <c r="OE60372" s="53"/>
    </row>
    <row r="60385" spans="350:350" x14ac:dyDescent="0.25">
      <c r="ML60385" s="53"/>
    </row>
    <row r="60386" spans="350:350" x14ac:dyDescent="0.25">
      <c r="ML60386" s="53"/>
    </row>
    <row r="60735" spans="351:351" x14ac:dyDescent="0.25">
      <c r="MM60735" s="53"/>
    </row>
    <row r="60736" spans="351:351" x14ac:dyDescent="0.25">
      <c r="MM60736" s="53"/>
    </row>
    <row r="60767" spans="396:396" x14ac:dyDescent="0.25">
      <c r="OF60767" s="53"/>
    </row>
    <row r="61086" spans="352:352" x14ac:dyDescent="0.25">
      <c r="MN61086" s="53"/>
    </row>
    <row r="61087" spans="352:352" x14ac:dyDescent="0.25">
      <c r="MN61087" s="53"/>
    </row>
    <row r="61163" spans="397:397" x14ac:dyDescent="0.25">
      <c r="OG61163" s="53"/>
    </row>
    <row r="61438" spans="353:353" x14ac:dyDescent="0.25">
      <c r="MO61438" s="53"/>
    </row>
    <row r="61439" spans="353:353" x14ac:dyDescent="0.25">
      <c r="MO61439" s="53"/>
    </row>
    <row r="61560" spans="398:398" x14ac:dyDescent="0.25">
      <c r="OH61560" s="53"/>
    </row>
    <row r="61791" spans="354:354" x14ac:dyDescent="0.25">
      <c r="MP61791" s="53"/>
    </row>
    <row r="61792" spans="354:354" x14ac:dyDescent="0.25">
      <c r="MP61792" s="53"/>
    </row>
    <row r="61958" spans="399:399" x14ac:dyDescent="0.25">
      <c r="OI61958" s="53"/>
    </row>
    <row r="62145" spans="355:355" x14ac:dyDescent="0.25">
      <c r="MQ62145" s="53"/>
    </row>
    <row r="62146" spans="355:355" x14ac:dyDescent="0.25">
      <c r="MQ62146" s="53"/>
    </row>
    <row r="62357" spans="400:400" x14ac:dyDescent="0.25">
      <c r="OJ62357" s="53"/>
    </row>
    <row r="62500" spans="356:356" x14ac:dyDescent="0.25">
      <c r="MR62500" s="53"/>
    </row>
    <row r="62501" spans="356:356" x14ac:dyDescent="0.25">
      <c r="MR62501" s="53"/>
    </row>
    <row r="62757" spans="401:401" x14ac:dyDescent="0.25">
      <c r="OK62757" s="53"/>
    </row>
    <row r="62856" spans="357:357" x14ac:dyDescent="0.25">
      <c r="MS62856" s="53"/>
    </row>
    <row r="62857" spans="357:357" x14ac:dyDescent="0.25">
      <c r="MS62857" s="53"/>
    </row>
    <row r="63158" spans="402:402" x14ac:dyDescent="0.25">
      <c r="OL63158" s="53"/>
    </row>
    <row r="63213" spans="358:358" x14ac:dyDescent="0.25">
      <c r="MT63213" s="53"/>
    </row>
    <row r="63214" spans="358:358" x14ac:dyDescent="0.25">
      <c r="MT63214" s="53"/>
    </row>
    <row r="63560" spans="403:403" x14ac:dyDescent="0.25">
      <c r="OM63560" s="53"/>
    </row>
    <row r="63571" spans="359:359" x14ac:dyDescent="0.25">
      <c r="MU63571" s="53"/>
    </row>
    <row r="63572" spans="359:359" x14ac:dyDescent="0.25">
      <c r="MU63572" s="53"/>
    </row>
    <row r="63930" spans="360:360" x14ac:dyDescent="0.25">
      <c r="MV63930" s="53"/>
    </row>
    <row r="63931" spans="360:360" x14ac:dyDescent="0.25">
      <c r="MV63931" s="53"/>
    </row>
    <row r="63963" spans="404:404" x14ac:dyDescent="0.25">
      <c r="ON63963" s="53"/>
    </row>
    <row r="64290" spans="361:361" x14ac:dyDescent="0.25">
      <c r="MW64290" s="53"/>
    </row>
    <row r="64291" spans="361:361" x14ac:dyDescent="0.25">
      <c r="MW64291" s="53"/>
    </row>
    <row r="64367" spans="405:405" x14ac:dyDescent="0.25">
      <c r="OO64367" s="53"/>
    </row>
    <row r="64651" spans="362:362" x14ac:dyDescent="0.25">
      <c r="MX64651" s="53"/>
    </row>
    <row r="64652" spans="362:362" x14ac:dyDescent="0.25">
      <c r="MX64652" s="53"/>
    </row>
    <row r="64772" spans="406:406" x14ac:dyDescent="0.25">
      <c r="OP64772" s="53"/>
    </row>
    <row r="65013" spans="363:363" x14ac:dyDescent="0.25">
      <c r="MY65013" s="53"/>
    </row>
    <row r="65014" spans="363:363" x14ac:dyDescent="0.25">
      <c r="MY65014" s="53"/>
    </row>
    <row r="65178" spans="407:407" x14ac:dyDescent="0.25">
      <c r="OQ65178" s="53"/>
    </row>
    <row r="65376" spans="364:364" x14ac:dyDescent="0.25">
      <c r="MZ65376" s="53"/>
    </row>
    <row r="65377" spans="364:364" x14ac:dyDescent="0.25">
      <c r="MZ65377" s="53"/>
    </row>
    <row r="65585" spans="408:408" x14ac:dyDescent="0.25">
      <c r="OR65585" s="53"/>
    </row>
    <row r="65740" spans="365:365" x14ac:dyDescent="0.25">
      <c r="NA65740" s="53"/>
    </row>
    <row r="65741" spans="365:365" x14ac:dyDescent="0.25">
      <c r="NA65741" s="53"/>
    </row>
    <row r="65993" spans="409:409" x14ac:dyDescent="0.25">
      <c r="OS65993" s="53"/>
    </row>
    <row r="66105" spans="366:366" x14ac:dyDescent="0.25">
      <c r="NB66105" s="53"/>
    </row>
    <row r="66106" spans="366:366" x14ac:dyDescent="0.25">
      <c r="NB66106" s="53"/>
    </row>
    <row r="66402" spans="410:410" x14ac:dyDescent="0.25">
      <c r="OT66402" s="53"/>
    </row>
    <row r="66471" spans="367:367" x14ac:dyDescent="0.25">
      <c r="NC66471" s="53"/>
    </row>
    <row r="66472" spans="367:367" x14ac:dyDescent="0.25">
      <c r="NC66472" s="53"/>
    </row>
    <row r="66812" spans="411:411" x14ac:dyDescent="0.25">
      <c r="OU66812" s="53"/>
    </row>
    <row r="66838" spans="368:368" x14ac:dyDescent="0.25">
      <c r="ND66838" s="53"/>
    </row>
    <row r="66839" spans="368:368" x14ac:dyDescent="0.25">
      <c r="ND66839" s="53"/>
    </row>
    <row r="67206" spans="369:369" x14ac:dyDescent="0.25">
      <c r="NE67206" s="53"/>
    </row>
    <row r="67207" spans="369:369" x14ac:dyDescent="0.25">
      <c r="NE67207" s="53"/>
    </row>
    <row r="67223" spans="412:412" x14ac:dyDescent="0.25">
      <c r="OV67223" s="53"/>
    </row>
    <row r="67575" spans="370:370" x14ac:dyDescent="0.25">
      <c r="NF67575" s="53"/>
    </row>
    <row r="67576" spans="370:370" x14ac:dyDescent="0.25">
      <c r="NF67576" s="53"/>
    </row>
    <row r="67635" spans="413:413" x14ac:dyDescent="0.25">
      <c r="OW67635" s="53"/>
    </row>
    <row r="67945" spans="371:371" x14ac:dyDescent="0.25">
      <c r="NG67945" s="53"/>
    </row>
    <row r="67946" spans="371:371" x14ac:dyDescent="0.25">
      <c r="NG67946" s="53"/>
    </row>
    <row r="68048" spans="414:414" x14ac:dyDescent="0.25">
      <c r="OX68048" s="53"/>
    </row>
    <row r="68316" spans="372:372" x14ac:dyDescent="0.25">
      <c r="NH68316" s="53"/>
    </row>
    <row r="68317" spans="372:372" x14ac:dyDescent="0.25">
      <c r="NH68317" s="53"/>
    </row>
    <row r="68462" spans="415:415" x14ac:dyDescent="0.25">
      <c r="OY68462" s="53"/>
    </row>
    <row r="68688" spans="373:373" x14ac:dyDescent="0.25">
      <c r="NI68688" s="53"/>
    </row>
    <row r="68689" spans="373:373" x14ac:dyDescent="0.25">
      <c r="NI68689" s="53"/>
    </row>
    <row r="68877" spans="416:416" x14ac:dyDescent="0.25">
      <c r="OZ68877" s="53"/>
    </row>
    <row r="69061" spans="374:374" x14ac:dyDescent="0.25">
      <c r="NJ69061" s="53"/>
    </row>
    <row r="69062" spans="374:374" x14ac:dyDescent="0.25">
      <c r="NJ69062" s="53"/>
    </row>
    <row r="69293" spans="417:417" x14ac:dyDescent="0.25">
      <c r="PA69293" s="53"/>
    </row>
    <row r="69435" spans="375:375" x14ac:dyDescent="0.25">
      <c r="NK69435" s="53"/>
    </row>
    <row r="69436" spans="375:375" x14ac:dyDescent="0.25">
      <c r="NK69436" s="53"/>
    </row>
    <row r="69710" spans="418:418" x14ac:dyDescent="0.25">
      <c r="PB69710" s="53"/>
    </row>
    <row r="69810" spans="376:376" x14ac:dyDescent="0.25">
      <c r="NL69810" s="53"/>
    </row>
    <row r="69811" spans="376:376" x14ac:dyDescent="0.25">
      <c r="NL69811" s="53"/>
    </row>
    <row r="70128" spans="419:419" x14ac:dyDescent="0.25">
      <c r="PC70128" s="53"/>
    </row>
    <row r="70186" spans="377:377" x14ac:dyDescent="0.25">
      <c r="NM70186" s="53"/>
    </row>
    <row r="70187" spans="377:377" x14ac:dyDescent="0.25">
      <c r="NM70187" s="53"/>
    </row>
    <row r="70547" spans="420:420" x14ac:dyDescent="0.25">
      <c r="PD70547" s="53"/>
    </row>
    <row r="70563" spans="378:378" x14ac:dyDescent="0.25">
      <c r="NN70563" s="53"/>
    </row>
    <row r="70564" spans="378:378" x14ac:dyDescent="0.25">
      <c r="NN70564" s="53"/>
    </row>
    <row r="70941" spans="379:379" x14ac:dyDescent="0.25">
      <c r="NO70941" s="53"/>
    </row>
    <row r="70942" spans="379:379" x14ac:dyDescent="0.25">
      <c r="NO70942" s="53"/>
    </row>
    <row r="70967" spans="421:421" x14ac:dyDescent="0.25">
      <c r="PE70967" s="53"/>
    </row>
    <row r="71320" spans="380:380" x14ac:dyDescent="0.25">
      <c r="NP71320" s="53"/>
    </row>
    <row r="71321" spans="380:380" x14ac:dyDescent="0.25">
      <c r="NP71321" s="53"/>
    </row>
    <row r="71388" spans="422:422" x14ac:dyDescent="0.25">
      <c r="PF71388" s="53"/>
    </row>
    <row r="71700" spans="381:381" x14ac:dyDescent="0.25">
      <c r="NQ71700" s="53"/>
    </row>
    <row r="71701" spans="381:381" x14ac:dyDescent="0.25">
      <c r="NQ71701" s="53"/>
    </row>
    <row r="71810" spans="423:423" x14ac:dyDescent="0.25">
      <c r="PG71810" s="53"/>
    </row>
    <row r="72081" spans="382:382" x14ac:dyDescent="0.25">
      <c r="NR72081" s="53"/>
    </row>
    <row r="72082" spans="382:382" x14ac:dyDescent="0.25">
      <c r="NR72082" s="53"/>
    </row>
    <row r="72233" spans="424:424" x14ac:dyDescent="0.25">
      <c r="PH72233" s="53"/>
    </row>
    <row r="72463" spans="383:383" x14ac:dyDescent="0.25">
      <c r="NS72463" s="53"/>
    </row>
    <row r="72464" spans="383:383" x14ac:dyDescent="0.25">
      <c r="NS72464" s="53"/>
    </row>
    <row r="72657" spans="425:425" x14ac:dyDescent="0.25">
      <c r="PI72657" s="53"/>
    </row>
    <row r="72846" spans="384:384" x14ac:dyDescent="0.25">
      <c r="NT72846" s="53"/>
    </row>
    <row r="72847" spans="384:384" x14ac:dyDescent="0.25">
      <c r="NT72847" s="53"/>
    </row>
    <row r="73082" spans="426:426" x14ac:dyDescent="0.25">
      <c r="PJ73082" s="53"/>
    </row>
    <row r="73230" spans="385:385" x14ac:dyDescent="0.25">
      <c r="NU73230" s="53"/>
    </row>
    <row r="73231" spans="385:385" x14ac:dyDescent="0.25">
      <c r="NU73231" s="53"/>
    </row>
    <row r="73508" spans="427:427" x14ac:dyDescent="0.25">
      <c r="PK73508" s="53"/>
    </row>
    <row r="73615" spans="386:386" x14ac:dyDescent="0.25">
      <c r="NV73615" s="53"/>
    </row>
    <row r="73616" spans="386:386" x14ac:dyDescent="0.25">
      <c r="NV73616" s="53"/>
    </row>
    <row r="73935" spans="428:428" x14ac:dyDescent="0.25">
      <c r="PL73935" s="53"/>
    </row>
    <row r="74001" spans="387:387" x14ac:dyDescent="0.25">
      <c r="NW74001" s="53"/>
    </row>
    <row r="74002" spans="387:387" x14ac:dyDescent="0.25">
      <c r="NW74002" s="53"/>
    </row>
    <row r="74363" spans="429:429" x14ac:dyDescent="0.25">
      <c r="PM74363" s="53"/>
    </row>
    <row r="74388" spans="388:388" x14ac:dyDescent="0.25">
      <c r="NX74388" s="53"/>
    </row>
    <row r="74389" spans="388:388" x14ac:dyDescent="0.25">
      <c r="NX74389" s="53"/>
    </row>
    <row r="74776" spans="389:389" x14ac:dyDescent="0.25">
      <c r="NY74776" s="53"/>
    </row>
    <row r="74777" spans="389:389" x14ac:dyDescent="0.25">
      <c r="NY74777" s="53"/>
    </row>
    <row r="74792" spans="430:430" x14ac:dyDescent="0.25">
      <c r="PN74792" s="53"/>
    </row>
    <row r="75165" spans="390:390" x14ac:dyDescent="0.25">
      <c r="NZ75165" s="53"/>
    </row>
    <row r="75166" spans="390:390" x14ac:dyDescent="0.25">
      <c r="NZ75166" s="53"/>
    </row>
    <row r="75222" spans="431:431" x14ac:dyDescent="0.25">
      <c r="PO75222" s="53"/>
    </row>
    <row r="75555" spans="391:391" x14ac:dyDescent="0.25">
      <c r="OA75555" s="53"/>
    </row>
    <row r="75556" spans="391:391" x14ac:dyDescent="0.25">
      <c r="OA75556" s="53"/>
    </row>
    <row r="75653" spans="432:432" x14ac:dyDescent="0.25">
      <c r="PP75653" s="53"/>
    </row>
    <row r="75946" spans="392:392" x14ac:dyDescent="0.25">
      <c r="OB75946" s="53"/>
    </row>
    <row r="75947" spans="392:392" x14ac:dyDescent="0.25">
      <c r="OB75947" s="53"/>
    </row>
    <row r="76085" spans="433:433" x14ac:dyDescent="0.25">
      <c r="PQ76085" s="53"/>
    </row>
    <row r="76338" spans="393:393" x14ac:dyDescent="0.25">
      <c r="OC76338" s="53"/>
    </row>
    <row r="76339" spans="393:393" x14ac:dyDescent="0.25">
      <c r="OC76339" s="53"/>
    </row>
    <row r="76518" spans="434:434" x14ac:dyDescent="0.25">
      <c r="PR76518" s="53"/>
    </row>
    <row r="76731" spans="394:394" x14ac:dyDescent="0.25">
      <c r="OD76731" s="53"/>
    </row>
    <row r="76732" spans="394:394" x14ac:dyDescent="0.25">
      <c r="OD76732" s="53"/>
    </row>
    <row r="76952" spans="435:435" x14ac:dyDescent="0.25">
      <c r="PS76952" s="53"/>
    </row>
    <row r="77125" spans="395:395" x14ac:dyDescent="0.25">
      <c r="OE77125" s="53"/>
    </row>
    <row r="77126" spans="395:395" x14ac:dyDescent="0.25">
      <c r="OE77126" s="53"/>
    </row>
    <row r="77387" spans="436:436" x14ac:dyDescent="0.25">
      <c r="PT77387" s="53"/>
    </row>
    <row r="77520" spans="396:396" x14ac:dyDescent="0.25">
      <c r="OF77520" s="53"/>
    </row>
    <row r="77521" spans="396:396" x14ac:dyDescent="0.25">
      <c r="OF77521" s="53"/>
    </row>
    <row r="77823" spans="437:437" x14ac:dyDescent="0.25">
      <c r="PU77823" s="53"/>
    </row>
    <row r="77916" spans="397:397" x14ac:dyDescent="0.25">
      <c r="OG77916" s="53"/>
    </row>
    <row r="77917" spans="397:397" x14ac:dyDescent="0.25">
      <c r="OG77917" s="53"/>
    </row>
    <row r="78260" spans="438:438" x14ac:dyDescent="0.25">
      <c r="PV78260" s="53"/>
    </row>
    <row r="78313" spans="398:398" x14ac:dyDescent="0.25">
      <c r="OH78313" s="53"/>
    </row>
    <row r="78314" spans="398:398" x14ac:dyDescent="0.25">
      <c r="OH78314" s="53"/>
    </row>
    <row r="78698" spans="439:439" x14ac:dyDescent="0.25">
      <c r="PW78698" s="53"/>
    </row>
    <row r="78711" spans="399:399" x14ac:dyDescent="0.25">
      <c r="OI78711" s="53"/>
    </row>
    <row r="78712" spans="399:399" x14ac:dyDescent="0.25">
      <c r="OI78712" s="53"/>
    </row>
    <row r="79110" spans="400:400" x14ac:dyDescent="0.25">
      <c r="OJ79110" s="53"/>
    </row>
    <row r="79111" spans="400:400" x14ac:dyDescent="0.25">
      <c r="OJ79111" s="53"/>
    </row>
    <row r="79137" spans="440:440" x14ac:dyDescent="0.25">
      <c r="PX79137" s="53"/>
    </row>
    <row r="79510" spans="401:401" x14ac:dyDescent="0.25">
      <c r="OK79510" s="53"/>
    </row>
    <row r="79511" spans="401:401" x14ac:dyDescent="0.25">
      <c r="OK79511" s="53"/>
    </row>
    <row r="79577" spans="441:441" x14ac:dyDescent="0.25">
      <c r="PY79577" s="53"/>
    </row>
    <row r="79911" spans="402:402" x14ac:dyDescent="0.25">
      <c r="OL79911" s="53"/>
    </row>
    <row r="79912" spans="402:402" x14ac:dyDescent="0.25">
      <c r="OL79912" s="53"/>
    </row>
    <row r="80018" spans="442:442" x14ac:dyDescent="0.25">
      <c r="PZ80018" s="53"/>
    </row>
    <row r="80313" spans="403:403" x14ac:dyDescent="0.25">
      <c r="OM80313" s="53"/>
    </row>
    <row r="80314" spans="403:403" x14ac:dyDescent="0.25">
      <c r="OM80314" s="53"/>
    </row>
    <row r="80460" spans="443:443" x14ac:dyDescent="0.25">
      <c r="QA80460" s="53"/>
    </row>
    <row r="80716" spans="404:404" x14ac:dyDescent="0.25">
      <c r="ON80716" s="53"/>
    </row>
    <row r="80717" spans="404:404" x14ac:dyDescent="0.25">
      <c r="ON80717" s="53"/>
    </row>
    <row r="80903" spans="444:444" x14ac:dyDescent="0.25">
      <c r="QB80903" s="53"/>
    </row>
    <row r="81120" spans="405:405" x14ac:dyDescent="0.25">
      <c r="OO81120" s="53"/>
    </row>
    <row r="81121" spans="405:405" x14ac:dyDescent="0.25">
      <c r="OO81121" s="53"/>
    </row>
    <row r="81347" spans="445:445" x14ac:dyDescent="0.25">
      <c r="QC81347" s="53"/>
    </row>
    <row r="81525" spans="406:406" x14ac:dyDescent="0.25">
      <c r="OP81525" s="53"/>
    </row>
    <row r="81526" spans="406:406" x14ac:dyDescent="0.25">
      <c r="OP81526" s="53"/>
    </row>
    <row r="81792" spans="446:446" x14ac:dyDescent="0.25">
      <c r="QD81792" s="53"/>
    </row>
    <row r="81931" spans="407:407" x14ac:dyDescent="0.25">
      <c r="OQ81931" s="53"/>
    </row>
    <row r="81932" spans="407:407" x14ac:dyDescent="0.25">
      <c r="OQ81932" s="53"/>
    </row>
    <row r="82238" spans="447:447" x14ac:dyDescent="0.25">
      <c r="QE82238" s="53"/>
    </row>
    <row r="82338" spans="408:408" x14ac:dyDescent="0.25">
      <c r="OR82338" s="53"/>
    </row>
    <row r="82339" spans="408:408" x14ac:dyDescent="0.25">
      <c r="OR82339" s="53"/>
    </row>
    <row r="82685" spans="448:448" x14ac:dyDescent="0.25">
      <c r="QF82685" s="53"/>
    </row>
    <row r="82746" spans="409:409" x14ac:dyDescent="0.25">
      <c r="OS82746" s="53"/>
    </row>
    <row r="82747" spans="409:409" x14ac:dyDescent="0.25">
      <c r="OS82747" s="53"/>
    </row>
    <row r="83133" spans="449:449" x14ac:dyDescent="0.25">
      <c r="QG83133" s="53"/>
    </row>
    <row r="83155" spans="410:410" x14ac:dyDescent="0.25">
      <c r="OT83155" s="53"/>
    </row>
    <row r="83156" spans="410:410" x14ac:dyDescent="0.25">
      <c r="OT83156" s="53"/>
    </row>
    <row r="83565" spans="411:411" x14ac:dyDescent="0.25">
      <c r="OU83565" s="53"/>
    </row>
    <row r="83566" spans="411:411" x14ac:dyDescent="0.25">
      <c r="OU83566" s="53"/>
    </row>
    <row r="83582" spans="450:450" x14ac:dyDescent="0.25">
      <c r="QH83582" s="53"/>
    </row>
    <row r="83976" spans="412:412" x14ac:dyDescent="0.25">
      <c r="OV83976" s="53"/>
    </row>
    <row r="83977" spans="412:412" x14ac:dyDescent="0.25">
      <c r="OV83977" s="53"/>
    </row>
    <row r="84032" spans="451:451" x14ac:dyDescent="0.25">
      <c r="QI84032" s="53"/>
    </row>
    <row r="84388" spans="413:413" x14ac:dyDescent="0.25">
      <c r="OW84388" s="53"/>
    </row>
    <row r="84389" spans="413:413" x14ac:dyDescent="0.25">
      <c r="OW84389" s="53"/>
    </row>
    <row r="84483" spans="452:452" x14ac:dyDescent="0.25">
      <c r="QJ84483" s="53"/>
    </row>
    <row r="84801" spans="414:414" x14ac:dyDescent="0.25">
      <c r="OX84801" s="53"/>
    </row>
    <row r="84802" spans="414:414" x14ac:dyDescent="0.25">
      <c r="OX84802" s="53"/>
    </row>
    <row r="84935" spans="453:453" x14ac:dyDescent="0.25">
      <c r="QK84935" s="53"/>
    </row>
    <row r="85215" spans="415:415" x14ac:dyDescent="0.25">
      <c r="OY85215" s="53"/>
    </row>
    <row r="85216" spans="415:415" x14ac:dyDescent="0.25">
      <c r="OY85216" s="53"/>
    </row>
    <row r="85388" spans="454:454" x14ac:dyDescent="0.25">
      <c r="QL85388" s="53"/>
    </row>
    <row r="85630" spans="416:416" x14ac:dyDescent="0.25">
      <c r="OZ85630" s="53"/>
    </row>
    <row r="85631" spans="416:416" x14ac:dyDescent="0.25">
      <c r="OZ85631" s="53"/>
    </row>
    <row r="85842" spans="455:455" x14ac:dyDescent="0.25">
      <c r="QM85842" s="53"/>
    </row>
    <row r="86046" spans="417:417" x14ac:dyDescent="0.25">
      <c r="PA86046" s="53"/>
    </row>
    <row r="86047" spans="417:417" x14ac:dyDescent="0.25">
      <c r="PA86047" s="53"/>
    </row>
    <row r="86297" spans="456:456" x14ac:dyDescent="0.25">
      <c r="QN86297" s="53"/>
    </row>
    <row r="86463" spans="418:418" x14ac:dyDescent="0.25">
      <c r="PB86463" s="53"/>
    </row>
    <row r="86464" spans="418:418" x14ac:dyDescent="0.25">
      <c r="PB86464" s="53"/>
    </row>
    <row r="86753" spans="457:457" x14ac:dyDescent="0.25">
      <c r="QO86753" s="53"/>
    </row>
    <row r="86881" spans="419:419" x14ac:dyDescent="0.25">
      <c r="PC86881" s="53"/>
    </row>
    <row r="86882" spans="419:419" x14ac:dyDescent="0.25">
      <c r="PC86882" s="53"/>
    </row>
    <row r="87210" spans="458:458" x14ac:dyDescent="0.25">
      <c r="QP87210" s="53"/>
    </row>
    <row r="87300" spans="420:420" x14ac:dyDescent="0.25">
      <c r="PD87300" s="53"/>
    </row>
    <row r="87301" spans="420:420" x14ac:dyDescent="0.25">
      <c r="PD87301" s="53"/>
    </row>
    <row r="87668" spans="459:459" x14ac:dyDescent="0.25">
      <c r="QQ87668" s="53"/>
    </row>
    <row r="87720" spans="421:421" x14ac:dyDescent="0.25">
      <c r="PE87720" s="53"/>
    </row>
    <row r="87721" spans="421:421" x14ac:dyDescent="0.25">
      <c r="PE87721" s="53"/>
    </row>
    <row r="88127" spans="460:460" x14ac:dyDescent="0.25">
      <c r="QR88127" s="53"/>
    </row>
    <row r="88141" spans="422:422" x14ac:dyDescent="0.25">
      <c r="PF88141" s="53"/>
    </row>
    <row r="88142" spans="422:422" x14ac:dyDescent="0.25">
      <c r="PF88142" s="53"/>
    </row>
    <row r="88563" spans="423:423" x14ac:dyDescent="0.25">
      <c r="PG88563" s="53"/>
    </row>
    <row r="88564" spans="423:423" x14ac:dyDescent="0.25">
      <c r="PG88564" s="53"/>
    </row>
    <row r="88587" spans="461:461" x14ac:dyDescent="0.25">
      <c r="QS88587" s="53"/>
    </row>
    <row r="88986" spans="424:424" x14ac:dyDescent="0.25">
      <c r="PH88986" s="53"/>
    </row>
    <row r="88987" spans="424:424" x14ac:dyDescent="0.25">
      <c r="PH88987" s="53"/>
    </row>
    <row r="89048" spans="462:462" x14ac:dyDescent="0.25">
      <c r="QT89048" s="53"/>
    </row>
    <row r="89410" spans="425:425" x14ac:dyDescent="0.25">
      <c r="PI89410" s="53"/>
    </row>
    <row r="89411" spans="425:425" x14ac:dyDescent="0.25">
      <c r="PI89411" s="53"/>
    </row>
    <row r="89510" spans="463:463" x14ac:dyDescent="0.25">
      <c r="QU89510" s="53"/>
    </row>
    <row r="89835" spans="426:426" x14ac:dyDescent="0.25">
      <c r="PJ89835" s="53"/>
    </row>
    <row r="89836" spans="426:426" x14ac:dyDescent="0.25">
      <c r="PJ89836" s="53"/>
    </row>
    <row r="89973" spans="464:464" x14ac:dyDescent="0.25">
      <c r="QV89973" s="53"/>
    </row>
    <row r="90261" spans="427:427" x14ac:dyDescent="0.25">
      <c r="PK90261" s="53"/>
    </row>
    <row r="90262" spans="427:427" x14ac:dyDescent="0.25">
      <c r="PK90262" s="53"/>
    </row>
    <row r="90437" spans="465:465" x14ac:dyDescent="0.25">
      <c r="QW90437" s="53"/>
    </row>
    <row r="90688" spans="428:428" x14ac:dyDescent="0.25">
      <c r="PL90688" s="53"/>
    </row>
    <row r="90689" spans="428:428" x14ac:dyDescent="0.25">
      <c r="PL90689" s="53"/>
    </row>
    <row r="90902" spans="466:466" x14ac:dyDescent="0.25">
      <c r="QX90902" s="53"/>
    </row>
    <row r="91116" spans="429:429" x14ac:dyDescent="0.25">
      <c r="PM91116" s="53"/>
    </row>
    <row r="91117" spans="429:429" x14ac:dyDescent="0.25">
      <c r="PM91117" s="53"/>
    </row>
    <row r="91368" spans="467:467" x14ac:dyDescent="0.25">
      <c r="QY91368" s="53"/>
    </row>
    <row r="91545" spans="430:430" x14ac:dyDescent="0.25">
      <c r="PN91545" s="53"/>
    </row>
    <row r="91546" spans="430:430" x14ac:dyDescent="0.25">
      <c r="PN91546" s="53"/>
    </row>
    <row r="91835" spans="468:468" x14ac:dyDescent="0.25">
      <c r="QZ91835" s="53"/>
    </row>
    <row r="91975" spans="431:431" x14ac:dyDescent="0.25">
      <c r="PO91975" s="53"/>
    </row>
    <row r="91976" spans="431:431" x14ac:dyDescent="0.25">
      <c r="PO91976" s="53"/>
    </row>
    <row r="92303" spans="469:469" x14ac:dyDescent="0.25">
      <c r="RA92303" s="53"/>
    </row>
    <row r="92406" spans="432:432" x14ac:dyDescent="0.25">
      <c r="PP92406" s="53"/>
    </row>
    <row r="92407" spans="432:432" x14ac:dyDescent="0.25">
      <c r="PP92407" s="53"/>
    </row>
    <row r="92772" spans="470:470" x14ac:dyDescent="0.25">
      <c r="RB92772" s="53"/>
    </row>
    <row r="92838" spans="433:433" x14ac:dyDescent="0.25">
      <c r="PQ92838" s="53"/>
    </row>
    <row r="92839" spans="433:433" x14ac:dyDescent="0.25">
      <c r="PQ92839" s="53"/>
    </row>
    <row r="93242" spans="471:471" x14ac:dyDescent="0.25">
      <c r="RC93242" s="53"/>
    </row>
    <row r="93271" spans="434:434" x14ac:dyDescent="0.25">
      <c r="PR93271" s="53"/>
    </row>
    <row r="93272" spans="434:434" x14ac:dyDescent="0.25">
      <c r="PR93272" s="53"/>
    </row>
    <row r="93705" spans="435:435" x14ac:dyDescent="0.25">
      <c r="PS93705" s="53"/>
    </row>
    <row r="93706" spans="435:435" x14ac:dyDescent="0.25">
      <c r="PS93706" s="53"/>
    </row>
    <row r="93713" spans="472:472" x14ac:dyDescent="0.25">
      <c r="RD93713" s="53"/>
    </row>
    <row r="94140" spans="436:436" x14ac:dyDescent="0.25">
      <c r="PT94140" s="53"/>
    </row>
    <row r="94141" spans="436:436" x14ac:dyDescent="0.25">
      <c r="PT94141" s="53"/>
    </row>
    <row r="94185" spans="473:473" x14ac:dyDescent="0.25">
      <c r="RE94185" s="53"/>
    </row>
    <row r="94576" spans="437:437" x14ac:dyDescent="0.25">
      <c r="PU94576" s="53"/>
    </row>
    <row r="94577" spans="437:437" x14ac:dyDescent="0.25">
      <c r="PU94577" s="53"/>
    </row>
    <row r="94658" spans="474:474" x14ac:dyDescent="0.25">
      <c r="RF94658" s="53"/>
    </row>
    <row r="95013" spans="438:438" x14ac:dyDescent="0.25">
      <c r="PV95013" s="53"/>
    </row>
    <row r="95014" spans="438:438" x14ac:dyDescent="0.25">
      <c r="PV95014" s="53"/>
    </row>
    <row r="95132" spans="475:475" x14ac:dyDescent="0.25">
      <c r="RG95132" s="53"/>
    </row>
    <row r="95451" spans="439:439" x14ac:dyDescent="0.25">
      <c r="PW95451" s="53"/>
    </row>
    <row r="95452" spans="439:439" x14ac:dyDescent="0.25">
      <c r="PW95452" s="53"/>
    </row>
    <row r="95607" spans="476:476" x14ac:dyDescent="0.25">
      <c r="RH95607" s="53"/>
    </row>
    <row r="95890" spans="440:440" x14ac:dyDescent="0.25">
      <c r="PX95890" s="53"/>
    </row>
    <row r="95891" spans="440:440" x14ac:dyDescent="0.25">
      <c r="PX95891" s="53"/>
    </row>
    <row r="96083" spans="477:477" x14ac:dyDescent="0.25">
      <c r="RI96083" s="53"/>
    </row>
    <row r="96330" spans="441:441" x14ac:dyDescent="0.25">
      <c r="PY96330" s="53"/>
    </row>
    <row r="96331" spans="441:441" x14ac:dyDescent="0.25">
      <c r="PY96331" s="53"/>
    </row>
    <row r="96560" spans="478:478" x14ac:dyDescent="0.25">
      <c r="RJ96560" s="53"/>
    </row>
    <row r="96771" spans="442:442" x14ac:dyDescent="0.25">
      <c r="PZ96771" s="53"/>
    </row>
    <row r="96772" spans="442:442" x14ac:dyDescent="0.25">
      <c r="PZ96772" s="53"/>
    </row>
    <row r="97038" spans="479:479" x14ac:dyDescent="0.25">
      <c r="RK97038" s="53"/>
    </row>
    <row r="97213" spans="443:443" x14ac:dyDescent="0.25">
      <c r="QA97213" s="53"/>
    </row>
    <row r="97214" spans="443:443" x14ac:dyDescent="0.25">
      <c r="QA97214" s="53"/>
    </row>
    <row r="97517" spans="480:480" x14ac:dyDescent="0.25">
      <c r="RL97517" s="53"/>
    </row>
    <row r="97656" spans="444:444" x14ac:dyDescent="0.25">
      <c r="QB97656" s="53"/>
    </row>
    <row r="97657" spans="444:444" x14ac:dyDescent="0.25">
      <c r="QB97657" s="53"/>
    </row>
    <row r="97997" spans="481:481" x14ac:dyDescent="0.25">
      <c r="RM97997" s="53"/>
    </row>
    <row r="98100" spans="445:445" x14ac:dyDescent="0.25">
      <c r="QC98100" s="53"/>
    </row>
    <row r="98101" spans="445:445" x14ac:dyDescent="0.25">
      <c r="QC98101" s="53"/>
    </row>
    <row r="98478" spans="482:482" x14ac:dyDescent="0.25">
      <c r="RN98478" s="53"/>
    </row>
    <row r="98545" spans="446:446" x14ac:dyDescent="0.25">
      <c r="QD98545" s="53"/>
    </row>
    <row r="98546" spans="446:446" x14ac:dyDescent="0.25">
      <c r="QD98546" s="53"/>
    </row>
    <row r="98960" spans="483:483" x14ac:dyDescent="0.25">
      <c r="RO98960" s="53"/>
    </row>
    <row r="98991" spans="447:447" x14ac:dyDescent="0.25">
      <c r="QE98991" s="53"/>
    </row>
    <row r="98992" spans="447:447" x14ac:dyDescent="0.25">
      <c r="QE98992" s="53"/>
    </row>
    <row r="99438" spans="448:448" x14ac:dyDescent="0.25">
      <c r="QF99438" s="53"/>
    </row>
    <row r="99439" spans="448:448" x14ac:dyDescent="0.25">
      <c r="QF99439" s="53"/>
    </row>
    <row r="99443" spans="484:484" x14ac:dyDescent="0.25">
      <c r="RP99443" s="53"/>
    </row>
    <row r="99886" spans="449:449" x14ac:dyDescent="0.25">
      <c r="QG99886" s="53"/>
    </row>
    <row r="99887" spans="449:449" x14ac:dyDescent="0.25">
      <c r="QG99887" s="53"/>
    </row>
    <row r="99927" spans="485:485" x14ac:dyDescent="0.25">
      <c r="RQ99927" s="53"/>
    </row>
    <row r="100335" spans="450:450" x14ac:dyDescent="0.25">
      <c r="QH100335" s="53"/>
    </row>
    <row r="100336" spans="450:450" x14ac:dyDescent="0.25">
      <c r="QH100336" s="53"/>
    </row>
    <row r="100412" spans="486:486" x14ac:dyDescent="0.25">
      <c r="RR100412" s="53"/>
    </row>
    <row r="100785" spans="451:451" x14ac:dyDescent="0.25">
      <c r="QI100785" s="53"/>
    </row>
    <row r="100786" spans="451:451" x14ac:dyDescent="0.25">
      <c r="QI100786" s="53"/>
    </row>
    <row r="100898" spans="487:487" x14ac:dyDescent="0.25">
      <c r="RS100898" s="53"/>
    </row>
    <row r="101236" spans="452:452" x14ac:dyDescent="0.25">
      <c r="QJ101236" s="53"/>
    </row>
    <row r="101237" spans="452:452" x14ac:dyDescent="0.25">
      <c r="QJ101237" s="53"/>
    </row>
    <row r="101385" spans="488:488" x14ac:dyDescent="0.25">
      <c r="RT101385" s="53"/>
    </row>
    <row r="101688" spans="453:453" x14ac:dyDescent="0.25">
      <c r="QK101688" s="53"/>
    </row>
    <row r="101689" spans="453:453" x14ac:dyDescent="0.25">
      <c r="QK101689" s="53"/>
    </row>
    <row r="101873" spans="489:489" x14ac:dyDescent="0.25">
      <c r="RU101873" s="53"/>
    </row>
    <row r="102141" spans="454:454" x14ac:dyDescent="0.25">
      <c r="QL102141" s="53"/>
    </row>
    <row r="102142" spans="454:454" x14ac:dyDescent="0.25">
      <c r="QL102142" s="53"/>
    </row>
    <row r="102362" spans="490:490" x14ac:dyDescent="0.25">
      <c r="RV102362" s="53"/>
    </row>
    <row r="102595" spans="455:455" x14ac:dyDescent="0.25">
      <c r="QM102595" s="53"/>
    </row>
    <row r="102596" spans="455:455" x14ac:dyDescent="0.25">
      <c r="QM102596" s="53"/>
    </row>
    <row r="102852" spans="491:491" x14ac:dyDescent="0.25">
      <c r="RW102852" s="53"/>
    </row>
    <row r="103050" spans="456:456" x14ac:dyDescent="0.25">
      <c r="QN103050" s="53"/>
    </row>
    <row r="103051" spans="456:456" x14ac:dyDescent="0.25">
      <c r="QN103051" s="53"/>
    </row>
    <row r="103343" spans="492:492" x14ac:dyDescent="0.25">
      <c r="RX103343" s="53"/>
    </row>
    <row r="103506" spans="457:457" x14ac:dyDescent="0.25">
      <c r="QO103506" s="53"/>
    </row>
    <row r="103507" spans="457:457" x14ac:dyDescent="0.25">
      <c r="QO103507" s="53"/>
    </row>
    <row r="103835" spans="493:493" x14ac:dyDescent="0.25">
      <c r="RY103835" s="53"/>
    </row>
    <row r="103963" spans="458:458" x14ac:dyDescent="0.25">
      <c r="QP103963" s="53"/>
    </row>
    <row r="103964" spans="458:458" x14ac:dyDescent="0.25">
      <c r="QP103964" s="53"/>
    </row>
    <row r="104328" spans="494:494" x14ac:dyDescent="0.25">
      <c r="RZ104328" s="53"/>
    </row>
    <row r="104421" spans="459:459" x14ac:dyDescent="0.25">
      <c r="QQ104421" s="53"/>
    </row>
    <row r="104422" spans="459:459" x14ac:dyDescent="0.25">
      <c r="QQ104422" s="53"/>
    </row>
    <row r="104822" spans="495:495" x14ac:dyDescent="0.25">
      <c r="SA104822" s="53"/>
    </row>
    <row r="104880" spans="460:460" x14ac:dyDescent="0.25">
      <c r="QR104880" s="53"/>
    </row>
    <row r="104881" spans="460:460" x14ac:dyDescent="0.25">
      <c r="QR104881" s="53"/>
    </row>
    <row r="105317" spans="496:496" x14ac:dyDescent="0.25">
      <c r="SB105317" s="53"/>
    </row>
    <row r="105340" spans="461:461" x14ac:dyDescent="0.25">
      <c r="QS105340" s="53"/>
    </row>
    <row r="105341" spans="461:461" x14ac:dyDescent="0.25">
      <c r="QS105341" s="53"/>
    </row>
    <row r="105801" spans="462:462" x14ac:dyDescent="0.25">
      <c r="QT105801" s="53"/>
    </row>
    <row r="105802" spans="462:462" x14ac:dyDescent="0.25">
      <c r="QT105802" s="53"/>
    </row>
    <row r="105813" spans="497:497" x14ac:dyDescent="0.25">
      <c r="SC105813" s="53"/>
    </row>
    <row r="106263" spans="463:463" x14ac:dyDescent="0.25">
      <c r="QU106263" s="53"/>
    </row>
    <row r="106264" spans="463:463" x14ac:dyDescent="0.25">
      <c r="QU106264" s="53"/>
    </row>
    <row r="106310" spans="498:498" x14ac:dyDescent="0.25">
      <c r="SD106310" s="53"/>
    </row>
    <row r="106726" spans="464:464" x14ac:dyDescent="0.25">
      <c r="QV106726" s="53"/>
    </row>
    <row r="106727" spans="464:464" x14ac:dyDescent="0.25">
      <c r="QV106727" s="53"/>
    </row>
    <row r="106808" spans="499:499" x14ac:dyDescent="0.25">
      <c r="SE106808" s="53"/>
    </row>
    <row r="107190" spans="465:465" x14ac:dyDescent="0.25">
      <c r="QW107190" s="53"/>
    </row>
    <row r="107191" spans="465:465" x14ac:dyDescent="0.25">
      <c r="QW107191" s="53"/>
    </row>
    <row r="107307" spans="500:500" x14ac:dyDescent="0.25">
      <c r="SF107307" s="53"/>
    </row>
    <row r="107655" spans="466:466" x14ac:dyDescent="0.25">
      <c r="QX107655" s="53"/>
    </row>
    <row r="107656" spans="466:466" x14ac:dyDescent="0.25">
      <c r="QX107656" s="53"/>
    </row>
    <row r="107807" spans="501:501" x14ac:dyDescent="0.25">
      <c r="SG107807" s="53"/>
    </row>
    <row r="108121" spans="467:467" x14ac:dyDescent="0.25">
      <c r="QY108121" s="53"/>
    </row>
    <row r="108122" spans="467:467" x14ac:dyDescent="0.25">
      <c r="QY108122" s="53"/>
    </row>
    <row r="108308" spans="502:502" x14ac:dyDescent="0.25">
      <c r="SH108308" s="53"/>
    </row>
    <row r="108588" spans="468:468" x14ac:dyDescent="0.25">
      <c r="QZ108588" s="53"/>
    </row>
    <row r="108589" spans="468:468" x14ac:dyDescent="0.25">
      <c r="QZ108589" s="53"/>
    </row>
    <row r="108810" spans="503:503" x14ac:dyDescent="0.25">
      <c r="SI108810" s="53"/>
    </row>
    <row r="109056" spans="469:469" x14ac:dyDescent="0.25">
      <c r="RA109056" s="53"/>
    </row>
    <row r="109057" spans="469:469" x14ac:dyDescent="0.25">
      <c r="RA109057" s="53"/>
    </row>
    <row r="109313" spans="504:504" x14ac:dyDescent="0.25">
      <c r="SJ109313" s="53"/>
    </row>
    <row r="109525" spans="470:470" x14ac:dyDescent="0.25">
      <c r="RB109525" s="53"/>
    </row>
    <row r="109526" spans="470:470" x14ac:dyDescent="0.25">
      <c r="RB109526" s="53"/>
    </row>
    <row r="109817" spans="505:505" x14ac:dyDescent="0.25">
      <c r="SK109817" s="53"/>
    </row>
    <row r="109995" spans="471:471" x14ac:dyDescent="0.25">
      <c r="RC109995" s="53"/>
    </row>
    <row r="109996" spans="471:471" x14ac:dyDescent="0.25">
      <c r="RC109996" s="53"/>
    </row>
    <row r="110322" spans="506:506" x14ac:dyDescent="0.25">
      <c r="SL110322" s="53"/>
    </row>
    <row r="110466" spans="472:472" x14ac:dyDescent="0.25">
      <c r="RD110466" s="53"/>
    </row>
    <row r="110467" spans="472:472" x14ac:dyDescent="0.25">
      <c r="RD110467" s="53"/>
    </row>
    <row r="110828" spans="507:507" x14ac:dyDescent="0.25">
      <c r="SM110828" s="53"/>
    </row>
    <row r="110938" spans="473:473" x14ac:dyDescent="0.25">
      <c r="RE110938" s="53"/>
    </row>
    <row r="110939" spans="473:473" x14ac:dyDescent="0.25">
      <c r="RE110939" s="53"/>
    </row>
    <row r="111335" spans="508:508" x14ac:dyDescent="0.25">
      <c r="SN111335" s="53"/>
    </row>
    <row r="111411" spans="474:474" x14ac:dyDescent="0.25">
      <c r="RF111411" s="53"/>
    </row>
    <row r="111412" spans="474:474" x14ac:dyDescent="0.25">
      <c r="RF111412" s="53"/>
    </row>
    <row r="111843" spans="509:509" x14ac:dyDescent="0.25">
      <c r="SO111843" s="53"/>
    </row>
    <row r="111885" spans="475:475" x14ac:dyDescent="0.25">
      <c r="RG111885" s="53"/>
    </row>
    <row r="111886" spans="475:475" x14ac:dyDescent="0.25">
      <c r="RG111886" s="53"/>
    </row>
    <row r="112352" spans="510:510" x14ac:dyDescent="0.25">
      <c r="SP112352" s="53"/>
    </row>
    <row r="112360" spans="476:476" x14ac:dyDescent="0.25">
      <c r="RH112360" s="53"/>
    </row>
    <row r="112361" spans="476:476" x14ac:dyDescent="0.25">
      <c r="RH112361" s="53"/>
    </row>
    <row r="112836" spans="477:477" x14ac:dyDescent="0.25">
      <c r="RI112836" s="53"/>
    </row>
    <row r="112837" spans="477:477" x14ac:dyDescent="0.25">
      <c r="RI112837" s="53"/>
    </row>
    <row r="112862" spans="511:511" x14ac:dyDescent="0.25">
      <c r="SQ112862" s="53"/>
    </row>
    <row r="113313" spans="478:478" x14ac:dyDescent="0.25">
      <c r="RJ113313" s="53"/>
    </row>
    <row r="113314" spans="478:478" x14ac:dyDescent="0.25">
      <c r="RJ113314" s="53"/>
    </row>
    <row r="113373" spans="512:512" x14ac:dyDescent="0.25">
      <c r="SR113373" s="53"/>
    </row>
    <row r="113791" spans="479:479" x14ac:dyDescent="0.25">
      <c r="RK113791" s="53"/>
    </row>
    <row r="113792" spans="479:479" x14ac:dyDescent="0.25">
      <c r="RK113792" s="53"/>
    </row>
    <row r="113885" spans="513:513" x14ac:dyDescent="0.25">
      <c r="SS113885" s="53"/>
    </row>
    <row r="114270" spans="480:480" x14ac:dyDescent="0.25">
      <c r="RL114270" s="53"/>
    </row>
    <row r="114271" spans="480:480" x14ac:dyDescent="0.25">
      <c r="RL114271" s="53"/>
    </row>
    <row r="114398" spans="514:514" x14ac:dyDescent="0.25">
      <c r="ST114398" s="53"/>
    </row>
    <row r="114750" spans="481:481" x14ac:dyDescent="0.25">
      <c r="RM114750" s="53"/>
    </row>
    <row r="114751" spans="481:481" x14ac:dyDescent="0.25">
      <c r="RM114751" s="53"/>
    </row>
    <row r="114912" spans="515:515" x14ac:dyDescent="0.25">
      <c r="SU114912" s="53"/>
    </row>
    <row r="115231" spans="482:482" x14ac:dyDescent="0.25">
      <c r="RN115231" s="53"/>
    </row>
    <row r="115232" spans="482:482" x14ac:dyDescent="0.25">
      <c r="RN115232" s="53"/>
    </row>
    <row r="115427" spans="516:516" x14ac:dyDescent="0.25">
      <c r="SV115427" s="53"/>
    </row>
    <row r="115713" spans="483:483" x14ac:dyDescent="0.25">
      <c r="RO115713" s="53"/>
    </row>
    <row r="115714" spans="483:483" x14ac:dyDescent="0.25">
      <c r="RO115714" s="53"/>
    </row>
    <row r="115943" spans="517:517" x14ac:dyDescent="0.25">
      <c r="SW115943" s="53"/>
    </row>
    <row r="116196" spans="484:484" x14ac:dyDescent="0.25">
      <c r="RP116196" s="53"/>
    </row>
    <row r="116197" spans="484:484" x14ac:dyDescent="0.25">
      <c r="RP116197" s="53"/>
    </row>
    <row r="116460" spans="518:518" x14ac:dyDescent="0.25">
      <c r="SX116460" s="53"/>
    </row>
    <row r="116680" spans="485:485" x14ac:dyDescent="0.25">
      <c r="RQ116680" s="53"/>
    </row>
    <row r="116681" spans="485:485" x14ac:dyDescent="0.25">
      <c r="RQ116681" s="53"/>
    </row>
    <row r="116978" spans="519:519" x14ac:dyDescent="0.25">
      <c r="SY116978" s="53"/>
    </row>
    <row r="117165" spans="486:486" x14ac:dyDescent="0.25">
      <c r="RR117165" s="53"/>
    </row>
    <row r="117166" spans="486:486" x14ac:dyDescent="0.25">
      <c r="RR117166" s="53"/>
    </row>
    <row r="117497" spans="520:520" x14ac:dyDescent="0.25">
      <c r="SZ117497" s="53"/>
    </row>
    <row r="117651" spans="487:487" x14ac:dyDescent="0.25">
      <c r="RS117651" s="53"/>
    </row>
    <row r="117652" spans="487:487" x14ac:dyDescent="0.25">
      <c r="RS117652" s="53"/>
    </row>
    <row r="118017" spans="521:521" x14ac:dyDescent="0.25">
      <c r="TA118017" s="53"/>
    </row>
    <row r="118138" spans="488:488" x14ac:dyDescent="0.25">
      <c r="RT118138" s="53"/>
    </row>
    <row r="118139" spans="488:488" x14ac:dyDescent="0.25">
      <c r="RT118139" s="53"/>
    </row>
    <row r="118538" spans="522:522" x14ac:dyDescent="0.25">
      <c r="TB118538" s="53"/>
    </row>
    <row r="118626" spans="489:489" x14ac:dyDescent="0.25">
      <c r="RU118626" s="53"/>
    </row>
    <row r="118627" spans="489:489" x14ac:dyDescent="0.25">
      <c r="RU118627" s="53"/>
    </row>
    <row r="119060" spans="523:523" x14ac:dyDescent="0.25">
      <c r="TC119060" s="53"/>
    </row>
    <row r="119115" spans="490:490" x14ac:dyDescent="0.25">
      <c r="RV119115" s="53"/>
    </row>
    <row r="119116" spans="490:490" x14ac:dyDescent="0.25">
      <c r="RV119116" s="53"/>
    </row>
    <row r="119583" spans="524:524" x14ac:dyDescent="0.25">
      <c r="TD119583" s="53"/>
    </row>
    <row r="119605" spans="491:491" x14ac:dyDescent="0.25">
      <c r="RW119605" s="53"/>
    </row>
    <row r="119606" spans="491:491" x14ac:dyDescent="0.25">
      <c r="RW119606" s="53"/>
    </row>
    <row r="120096" spans="492:492" x14ac:dyDescent="0.25">
      <c r="RX120096" s="53"/>
    </row>
    <row r="120097" spans="492:525" x14ac:dyDescent="0.25">
      <c r="RX120097" s="53"/>
    </row>
    <row r="120107" spans="492:525" x14ac:dyDescent="0.25">
      <c r="TE120107" s="53"/>
    </row>
    <row r="120588" spans="493:493" x14ac:dyDescent="0.25">
      <c r="RY120588" s="53"/>
    </row>
    <row r="120589" spans="493:493" x14ac:dyDescent="0.25">
      <c r="RY120589" s="53"/>
    </row>
    <row r="120632" spans="526:526" x14ac:dyDescent="0.25">
      <c r="TF120632" s="53"/>
    </row>
    <row r="121081" spans="494:494" x14ac:dyDescent="0.25">
      <c r="RZ121081" s="53"/>
    </row>
    <row r="121082" spans="494:494" x14ac:dyDescent="0.25">
      <c r="RZ121082" s="53"/>
    </row>
    <row r="121158" spans="527:527" x14ac:dyDescent="0.25">
      <c r="TG121158" s="53"/>
    </row>
    <row r="121575" spans="495:495" x14ac:dyDescent="0.25">
      <c r="SA121575" s="53"/>
    </row>
    <row r="121576" spans="495:495" x14ac:dyDescent="0.25">
      <c r="SA121576" s="53"/>
    </row>
    <row r="121685" spans="528:528" x14ac:dyDescent="0.25">
      <c r="TH121685" s="53"/>
    </row>
    <row r="122070" spans="496:496" x14ac:dyDescent="0.25">
      <c r="SB122070" s="53"/>
    </row>
    <row r="122071" spans="496:496" x14ac:dyDescent="0.25">
      <c r="SB122071" s="53"/>
    </row>
    <row r="122213" spans="529:529" x14ac:dyDescent="0.25">
      <c r="TI122213" s="53"/>
    </row>
    <row r="122566" spans="497:497" x14ac:dyDescent="0.25">
      <c r="SC122566" s="53"/>
    </row>
    <row r="122567" spans="497:497" x14ac:dyDescent="0.25">
      <c r="SC122567" s="53"/>
    </row>
    <row r="122742" spans="530:530" x14ac:dyDescent="0.25">
      <c r="TJ122742" s="53"/>
    </row>
    <row r="123063" spans="498:498" x14ac:dyDescent="0.25">
      <c r="SD123063" s="53"/>
    </row>
    <row r="123064" spans="498:498" x14ac:dyDescent="0.25">
      <c r="SD123064" s="53"/>
    </row>
    <row r="123272" spans="531:531" x14ac:dyDescent="0.25">
      <c r="TK123272" s="53"/>
    </row>
    <row r="123561" spans="499:499" x14ac:dyDescent="0.25">
      <c r="SE123561" s="53"/>
    </row>
    <row r="123562" spans="499:499" x14ac:dyDescent="0.25">
      <c r="SE123562" s="53"/>
    </row>
    <row r="123803" spans="532:532" x14ac:dyDescent="0.25">
      <c r="TL123803" s="53"/>
    </row>
    <row r="124060" spans="500:500" x14ac:dyDescent="0.25">
      <c r="SF124060" s="53"/>
    </row>
    <row r="124061" spans="500:500" x14ac:dyDescent="0.25">
      <c r="SF124061" s="53"/>
    </row>
    <row r="124335" spans="533:533" x14ac:dyDescent="0.25">
      <c r="TM124335" s="53"/>
    </row>
    <row r="124560" spans="501:501" x14ac:dyDescent="0.25">
      <c r="SG124560" s="53"/>
    </row>
    <row r="124561" spans="501:501" x14ac:dyDescent="0.25">
      <c r="SG124561" s="53"/>
    </row>
    <row r="124868" spans="534:534" x14ac:dyDescent="0.25">
      <c r="TN124868" s="53"/>
    </row>
    <row r="125061" spans="502:502" x14ac:dyDescent="0.25">
      <c r="SH125061" s="53"/>
    </row>
    <row r="125062" spans="502:502" x14ac:dyDescent="0.25">
      <c r="SH125062" s="53"/>
    </row>
    <row r="125402" spans="535:535" x14ac:dyDescent="0.25">
      <c r="TO125402" s="53"/>
    </row>
    <row r="125563" spans="503:503" x14ac:dyDescent="0.25">
      <c r="SI125563" s="53"/>
    </row>
    <row r="125564" spans="503:503" x14ac:dyDescent="0.25">
      <c r="SI125564" s="53"/>
    </row>
    <row r="125937" spans="536:536" x14ac:dyDescent="0.25">
      <c r="TP125937" s="53"/>
    </row>
    <row r="126066" spans="504:504" x14ac:dyDescent="0.25">
      <c r="SJ126066" s="53"/>
    </row>
    <row r="126067" spans="504:504" x14ac:dyDescent="0.25">
      <c r="SJ126067" s="53"/>
    </row>
    <row r="126473" spans="537:537" x14ac:dyDescent="0.25">
      <c r="TQ126473" s="53"/>
    </row>
    <row r="126570" spans="505:505" x14ac:dyDescent="0.25">
      <c r="SK126570" s="53"/>
    </row>
    <row r="126571" spans="505:505" x14ac:dyDescent="0.25">
      <c r="SK126571" s="53"/>
    </row>
    <row r="127010" spans="538:538" x14ac:dyDescent="0.25">
      <c r="TR127010" s="53"/>
    </row>
    <row r="127075" spans="506:506" x14ac:dyDescent="0.25">
      <c r="SL127075" s="53"/>
    </row>
    <row r="127076" spans="506:506" x14ac:dyDescent="0.25">
      <c r="SL127076" s="53"/>
    </row>
    <row r="127548" spans="539:539" x14ac:dyDescent="0.25">
      <c r="TS127548" s="53"/>
    </row>
    <row r="127581" spans="507:507" x14ac:dyDescent="0.25">
      <c r="SM127581" s="53"/>
    </row>
    <row r="127582" spans="507:507" x14ac:dyDescent="0.25">
      <c r="SM127582" s="53"/>
    </row>
    <row r="128087" spans="508:540" x14ac:dyDescent="0.25">
      <c r="TT128087" s="53"/>
    </row>
    <row r="128088" spans="508:540" x14ac:dyDescent="0.25">
      <c r="SN128088" s="53"/>
    </row>
    <row r="128089" spans="508:540" x14ac:dyDescent="0.25">
      <c r="SN128089" s="53"/>
    </row>
    <row r="128596" spans="509:509" x14ac:dyDescent="0.25">
      <c r="SO128596" s="53"/>
    </row>
    <row r="128597" spans="509:509" x14ac:dyDescent="0.25">
      <c r="SO128597" s="53"/>
    </row>
    <row r="128627" spans="541:541" x14ac:dyDescent="0.25">
      <c r="TU128627" s="53"/>
    </row>
    <row r="129105" spans="510:510" x14ac:dyDescent="0.25">
      <c r="SP129105" s="53"/>
    </row>
    <row r="129106" spans="510:510" x14ac:dyDescent="0.25">
      <c r="SP129106" s="53"/>
    </row>
    <row r="129168" spans="542:542" x14ac:dyDescent="0.25">
      <c r="TV129168" s="53"/>
    </row>
    <row r="129615" spans="511:511" x14ac:dyDescent="0.25">
      <c r="SQ129615" s="53"/>
    </row>
    <row r="129616" spans="511:511" x14ac:dyDescent="0.25">
      <c r="SQ129616" s="53"/>
    </row>
    <row r="129710" spans="543:543" x14ac:dyDescent="0.25">
      <c r="TW129710" s="53"/>
    </row>
    <row r="130126" spans="512:512" x14ac:dyDescent="0.25">
      <c r="SR130126" s="53"/>
    </row>
    <row r="130127" spans="512:512" x14ac:dyDescent="0.25">
      <c r="SR130127" s="53"/>
    </row>
    <row r="130253" spans="544:544" x14ac:dyDescent="0.25">
      <c r="TX130253" s="53"/>
    </row>
    <row r="130638" spans="513:513" x14ac:dyDescent="0.25">
      <c r="SS130638" s="53"/>
    </row>
    <row r="130639" spans="513:513" x14ac:dyDescent="0.25">
      <c r="SS130639" s="53"/>
    </row>
    <row r="130797" spans="545:545" x14ac:dyDescent="0.25">
      <c r="TY130797" s="53"/>
    </row>
    <row r="131151" spans="514:514" x14ac:dyDescent="0.25">
      <c r="ST131151" s="53"/>
    </row>
    <row r="131152" spans="514:514" x14ac:dyDescent="0.25">
      <c r="ST131152" s="53"/>
    </row>
    <row r="131342" spans="546:546" x14ac:dyDescent="0.25">
      <c r="TZ131342" s="53"/>
    </row>
    <row r="131665" spans="515:515" x14ac:dyDescent="0.25">
      <c r="SU131665" s="53"/>
    </row>
    <row r="131666" spans="515:515" x14ac:dyDescent="0.25">
      <c r="SU131666" s="53"/>
    </row>
    <row r="131888" spans="547:547" x14ac:dyDescent="0.25">
      <c r="UA131888" s="53"/>
    </row>
    <row r="132180" spans="516:516" x14ac:dyDescent="0.25">
      <c r="SV132180" s="53"/>
    </row>
    <row r="132181" spans="516:516" x14ac:dyDescent="0.25">
      <c r="SV132181" s="53"/>
    </row>
    <row r="132435" spans="548:548" x14ac:dyDescent="0.25">
      <c r="UB132435" s="53"/>
    </row>
    <row r="132696" spans="517:517" x14ac:dyDescent="0.25">
      <c r="SW132696" s="53"/>
    </row>
    <row r="132697" spans="517:517" x14ac:dyDescent="0.25">
      <c r="SW132697" s="53"/>
    </row>
    <row r="132983" spans="549:549" x14ac:dyDescent="0.25">
      <c r="UC132983" s="53"/>
    </row>
    <row r="133213" spans="518:518" x14ac:dyDescent="0.25">
      <c r="SX133213" s="53"/>
    </row>
    <row r="133214" spans="518:518" x14ac:dyDescent="0.25">
      <c r="SX133214" s="53"/>
    </row>
    <row r="133532" spans="550:550" x14ac:dyDescent="0.25">
      <c r="UD133532" s="53"/>
    </row>
    <row r="133731" spans="519:519" x14ac:dyDescent="0.25">
      <c r="SY133731" s="53"/>
    </row>
    <row r="133732" spans="519:519" x14ac:dyDescent="0.25">
      <c r="SY133732" s="53"/>
    </row>
    <row r="134082" spans="551:551" x14ac:dyDescent="0.25">
      <c r="UE134082" s="53"/>
    </row>
    <row r="134250" spans="520:520" x14ac:dyDescent="0.25">
      <c r="SZ134250" s="53"/>
    </row>
    <row r="134251" spans="520:520" x14ac:dyDescent="0.25">
      <c r="SZ134251" s="53"/>
    </row>
    <row r="134633" spans="552:552" x14ac:dyDescent="0.25">
      <c r="UF134633" s="53"/>
    </row>
    <row r="134770" spans="521:521" x14ac:dyDescent="0.25">
      <c r="TA134770" s="53"/>
    </row>
    <row r="134771" spans="521:521" x14ac:dyDescent="0.25">
      <c r="TA134771" s="53"/>
    </row>
    <row r="135185" spans="553:553" x14ac:dyDescent="0.25">
      <c r="UG135185" s="53"/>
    </row>
    <row r="135291" spans="522:522" x14ac:dyDescent="0.25">
      <c r="TB135291" s="53"/>
    </row>
    <row r="135292" spans="522:522" x14ac:dyDescent="0.25">
      <c r="TB135292" s="53"/>
    </row>
    <row r="135738" spans="554:554" x14ac:dyDescent="0.25">
      <c r="UH135738" s="53"/>
    </row>
    <row r="135813" spans="523:523" x14ac:dyDescent="0.25">
      <c r="TC135813" s="53"/>
    </row>
    <row r="135814" spans="523:523" x14ac:dyDescent="0.25">
      <c r="TC135814" s="53"/>
    </row>
    <row r="136292" spans="555:555" x14ac:dyDescent="0.25">
      <c r="UI136292" s="53"/>
    </row>
    <row r="136336" spans="524:524" x14ac:dyDescent="0.25">
      <c r="TD136336" s="53"/>
    </row>
    <row r="136337" spans="524:524" x14ac:dyDescent="0.25">
      <c r="TD136337" s="53"/>
    </row>
    <row r="136847" spans="556:556" x14ac:dyDescent="0.25">
      <c r="UJ136847" s="53"/>
    </row>
    <row r="136860" spans="525:525" x14ac:dyDescent="0.25">
      <c r="TE136860" s="53"/>
    </row>
    <row r="136861" spans="525:525" x14ac:dyDescent="0.25">
      <c r="TE136861" s="53"/>
    </row>
    <row r="137385" spans="526:526" x14ac:dyDescent="0.25">
      <c r="TF137385" s="53"/>
    </row>
    <row r="137386" spans="526:526" x14ac:dyDescent="0.25">
      <c r="TF137386" s="53"/>
    </row>
    <row r="137403" spans="557:557" x14ac:dyDescent="0.25">
      <c r="UK137403" s="53"/>
    </row>
    <row r="137911" spans="527:527" x14ac:dyDescent="0.25">
      <c r="TG137911" s="53"/>
    </row>
    <row r="137912" spans="527:527" x14ac:dyDescent="0.25">
      <c r="TG137912" s="53"/>
    </row>
    <row r="137960" spans="558:558" x14ac:dyDescent="0.25">
      <c r="UL137960" s="53"/>
    </row>
    <row r="138438" spans="528:528" x14ac:dyDescent="0.25">
      <c r="TH138438" s="53"/>
    </row>
    <row r="138439" spans="528:528" x14ac:dyDescent="0.25">
      <c r="TH138439" s="53"/>
    </row>
    <row r="138518" spans="559:559" x14ac:dyDescent="0.25">
      <c r="UM138518" s="53"/>
    </row>
    <row r="138966" spans="529:529" x14ac:dyDescent="0.25">
      <c r="TI138966" s="53"/>
    </row>
    <row r="138967" spans="529:529" x14ac:dyDescent="0.25">
      <c r="TI138967" s="53"/>
    </row>
    <row r="139077" spans="560:560" x14ac:dyDescent="0.25">
      <c r="UN139077" s="53"/>
    </row>
    <row r="139495" spans="530:530" x14ac:dyDescent="0.25">
      <c r="TJ139495" s="53"/>
    </row>
    <row r="139496" spans="530:530" x14ac:dyDescent="0.25">
      <c r="TJ139496" s="53"/>
    </row>
    <row r="139637" spans="561:561" x14ac:dyDescent="0.25">
      <c r="UO139637" s="53"/>
    </row>
    <row r="140025" spans="531:531" x14ac:dyDescent="0.25">
      <c r="TK140025" s="53"/>
    </row>
    <row r="140026" spans="531:531" x14ac:dyDescent="0.25">
      <c r="TK140026" s="53"/>
    </row>
    <row r="140198" spans="562:562" x14ac:dyDescent="0.25">
      <c r="UP140198" s="53"/>
    </row>
    <row r="140556" spans="532:532" x14ac:dyDescent="0.25">
      <c r="TL140556" s="53"/>
    </row>
    <row r="140557" spans="532:532" x14ac:dyDescent="0.25">
      <c r="TL140557" s="53"/>
    </row>
    <row r="140760" spans="563:563" x14ac:dyDescent="0.25">
      <c r="UQ140760" s="53"/>
    </row>
    <row r="141088" spans="533:533" x14ac:dyDescent="0.25">
      <c r="TM141088" s="53"/>
    </row>
    <row r="141089" spans="533:533" x14ac:dyDescent="0.25">
      <c r="TM141089" s="53"/>
    </row>
    <row r="141323" spans="564:564" x14ac:dyDescent="0.25">
      <c r="UR141323" s="53"/>
    </row>
    <row r="141621" spans="534:534" x14ac:dyDescent="0.25">
      <c r="TN141621" s="53"/>
    </row>
    <row r="141622" spans="534:534" x14ac:dyDescent="0.25">
      <c r="TN141622" s="53"/>
    </row>
    <row r="141887" spans="565:565" x14ac:dyDescent="0.25">
      <c r="US141887" s="53"/>
    </row>
    <row r="142155" spans="535:535" x14ac:dyDescent="0.25">
      <c r="TO142155" s="53"/>
    </row>
    <row r="142156" spans="535:535" x14ac:dyDescent="0.25">
      <c r="TO142156" s="53"/>
    </row>
    <row r="142452" spans="566:566" x14ac:dyDescent="0.25">
      <c r="UT142452" s="53"/>
    </row>
    <row r="142690" spans="536:536" x14ac:dyDescent="0.25">
      <c r="TP142690" s="53"/>
    </row>
    <row r="142691" spans="536:536" x14ac:dyDescent="0.25">
      <c r="TP142691" s="53"/>
    </row>
    <row r="143018" spans="567:567" x14ac:dyDescent="0.25">
      <c r="UU143018" s="53"/>
    </row>
    <row r="143226" spans="537:537" x14ac:dyDescent="0.25">
      <c r="TQ143226" s="53"/>
    </row>
    <row r="143227" spans="537:537" x14ac:dyDescent="0.25">
      <c r="TQ143227" s="53"/>
    </row>
    <row r="143585" spans="568:568" x14ac:dyDescent="0.25">
      <c r="UV143585" s="53"/>
    </row>
    <row r="143763" spans="538:538" x14ac:dyDescent="0.25">
      <c r="TR143763" s="53"/>
    </row>
    <row r="143764" spans="538:538" x14ac:dyDescent="0.25">
      <c r="TR143764" s="53"/>
    </row>
    <row r="144153" spans="569:569" x14ac:dyDescent="0.25">
      <c r="UW144153" s="53"/>
    </row>
    <row r="144301" spans="539:539" x14ac:dyDescent="0.25">
      <c r="TS144301" s="53"/>
    </row>
    <row r="144302" spans="539:539" x14ac:dyDescent="0.25">
      <c r="TS144302" s="53"/>
    </row>
    <row r="144722" spans="570:570" x14ac:dyDescent="0.25">
      <c r="UX144722" s="53"/>
    </row>
    <row r="144840" spans="540:540" x14ac:dyDescent="0.25">
      <c r="TT144840" s="53"/>
    </row>
    <row r="144841" spans="540:540" x14ac:dyDescent="0.25">
      <c r="TT144841" s="53"/>
    </row>
    <row r="145292" spans="571:571" x14ac:dyDescent="0.25">
      <c r="UY145292" s="53"/>
    </row>
    <row r="145380" spans="541:541" x14ac:dyDescent="0.25">
      <c r="TU145380" s="53"/>
    </row>
    <row r="145381" spans="541:541" x14ac:dyDescent="0.25">
      <c r="TU145381" s="53"/>
    </row>
    <row r="145863" spans="572:572" x14ac:dyDescent="0.25">
      <c r="UZ145863" s="53"/>
    </row>
    <row r="145921" spans="542:542" x14ac:dyDescent="0.25">
      <c r="TV145921" s="53"/>
    </row>
    <row r="145922" spans="542:542" x14ac:dyDescent="0.25">
      <c r="TV145922" s="53"/>
    </row>
    <row r="146435" spans="573:573" x14ac:dyDescent="0.25">
      <c r="VA146435" s="53"/>
    </row>
    <row r="146463" spans="543:543" x14ac:dyDescent="0.25">
      <c r="TW146463" s="53"/>
    </row>
    <row r="146464" spans="543:543" x14ac:dyDescent="0.25">
      <c r="TW146464" s="53"/>
    </row>
    <row r="147006" spans="544:574" x14ac:dyDescent="0.25">
      <c r="TX147006" s="53"/>
    </row>
    <row r="147007" spans="544:574" x14ac:dyDescent="0.25">
      <c r="TX147007" s="53"/>
    </row>
    <row r="147008" spans="544:574" x14ac:dyDescent="0.25">
      <c r="VB147008" s="53"/>
    </row>
    <row r="147550" spans="545:545" x14ac:dyDescent="0.25">
      <c r="TY147550" s="53"/>
    </row>
    <row r="147551" spans="545:545" x14ac:dyDescent="0.25">
      <c r="TY147551" s="53"/>
    </row>
    <row r="147582" spans="575:575" x14ac:dyDescent="0.25">
      <c r="VC147582" s="53"/>
    </row>
    <row r="148095" spans="546:546" x14ac:dyDescent="0.25">
      <c r="TZ148095" s="53"/>
    </row>
    <row r="148096" spans="546:546" x14ac:dyDescent="0.25">
      <c r="TZ148096" s="53"/>
    </row>
    <row r="148157" spans="576:576" x14ac:dyDescent="0.25">
      <c r="VD148157" s="53"/>
    </row>
    <row r="148641" spans="547:547" x14ac:dyDescent="0.25">
      <c r="UA148641" s="53"/>
    </row>
    <row r="148642" spans="547:547" x14ac:dyDescent="0.25">
      <c r="UA148642" s="53"/>
    </row>
    <row r="148733" spans="577:577" x14ac:dyDescent="0.25">
      <c r="VE148733" s="53"/>
    </row>
    <row r="149188" spans="548:548" x14ac:dyDescent="0.25">
      <c r="UB149188" s="53"/>
    </row>
    <row r="149189" spans="548:548" x14ac:dyDescent="0.25">
      <c r="UB149189" s="53"/>
    </row>
    <row r="149310" spans="578:578" x14ac:dyDescent="0.25">
      <c r="VF149310" s="53"/>
    </row>
    <row r="149736" spans="549:549" x14ac:dyDescent="0.25">
      <c r="UC149736" s="53"/>
    </row>
    <row r="149737" spans="549:549" x14ac:dyDescent="0.25">
      <c r="UC149737" s="53"/>
    </row>
    <row r="149888" spans="579:579" x14ac:dyDescent="0.25">
      <c r="VG149888" s="53"/>
    </row>
    <row r="150285" spans="550:550" x14ac:dyDescent="0.25">
      <c r="UD150285" s="53"/>
    </row>
    <row r="150286" spans="550:550" x14ac:dyDescent="0.25">
      <c r="UD150286" s="53"/>
    </row>
    <row r="150467" spans="580:580" x14ac:dyDescent="0.25">
      <c r="VH150467" s="53"/>
    </row>
    <row r="150835" spans="551:551" x14ac:dyDescent="0.25">
      <c r="UE150835" s="53"/>
    </row>
    <row r="150836" spans="551:551" x14ac:dyDescent="0.25">
      <c r="UE150836" s="53"/>
    </row>
    <row r="151047" spans="581:581" x14ac:dyDescent="0.25">
      <c r="VI151047" s="53"/>
    </row>
    <row r="151386" spans="552:552" x14ac:dyDescent="0.25">
      <c r="UF151386" s="53"/>
    </row>
    <row r="151387" spans="552:552" x14ac:dyDescent="0.25">
      <c r="UF151387" s="53"/>
    </row>
    <row r="151628" spans="582:582" x14ac:dyDescent="0.25">
      <c r="VJ151628" s="53"/>
    </row>
    <row r="151938" spans="553:553" x14ac:dyDescent="0.25">
      <c r="UG151938" s="53"/>
    </row>
    <row r="151939" spans="553:553" x14ac:dyDescent="0.25">
      <c r="UG151939" s="53"/>
    </row>
    <row r="152210" spans="583:583" x14ac:dyDescent="0.25">
      <c r="VK152210" s="53"/>
    </row>
    <row r="152491" spans="554:554" x14ac:dyDescent="0.25">
      <c r="UH152491" s="53"/>
    </row>
    <row r="152492" spans="554:554" x14ac:dyDescent="0.25">
      <c r="UH152492" s="53"/>
    </row>
    <row r="152793" spans="584:584" x14ac:dyDescent="0.25">
      <c r="VL152793" s="53"/>
    </row>
    <row r="153045" spans="555:555" x14ac:dyDescent="0.25">
      <c r="UI153045" s="53"/>
    </row>
    <row r="153046" spans="555:555" x14ac:dyDescent="0.25">
      <c r="UI153046" s="53"/>
    </row>
    <row r="153377" spans="585:585" x14ac:dyDescent="0.25">
      <c r="VM153377" s="53"/>
    </row>
    <row r="153600" spans="556:556" x14ac:dyDescent="0.25">
      <c r="UJ153600" s="53"/>
    </row>
    <row r="153601" spans="556:556" x14ac:dyDescent="0.25">
      <c r="UJ153601" s="53"/>
    </row>
    <row r="153962" spans="586:586" x14ac:dyDescent="0.25">
      <c r="VN153962" s="53"/>
    </row>
    <row r="154156" spans="557:557" x14ac:dyDescent="0.25">
      <c r="UK154156" s="53"/>
    </row>
    <row r="154157" spans="557:557" x14ac:dyDescent="0.25">
      <c r="UK154157" s="53"/>
    </row>
    <row r="154548" spans="587:587" x14ac:dyDescent="0.25">
      <c r="VO154548" s="53"/>
    </row>
    <row r="154713" spans="558:558" x14ac:dyDescent="0.25">
      <c r="UL154713" s="53"/>
    </row>
    <row r="154714" spans="558:558" x14ac:dyDescent="0.25">
      <c r="UL154714" s="53"/>
    </row>
    <row r="155135" spans="588:588" x14ac:dyDescent="0.25">
      <c r="VP155135" s="53"/>
    </row>
    <row r="155271" spans="559:559" x14ac:dyDescent="0.25">
      <c r="UM155271" s="53"/>
    </row>
    <row r="155272" spans="559:559" x14ac:dyDescent="0.25">
      <c r="UM155272" s="53"/>
    </row>
    <row r="155723" spans="589:589" x14ac:dyDescent="0.25">
      <c r="VQ155723" s="53"/>
    </row>
    <row r="155830" spans="560:560" x14ac:dyDescent="0.25">
      <c r="UN155830" s="53"/>
    </row>
    <row r="155831" spans="560:560" x14ac:dyDescent="0.25">
      <c r="UN155831" s="53"/>
    </row>
    <row r="156312" spans="590:590" x14ac:dyDescent="0.25">
      <c r="VR156312" s="53"/>
    </row>
    <row r="156390" spans="561:561" x14ac:dyDescent="0.25">
      <c r="UO156390" s="53"/>
    </row>
    <row r="156391" spans="561:561" x14ac:dyDescent="0.25">
      <c r="UO156391" s="53"/>
    </row>
    <row r="156902" spans="591:591" x14ac:dyDescent="0.25">
      <c r="VS156902" s="53"/>
    </row>
    <row r="156951" spans="562:562" x14ac:dyDescent="0.25">
      <c r="UP156951" s="53"/>
    </row>
    <row r="156952" spans="562:562" x14ac:dyDescent="0.25">
      <c r="UP156952" s="53"/>
    </row>
    <row r="157493" spans="592:592" x14ac:dyDescent="0.25">
      <c r="VT157493" s="53"/>
    </row>
    <row r="157513" spans="563:563" x14ac:dyDescent="0.25">
      <c r="UQ157513" s="53"/>
    </row>
    <row r="157514" spans="563:563" x14ac:dyDescent="0.25">
      <c r="UQ157514" s="53"/>
    </row>
    <row r="158076" spans="564:564" x14ac:dyDescent="0.25">
      <c r="UR158076" s="53"/>
    </row>
    <row r="158077" spans="564:564" x14ac:dyDescent="0.25">
      <c r="UR158077" s="53"/>
    </row>
    <row r="158085" spans="593:593" x14ac:dyDescent="0.25">
      <c r="VU158085" s="53"/>
    </row>
    <row r="158640" spans="565:565" x14ac:dyDescent="0.25">
      <c r="US158640" s="53"/>
    </row>
    <row r="158641" spans="565:565" x14ac:dyDescent="0.25">
      <c r="US158641" s="53"/>
    </row>
    <row r="158678" spans="594:594" x14ac:dyDescent="0.25">
      <c r="VV158678" s="53"/>
    </row>
    <row r="159205" spans="566:566" x14ac:dyDescent="0.25">
      <c r="UT159205" s="53"/>
    </row>
    <row r="159206" spans="566:566" x14ac:dyDescent="0.25">
      <c r="UT159206" s="53"/>
    </row>
    <row r="159272" spans="595:595" x14ac:dyDescent="0.25">
      <c r="VW159272" s="53"/>
    </row>
    <row r="159771" spans="567:567" x14ac:dyDescent="0.25">
      <c r="UU159771" s="53"/>
    </row>
    <row r="159772" spans="567:567" x14ac:dyDescent="0.25">
      <c r="UU159772" s="53"/>
    </row>
    <row r="159867" spans="596:596" x14ac:dyDescent="0.25">
      <c r="VX159867" s="53"/>
    </row>
    <row r="160338" spans="568:568" x14ac:dyDescent="0.25">
      <c r="UV160338" s="53"/>
    </row>
    <row r="160339" spans="568:568" x14ac:dyDescent="0.25">
      <c r="UV160339" s="53"/>
    </row>
    <row r="160463" spans="597:597" x14ac:dyDescent="0.25">
      <c r="VY160463" s="53"/>
    </row>
    <row r="160906" spans="569:569" x14ac:dyDescent="0.25">
      <c r="UW160906" s="53"/>
    </row>
    <row r="160907" spans="569:569" x14ac:dyDescent="0.25">
      <c r="UW160907" s="53"/>
    </row>
    <row r="161060" spans="598:598" x14ac:dyDescent="0.25">
      <c r="VZ161060" s="53"/>
    </row>
    <row r="161475" spans="570:570" x14ac:dyDescent="0.25">
      <c r="UX161475" s="53"/>
    </row>
    <row r="161476" spans="570:570" x14ac:dyDescent="0.25">
      <c r="UX161476" s="53"/>
    </row>
    <row r="161658" spans="599:599" x14ac:dyDescent="0.25">
      <c r="WA161658" s="53"/>
    </row>
    <row r="162045" spans="571:571" x14ac:dyDescent="0.25">
      <c r="UY162045" s="53"/>
    </row>
    <row r="162046" spans="571:571" x14ac:dyDescent="0.25">
      <c r="UY162046" s="53"/>
    </row>
    <row r="162257" spans="600:600" x14ac:dyDescent="0.25">
      <c r="WB162257" s="53"/>
    </row>
    <row r="162616" spans="572:572" x14ac:dyDescent="0.25">
      <c r="UZ162616" s="53"/>
    </row>
    <row r="162617" spans="572:572" x14ac:dyDescent="0.25">
      <c r="UZ162617" s="53"/>
    </row>
    <row r="162857" spans="601:601" x14ac:dyDescent="0.25">
      <c r="WC162857" s="53"/>
    </row>
    <row r="163188" spans="573:573" x14ac:dyDescent="0.25">
      <c r="VA163188" s="53"/>
    </row>
    <row r="163189" spans="573:573" x14ac:dyDescent="0.25">
      <c r="VA163189" s="53"/>
    </row>
    <row r="163458" spans="602:602" x14ac:dyDescent="0.25">
      <c r="WD163458" s="53"/>
    </row>
    <row r="163761" spans="574:574" x14ac:dyDescent="0.25">
      <c r="VB163761" s="53"/>
    </row>
    <row r="163762" spans="574:574" x14ac:dyDescent="0.25">
      <c r="VB163762" s="53"/>
    </row>
    <row r="164060" spans="603:603" x14ac:dyDescent="0.25">
      <c r="WE164060" s="53"/>
    </row>
    <row r="164335" spans="575:575" x14ac:dyDescent="0.25">
      <c r="VC164335" s="53"/>
    </row>
    <row r="164336" spans="575:575" x14ac:dyDescent="0.25">
      <c r="VC164336" s="53"/>
    </row>
    <row r="164663" spans="604:604" x14ac:dyDescent="0.25">
      <c r="WF164663" s="53"/>
    </row>
    <row r="164910" spans="576:576" x14ac:dyDescent="0.25">
      <c r="VD164910" s="53"/>
    </row>
    <row r="164911" spans="576:576" x14ac:dyDescent="0.25">
      <c r="VD164911" s="53"/>
    </row>
    <row r="165267" spans="605:605" x14ac:dyDescent="0.25">
      <c r="WG165267" s="53"/>
    </row>
    <row r="165486" spans="577:577" x14ac:dyDescent="0.25">
      <c r="VE165486" s="53"/>
    </row>
    <row r="165487" spans="577:577" x14ac:dyDescent="0.25">
      <c r="VE165487" s="53"/>
    </row>
    <row r="165872" spans="606:606" x14ac:dyDescent="0.25">
      <c r="WH165872" s="53"/>
    </row>
    <row r="166063" spans="578:578" x14ac:dyDescent="0.25">
      <c r="VF166063" s="53"/>
    </row>
    <row r="166064" spans="578:578" x14ac:dyDescent="0.25">
      <c r="VF166064" s="53"/>
    </row>
    <row r="166478" spans="607:607" x14ac:dyDescent="0.25">
      <c r="WI166478" s="53"/>
    </row>
    <row r="166641" spans="579:579" x14ac:dyDescent="0.25">
      <c r="VG166641" s="53"/>
    </row>
    <row r="166642" spans="579:579" x14ac:dyDescent="0.25">
      <c r="VG166642" s="53"/>
    </row>
    <row r="167085" spans="608:608" x14ac:dyDescent="0.25">
      <c r="WJ167085" s="53"/>
    </row>
    <row r="167220" spans="580:580" x14ac:dyDescent="0.25">
      <c r="VH167220" s="53"/>
    </row>
    <row r="167221" spans="580:580" x14ac:dyDescent="0.25">
      <c r="VH167221" s="53"/>
    </row>
    <row r="167693" spans="609:609" x14ac:dyDescent="0.25">
      <c r="WK167693" s="53"/>
    </row>
    <row r="167800" spans="581:581" x14ac:dyDescent="0.25">
      <c r="VI167800" s="53"/>
    </row>
    <row r="167801" spans="581:581" x14ac:dyDescent="0.25">
      <c r="VI167801" s="53"/>
    </row>
    <row r="168302" spans="610:610" x14ac:dyDescent="0.25">
      <c r="WL168302" s="53"/>
    </row>
    <row r="168381" spans="582:582" x14ac:dyDescent="0.25">
      <c r="VJ168381" s="53"/>
    </row>
    <row r="168382" spans="582:582" x14ac:dyDescent="0.25">
      <c r="VJ168382" s="53"/>
    </row>
    <row r="168912" spans="611:611" x14ac:dyDescent="0.25">
      <c r="WM168912" s="53"/>
    </row>
    <row r="168963" spans="583:583" x14ac:dyDescent="0.25">
      <c r="VK168963" s="53"/>
    </row>
    <row r="168964" spans="583:583" x14ac:dyDescent="0.25">
      <c r="VK168964" s="53"/>
    </row>
    <row r="169523" spans="612:612" x14ac:dyDescent="0.25">
      <c r="WN169523" s="53"/>
    </row>
    <row r="169546" spans="584:584" x14ac:dyDescent="0.25">
      <c r="VL169546" s="53"/>
    </row>
    <row r="169547" spans="584:584" x14ac:dyDescent="0.25">
      <c r="VL169547" s="53"/>
    </row>
    <row r="170130" spans="585:613" x14ac:dyDescent="0.25">
      <c r="VM170130" s="53"/>
    </row>
    <row r="170131" spans="585:613" x14ac:dyDescent="0.25">
      <c r="VM170131" s="53"/>
    </row>
    <row r="170135" spans="585:613" x14ac:dyDescent="0.25">
      <c r="WO170135" s="53"/>
    </row>
    <row r="170715" spans="586:586" x14ac:dyDescent="0.25">
      <c r="VN170715" s="53"/>
    </row>
    <row r="170716" spans="586:586" x14ac:dyDescent="0.25">
      <c r="VN170716" s="53"/>
    </row>
    <row r="170748" spans="614:614" x14ac:dyDescent="0.25">
      <c r="WP170748" s="53"/>
    </row>
    <row r="171301" spans="587:587" x14ac:dyDescent="0.25">
      <c r="VO171301" s="53"/>
    </row>
    <row r="171302" spans="587:587" x14ac:dyDescent="0.25">
      <c r="VO171302" s="53"/>
    </row>
    <row r="171362" spans="615:615" x14ac:dyDescent="0.25">
      <c r="WQ171362" s="53"/>
    </row>
    <row r="171888" spans="588:588" x14ac:dyDescent="0.25">
      <c r="VP171888" s="53"/>
    </row>
    <row r="171889" spans="588:588" x14ac:dyDescent="0.25">
      <c r="VP171889" s="53"/>
    </row>
    <row r="171977" spans="616:616" x14ac:dyDescent="0.25">
      <c r="WR171977" s="53"/>
    </row>
    <row r="172476" spans="589:589" x14ac:dyDescent="0.25">
      <c r="VQ172476" s="53"/>
    </row>
    <row r="172477" spans="589:589" x14ac:dyDescent="0.25">
      <c r="VQ172477" s="53"/>
    </row>
    <row r="172593" spans="617:617" x14ac:dyDescent="0.25">
      <c r="WS172593" s="53"/>
    </row>
    <row r="173065" spans="590:590" x14ac:dyDescent="0.25">
      <c r="VR173065" s="53"/>
    </row>
    <row r="173066" spans="590:590" x14ac:dyDescent="0.25">
      <c r="VR173066" s="53"/>
    </row>
    <row r="173210" spans="618:618" x14ac:dyDescent="0.25">
      <c r="WT173210" s="53"/>
    </row>
    <row r="173655" spans="591:591" x14ac:dyDescent="0.25">
      <c r="VS173655" s="53"/>
    </row>
    <row r="173656" spans="591:591" x14ac:dyDescent="0.25">
      <c r="VS173656" s="53"/>
    </row>
    <row r="173828" spans="619:619" x14ac:dyDescent="0.25">
      <c r="WU173828" s="53"/>
    </row>
    <row r="174246" spans="592:592" x14ac:dyDescent="0.25">
      <c r="VT174246" s="53"/>
    </row>
    <row r="174247" spans="592:592" x14ac:dyDescent="0.25">
      <c r="VT174247" s="53"/>
    </row>
    <row r="174447" spans="620:620" x14ac:dyDescent="0.25">
      <c r="WV174447" s="53"/>
    </row>
    <row r="174838" spans="593:593" x14ac:dyDescent="0.25">
      <c r="VU174838" s="53"/>
    </row>
    <row r="174839" spans="593:593" x14ac:dyDescent="0.25">
      <c r="VU174839" s="53"/>
    </row>
    <row r="175067" spans="621:621" x14ac:dyDescent="0.25">
      <c r="WW175067" s="53"/>
    </row>
    <row r="175431" spans="594:594" x14ac:dyDescent="0.25">
      <c r="VV175431" s="53"/>
    </row>
    <row r="175432" spans="594:594" x14ac:dyDescent="0.25">
      <c r="VV175432" s="53"/>
    </row>
    <row r="175688" spans="622:622" x14ac:dyDescent="0.25">
      <c r="WX175688" s="53"/>
    </row>
    <row r="176025" spans="595:595" x14ac:dyDescent="0.25">
      <c r="VW176025" s="53"/>
    </row>
    <row r="176026" spans="595:595" x14ac:dyDescent="0.25">
      <c r="VW176026" s="53"/>
    </row>
    <row r="176310" spans="623:623" x14ac:dyDescent="0.25">
      <c r="WY176310" s="53"/>
    </row>
    <row r="176620" spans="596:596" x14ac:dyDescent="0.25">
      <c r="VX176620" s="53"/>
    </row>
    <row r="176621" spans="596:596" x14ac:dyDescent="0.25">
      <c r="VX176621" s="53"/>
    </row>
    <row r="176933" spans="624:624" x14ac:dyDescent="0.25">
      <c r="WZ176933" s="53"/>
    </row>
    <row r="177216" spans="597:597" x14ac:dyDescent="0.25">
      <c r="VY177216" s="53"/>
    </row>
    <row r="177217" spans="597:597" x14ac:dyDescent="0.25">
      <c r="VY177217" s="53"/>
    </row>
    <row r="177557" spans="625:625" x14ac:dyDescent="0.25">
      <c r="XA177557" s="53"/>
    </row>
    <row r="177813" spans="598:598" x14ac:dyDescent="0.25">
      <c r="VZ177813" s="53"/>
    </row>
    <row r="177814" spans="598:598" x14ac:dyDescent="0.25">
      <c r="VZ177814" s="53"/>
    </row>
    <row r="178182" spans="626:626" x14ac:dyDescent="0.25">
      <c r="XB178182" s="53"/>
    </row>
    <row r="178411" spans="599:599" x14ac:dyDescent="0.25">
      <c r="WA178411" s="53"/>
    </row>
    <row r="178412" spans="599:599" x14ac:dyDescent="0.25">
      <c r="WA178412" s="53"/>
    </row>
    <row r="178808" spans="627:627" x14ac:dyDescent="0.25">
      <c r="XC178808" s="53"/>
    </row>
    <row r="179010" spans="600:600" x14ac:dyDescent="0.25">
      <c r="WB179010" s="53"/>
    </row>
    <row r="179011" spans="600:600" x14ac:dyDescent="0.25">
      <c r="WB179011" s="53"/>
    </row>
    <row r="179435" spans="628:628" x14ac:dyDescent="0.25">
      <c r="XD179435" s="53"/>
    </row>
    <row r="179610" spans="601:601" x14ac:dyDescent="0.25">
      <c r="WC179610" s="53"/>
    </row>
    <row r="179611" spans="601:601" x14ac:dyDescent="0.25">
      <c r="WC179611" s="53"/>
    </row>
    <row r="180063" spans="629:629" x14ac:dyDescent="0.25">
      <c r="XE180063" s="53"/>
    </row>
    <row r="180211" spans="602:602" x14ac:dyDescent="0.25">
      <c r="WD180211" s="53"/>
    </row>
    <row r="180212" spans="602:602" x14ac:dyDescent="0.25">
      <c r="WD180212" s="53"/>
    </row>
    <row r="180692" spans="630:630" x14ac:dyDescent="0.25">
      <c r="XF180692" s="53"/>
    </row>
    <row r="180813" spans="603:603" x14ac:dyDescent="0.25">
      <c r="WE180813" s="53"/>
    </row>
    <row r="180814" spans="603:603" x14ac:dyDescent="0.25">
      <c r="WE180814" s="53"/>
    </row>
    <row r="181322" spans="631:631" x14ac:dyDescent="0.25">
      <c r="XG181322" s="53"/>
    </row>
    <row r="181416" spans="604:604" x14ac:dyDescent="0.25">
      <c r="WF181416" s="53"/>
    </row>
    <row r="181417" spans="604:604" x14ac:dyDescent="0.25">
      <c r="WF181417" s="53"/>
    </row>
    <row r="181953" spans="632:632" x14ac:dyDescent="0.25">
      <c r="XH181953" s="53"/>
    </row>
    <row r="182020" spans="605:605" x14ac:dyDescent="0.25">
      <c r="WG182020" s="53"/>
    </row>
    <row r="182021" spans="605:605" x14ac:dyDescent="0.25">
      <c r="WG182021" s="53"/>
    </row>
    <row r="182585" spans="633:633" x14ac:dyDescent="0.25">
      <c r="XI182585" s="53"/>
    </row>
    <row r="182625" spans="606:606" x14ac:dyDescent="0.25">
      <c r="WH182625" s="53"/>
    </row>
    <row r="182626" spans="606:606" x14ac:dyDescent="0.25">
      <c r="WH182626" s="53"/>
    </row>
    <row r="183218" spans="607:634" x14ac:dyDescent="0.25">
      <c r="XJ183218" s="53"/>
    </row>
    <row r="183231" spans="607:634" x14ac:dyDescent="0.25">
      <c r="WI183231" s="53"/>
    </row>
    <row r="183232" spans="607:634" x14ac:dyDescent="0.25">
      <c r="WI183232" s="53"/>
    </row>
    <row r="183838" spans="608:608" x14ac:dyDescent="0.25">
      <c r="WJ183838" s="53"/>
    </row>
    <row r="183839" spans="608:608" x14ac:dyDescent="0.25">
      <c r="WJ183839" s="53"/>
    </row>
    <row r="183852" spans="635:635" x14ac:dyDescent="0.25">
      <c r="XK183852" s="53"/>
    </row>
    <row r="184446" spans="609:609" x14ac:dyDescent="0.25">
      <c r="WK184446" s="53"/>
    </row>
    <row r="184447" spans="609:609" x14ac:dyDescent="0.25">
      <c r="WK184447" s="53"/>
    </row>
    <row r="184487" spans="636:636" x14ac:dyDescent="0.25">
      <c r="XL184487" s="53"/>
    </row>
    <row r="185055" spans="610:610" x14ac:dyDescent="0.25">
      <c r="WL185055" s="53"/>
    </row>
    <row r="185056" spans="610:610" x14ac:dyDescent="0.25">
      <c r="WL185056" s="53"/>
    </row>
    <row r="185123" spans="637:637" x14ac:dyDescent="0.25">
      <c r="XM185123" s="53"/>
    </row>
    <row r="185665" spans="611:611" x14ac:dyDescent="0.25">
      <c r="WM185665" s="53"/>
    </row>
    <row r="185666" spans="611:611" x14ac:dyDescent="0.25">
      <c r="WM185666" s="53"/>
    </row>
    <row r="185760" spans="638:638" x14ac:dyDescent="0.25">
      <c r="XN185760" s="53"/>
    </row>
    <row r="186276" spans="612:612" x14ac:dyDescent="0.25">
      <c r="WN186276" s="53"/>
    </row>
    <row r="186277" spans="612:612" x14ac:dyDescent="0.25">
      <c r="WN186277" s="53"/>
    </row>
    <row r="186398" spans="639:639" x14ac:dyDescent="0.25">
      <c r="XO186398" s="53"/>
    </row>
    <row r="186888" spans="613:613" x14ac:dyDescent="0.25">
      <c r="WO186888" s="53"/>
    </row>
    <row r="186889" spans="613:613" x14ac:dyDescent="0.25">
      <c r="WO186889" s="53"/>
    </row>
    <row r="187037" spans="640:640" x14ac:dyDescent="0.25">
      <c r="XP187037" s="53"/>
    </row>
    <row r="187501" spans="614:614" x14ac:dyDescent="0.25">
      <c r="WP187501" s="53"/>
    </row>
    <row r="187502" spans="614:614" x14ac:dyDescent="0.25">
      <c r="WP187502" s="53"/>
    </row>
    <row r="187677" spans="641:641" x14ac:dyDescent="0.25">
      <c r="XQ187677" s="53"/>
    </row>
    <row r="188115" spans="615:615" x14ac:dyDescent="0.25">
      <c r="WQ188115" s="53"/>
    </row>
    <row r="188116" spans="615:615" x14ac:dyDescent="0.25">
      <c r="WQ188116" s="53"/>
    </row>
    <row r="188318" spans="642:642" x14ac:dyDescent="0.25">
      <c r="XR188318" s="53"/>
    </row>
    <row r="188730" spans="616:616" x14ac:dyDescent="0.25">
      <c r="WR188730" s="53"/>
    </row>
    <row r="188731" spans="616:616" x14ac:dyDescent="0.25">
      <c r="WR188731" s="53"/>
    </row>
    <row r="188960" spans="643:643" x14ac:dyDescent="0.25">
      <c r="XS188960" s="53"/>
    </row>
    <row r="189346" spans="617:617" x14ac:dyDescent="0.25">
      <c r="WS189346" s="53"/>
    </row>
    <row r="189347" spans="617:617" x14ac:dyDescent="0.25">
      <c r="WS189347" s="53"/>
    </row>
    <row r="189603" spans="644:644" x14ac:dyDescent="0.25">
      <c r="XT189603" s="53"/>
    </row>
    <row r="189963" spans="618:618" x14ac:dyDescent="0.25">
      <c r="WT189963" s="53"/>
    </row>
    <row r="189964" spans="618:618" x14ac:dyDescent="0.25">
      <c r="WT189964" s="53"/>
    </row>
    <row r="190247" spans="645:645" x14ac:dyDescent="0.25">
      <c r="XU190247" s="53"/>
    </row>
    <row r="190581" spans="619:619" x14ac:dyDescent="0.25">
      <c r="WU190581" s="53"/>
    </row>
    <row r="190582" spans="619:619" x14ac:dyDescent="0.25">
      <c r="WU190582" s="53"/>
    </row>
    <row r="190892" spans="646:646" x14ac:dyDescent="0.25">
      <c r="XV190892" s="53"/>
    </row>
    <row r="191200" spans="620:620" x14ac:dyDescent="0.25">
      <c r="WV191200" s="53"/>
    </row>
    <row r="191201" spans="620:620" x14ac:dyDescent="0.25">
      <c r="WV191201" s="53"/>
    </row>
    <row r="191538" spans="647:647" x14ac:dyDescent="0.25">
      <c r="XW191538" s="53"/>
    </row>
    <row r="191820" spans="621:621" x14ac:dyDescent="0.25">
      <c r="WW191820" s="53"/>
    </row>
    <row r="191821" spans="621:621" x14ac:dyDescent="0.25">
      <c r="WW191821" s="53"/>
    </row>
    <row r="192185" spans="648:648" x14ac:dyDescent="0.25">
      <c r="XX192185" s="53"/>
    </row>
    <row r="192441" spans="622:622" x14ac:dyDescent="0.25">
      <c r="WX192441" s="53"/>
    </row>
    <row r="192442" spans="622:622" x14ac:dyDescent="0.25">
      <c r="WX192442" s="53"/>
    </row>
    <row r="192833" spans="649:649" x14ac:dyDescent="0.25">
      <c r="XY192833" s="53"/>
    </row>
    <row r="193063" spans="623:623" x14ac:dyDescent="0.25">
      <c r="WY193063" s="53"/>
    </row>
    <row r="193064" spans="623:623" x14ac:dyDescent="0.25">
      <c r="WY193064" s="53"/>
    </row>
    <row r="193482" spans="650:650" x14ac:dyDescent="0.25">
      <c r="XZ193482" s="53"/>
    </row>
    <row r="193686" spans="624:624" x14ac:dyDescent="0.25">
      <c r="WZ193686" s="53"/>
    </row>
    <row r="193687" spans="624:624" x14ac:dyDescent="0.25">
      <c r="WZ193687" s="53"/>
    </row>
    <row r="194132" spans="651:651" x14ac:dyDescent="0.25">
      <c r="YA194132" s="53"/>
    </row>
    <row r="194310" spans="625:625" x14ac:dyDescent="0.25">
      <c r="XA194310" s="53"/>
    </row>
    <row r="194311" spans="625:625" x14ac:dyDescent="0.25">
      <c r="XA194311" s="53"/>
    </row>
    <row r="194783" spans="652:652" x14ac:dyDescent="0.25">
      <c r="YB194783" s="53"/>
    </row>
    <row r="194935" spans="626:626" x14ac:dyDescent="0.25">
      <c r="XB194935" s="53"/>
    </row>
    <row r="194936" spans="626:626" x14ac:dyDescent="0.25">
      <c r="XB194936" s="53"/>
    </row>
    <row r="195435" spans="653:653" x14ac:dyDescent="0.25">
      <c r="YC195435" s="53"/>
    </row>
    <row r="195561" spans="627:627" x14ac:dyDescent="0.25">
      <c r="XC195561" s="53"/>
    </row>
    <row r="195562" spans="627:627" x14ac:dyDescent="0.25">
      <c r="XC195562" s="53"/>
    </row>
    <row r="196088" spans="654:654" x14ac:dyDescent="0.25">
      <c r="YD196088" s="53"/>
    </row>
    <row r="196188" spans="628:628" x14ac:dyDescent="0.25">
      <c r="XD196188" s="53"/>
    </row>
    <row r="196189" spans="628:628" x14ac:dyDescent="0.25">
      <c r="XD196189" s="53"/>
    </row>
    <row r="196742" spans="655:655" x14ac:dyDescent="0.25">
      <c r="YE196742" s="53"/>
    </row>
    <row r="196816" spans="629:629" x14ac:dyDescent="0.25">
      <c r="XE196816" s="53"/>
    </row>
    <row r="196817" spans="629:629" x14ac:dyDescent="0.25">
      <c r="XE196817" s="53"/>
    </row>
    <row r="197397" spans="656:656" x14ac:dyDescent="0.25">
      <c r="YF197397" s="53"/>
    </row>
    <row r="197445" spans="630:630" x14ac:dyDescent="0.25">
      <c r="XF197445" s="53"/>
    </row>
    <row r="197446" spans="630:630" x14ac:dyDescent="0.25">
      <c r="XF197446" s="53"/>
    </row>
    <row r="198053" spans="657:657" x14ac:dyDescent="0.25">
      <c r="YG198053" s="53"/>
    </row>
    <row r="198075" spans="631:631" x14ac:dyDescent="0.25">
      <c r="XG198075" s="53"/>
    </row>
    <row r="198076" spans="631:631" x14ac:dyDescent="0.25">
      <c r="XG198076" s="53"/>
    </row>
    <row r="198706" spans="632:658" x14ac:dyDescent="0.25">
      <c r="XH198706" s="53"/>
    </row>
    <row r="198707" spans="632:658" x14ac:dyDescent="0.25">
      <c r="XH198707" s="53"/>
    </row>
    <row r="198710" spans="632:658" x14ac:dyDescent="0.25">
      <c r="YH198710" s="53"/>
    </row>
    <row r="199338" spans="633:633" x14ac:dyDescent="0.25">
      <c r="XI199338" s="53"/>
    </row>
    <row r="199339" spans="633:633" x14ac:dyDescent="0.25">
      <c r="XI199339" s="53"/>
    </row>
    <row r="199368" spans="659:659" x14ac:dyDescent="0.25">
      <c r="YI199368" s="53"/>
    </row>
    <row r="199971" spans="634:634" x14ac:dyDescent="0.25">
      <c r="XJ199971" s="53"/>
    </row>
    <row r="199972" spans="634:634" x14ac:dyDescent="0.25">
      <c r="XJ199972" s="53"/>
    </row>
    <row r="200027" spans="660:660" x14ac:dyDescent="0.25">
      <c r="YJ200027" s="53"/>
    </row>
    <row r="200605" spans="635:635" x14ac:dyDescent="0.25">
      <c r="XK200605" s="53"/>
    </row>
    <row r="200606" spans="635:635" x14ac:dyDescent="0.25">
      <c r="XK200606" s="53"/>
    </row>
    <row r="200687" spans="661:661" x14ac:dyDescent="0.25">
      <c r="YK200687" s="53"/>
    </row>
    <row r="201240" spans="636:636" x14ac:dyDescent="0.25">
      <c r="XL201240" s="53"/>
    </row>
    <row r="201241" spans="636:636" x14ac:dyDescent="0.25">
      <c r="XL201241" s="53"/>
    </row>
    <row r="201348" spans="662:662" x14ac:dyDescent="0.25">
      <c r="YL201348" s="53"/>
    </row>
    <row r="201876" spans="637:637" x14ac:dyDescent="0.25">
      <c r="XM201876" s="53"/>
    </row>
    <row r="201877" spans="637:637" x14ac:dyDescent="0.25">
      <c r="XM201877" s="53"/>
    </row>
    <row r="202010" spans="663:663" x14ac:dyDescent="0.25">
      <c r="YM202010" s="53"/>
    </row>
    <row r="202513" spans="638:638" x14ac:dyDescent="0.25">
      <c r="XN202513" s="53"/>
    </row>
    <row r="202514" spans="638:638" x14ac:dyDescent="0.25">
      <c r="XN202514" s="53"/>
    </row>
    <row r="202673" spans="664:664" x14ac:dyDescent="0.25">
      <c r="YN202673" s="53"/>
    </row>
    <row r="203151" spans="639:639" x14ac:dyDescent="0.25">
      <c r="XO203151" s="53"/>
    </row>
    <row r="203152" spans="639:639" x14ac:dyDescent="0.25">
      <c r="XO203152" s="53"/>
    </row>
    <row r="203337" spans="665:665" x14ac:dyDescent="0.25">
      <c r="YO203337" s="53"/>
    </row>
    <row r="203790" spans="640:640" x14ac:dyDescent="0.25">
      <c r="XP203790" s="53"/>
    </row>
    <row r="203791" spans="640:640" x14ac:dyDescent="0.25">
      <c r="XP203791" s="53"/>
    </row>
    <row r="204002" spans="666:666" x14ac:dyDescent="0.25">
      <c r="YP204002" s="53"/>
    </row>
    <row r="204430" spans="641:641" x14ac:dyDescent="0.25">
      <c r="XQ204430" s="53"/>
    </row>
    <row r="204431" spans="641:641" x14ac:dyDescent="0.25">
      <c r="XQ204431" s="53"/>
    </row>
    <row r="204668" spans="667:667" x14ac:dyDescent="0.25">
      <c r="YQ204668" s="53"/>
    </row>
    <row r="205071" spans="642:642" x14ac:dyDescent="0.25">
      <c r="XR205071" s="53"/>
    </row>
    <row r="205072" spans="642:642" x14ac:dyDescent="0.25">
      <c r="XR205072" s="53"/>
    </row>
    <row r="205335" spans="668:668" x14ac:dyDescent="0.25">
      <c r="YR205335" s="53"/>
    </row>
    <row r="205713" spans="643:643" x14ac:dyDescent="0.25">
      <c r="XS205713" s="53"/>
    </row>
    <row r="205714" spans="643:643" x14ac:dyDescent="0.25">
      <c r="XS205714" s="53"/>
    </row>
    <row r="206003" spans="669:669" x14ac:dyDescent="0.25">
      <c r="YS206003" s="53"/>
    </row>
    <row r="206356" spans="644:644" x14ac:dyDescent="0.25">
      <c r="XT206356" s="53"/>
    </row>
    <row r="206357" spans="644:644" x14ac:dyDescent="0.25">
      <c r="XT206357" s="53"/>
    </row>
    <row r="206672" spans="670:670" x14ac:dyDescent="0.25">
      <c r="YT206672" s="53"/>
    </row>
    <row r="207000" spans="645:645" x14ac:dyDescent="0.25">
      <c r="XU207000" s="53"/>
    </row>
    <row r="207001" spans="645:645" x14ac:dyDescent="0.25">
      <c r="XU207001" s="53"/>
    </row>
    <row r="207342" spans="671:671" x14ac:dyDescent="0.25">
      <c r="YU207342" s="53"/>
    </row>
    <row r="207645" spans="646:646" x14ac:dyDescent="0.25">
      <c r="XV207645" s="53"/>
    </row>
    <row r="207646" spans="646:646" x14ac:dyDescent="0.25">
      <c r="XV207646" s="53"/>
    </row>
    <row r="208013" spans="672:672" x14ac:dyDescent="0.25">
      <c r="YV208013" s="53"/>
    </row>
    <row r="208291" spans="647:647" x14ac:dyDescent="0.25">
      <c r="XW208291" s="53"/>
    </row>
    <row r="208292" spans="647:647" x14ac:dyDescent="0.25">
      <c r="XW208292" s="53"/>
    </row>
    <row r="208685" spans="673:673" x14ac:dyDescent="0.25">
      <c r="YW208685" s="53"/>
    </row>
    <row r="208938" spans="648:648" x14ac:dyDescent="0.25">
      <c r="XX208938" s="53"/>
    </row>
    <row r="208939" spans="648:648" x14ac:dyDescent="0.25">
      <c r="XX208939" s="53"/>
    </row>
    <row r="209358" spans="674:674" x14ac:dyDescent="0.25">
      <c r="YX209358" s="53"/>
    </row>
    <row r="209586" spans="649:649" x14ac:dyDescent="0.25">
      <c r="XY209586" s="53"/>
    </row>
    <row r="209587" spans="649:649" x14ac:dyDescent="0.25">
      <c r="XY209587" s="53"/>
    </row>
    <row r="210032" spans="675:675" x14ac:dyDescent="0.25">
      <c r="YY210032" s="53"/>
    </row>
    <row r="210235" spans="650:650" x14ac:dyDescent="0.25">
      <c r="XZ210235" s="53"/>
    </row>
    <row r="210236" spans="650:650" x14ac:dyDescent="0.25">
      <c r="XZ210236" s="53"/>
    </row>
    <row r="210707" spans="676:676" x14ac:dyDescent="0.25">
      <c r="YZ210707" s="53"/>
    </row>
    <row r="210885" spans="651:651" x14ac:dyDescent="0.25">
      <c r="YA210885" s="53"/>
    </row>
    <row r="210886" spans="651:651" x14ac:dyDescent="0.25">
      <c r="YA210886" s="53"/>
    </row>
    <row r="211383" spans="677:677" x14ac:dyDescent="0.25">
      <c r="ZA211383" s="53"/>
    </row>
    <row r="211536" spans="652:652" x14ac:dyDescent="0.25">
      <c r="YB211536" s="53"/>
    </row>
    <row r="211537" spans="652:652" x14ac:dyDescent="0.25">
      <c r="YB211537" s="53"/>
    </row>
    <row r="212060" spans="678:678" x14ac:dyDescent="0.25">
      <c r="ZB212060" s="53"/>
    </row>
    <row r="212188" spans="653:653" x14ac:dyDescent="0.25">
      <c r="YC212188" s="53"/>
    </row>
    <row r="212189" spans="653:653" x14ac:dyDescent="0.25">
      <c r="YC212189" s="53"/>
    </row>
    <row r="212738" spans="679:679" x14ac:dyDescent="0.25">
      <c r="ZC212738" s="53"/>
    </row>
    <row r="212841" spans="654:654" x14ac:dyDescent="0.25">
      <c r="YD212841" s="53"/>
    </row>
    <row r="212842" spans="654:654" x14ac:dyDescent="0.25">
      <c r="YD212842" s="53"/>
    </row>
    <row r="213417" spans="680:680" x14ac:dyDescent="0.25">
      <c r="ZD213417" s="53"/>
    </row>
    <row r="213495" spans="655:655" x14ac:dyDescent="0.25">
      <c r="YE213495" s="53"/>
    </row>
    <row r="213496" spans="655:655" x14ac:dyDescent="0.25">
      <c r="YE213496" s="53"/>
    </row>
    <row r="214097" spans="681:681" x14ac:dyDescent="0.25">
      <c r="ZE214097" s="53"/>
    </row>
    <row r="214150" spans="656:656" x14ac:dyDescent="0.25">
      <c r="YF214150" s="53"/>
    </row>
    <row r="214151" spans="656:656" x14ac:dyDescent="0.25">
      <c r="YF214151" s="53"/>
    </row>
    <row r="214778" spans="682:682" x14ac:dyDescent="0.25">
      <c r="ZF214778" s="53"/>
    </row>
    <row r="214806" spans="657:657" x14ac:dyDescent="0.25">
      <c r="YG214806" s="53"/>
    </row>
    <row r="214807" spans="657:657" x14ac:dyDescent="0.25">
      <c r="YG214807" s="53"/>
    </row>
    <row r="215460" spans="658:683" x14ac:dyDescent="0.25">
      <c r="ZG215460" s="53"/>
    </row>
    <row r="215463" spans="658:683" x14ac:dyDescent="0.25">
      <c r="YH215463" s="53"/>
    </row>
    <row r="215464" spans="658:683" x14ac:dyDescent="0.25">
      <c r="YH215464" s="53"/>
    </row>
    <row r="216121" spans="659:659" x14ac:dyDescent="0.25">
      <c r="YI216121" s="53"/>
    </row>
    <row r="216122" spans="659:659" x14ac:dyDescent="0.25">
      <c r="YI216122" s="53"/>
    </row>
    <row r="216143" spans="684:684" x14ac:dyDescent="0.25">
      <c r="ZH216143" s="53"/>
    </row>
    <row r="216780" spans="660:660" x14ac:dyDescent="0.25">
      <c r="YJ216780" s="53"/>
    </row>
    <row r="216781" spans="660:660" x14ac:dyDescent="0.25">
      <c r="YJ216781" s="53"/>
    </row>
    <row r="216827" spans="685:685" x14ac:dyDescent="0.25">
      <c r="ZI216827" s="53"/>
    </row>
    <row r="217440" spans="661:661" x14ac:dyDescent="0.25">
      <c r="YK217440" s="53"/>
    </row>
    <row r="217441" spans="661:661" x14ac:dyDescent="0.25">
      <c r="YK217441" s="53"/>
    </row>
    <row r="217512" spans="686:686" x14ac:dyDescent="0.25">
      <c r="ZJ217512" s="53"/>
    </row>
    <row r="218101" spans="662:662" x14ac:dyDescent="0.25">
      <c r="YL218101" s="53"/>
    </row>
    <row r="218102" spans="662:662" x14ac:dyDescent="0.25">
      <c r="YL218102" s="53"/>
    </row>
    <row r="218198" spans="687:687" x14ac:dyDescent="0.25">
      <c r="ZK218198" s="53"/>
    </row>
    <row r="218763" spans="663:663" x14ac:dyDescent="0.25">
      <c r="YM218763" s="53"/>
    </row>
    <row r="218764" spans="663:663" x14ac:dyDescent="0.25">
      <c r="YM218764" s="53"/>
    </row>
    <row r="218885" spans="688:688" x14ac:dyDescent="0.25">
      <c r="ZL218885" s="53"/>
    </row>
    <row r="219426" spans="664:664" x14ac:dyDescent="0.25">
      <c r="YN219426" s="53"/>
    </row>
    <row r="219427" spans="664:664" x14ac:dyDescent="0.25">
      <c r="YN219427" s="53"/>
    </row>
    <row r="219573" spans="689:689" x14ac:dyDescent="0.25">
      <c r="ZM219573" s="53"/>
    </row>
    <row r="220090" spans="665:665" x14ac:dyDescent="0.25">
      <c r="YO220090" s="53"/>
    </row>
    <row r="220091" spans="665:665" x14ac:dyDescent="0.25">
      <c r="YO220091" s="53"/>
    </row>
    <row r="220262" spans="690:690" x14ac:dyDescent="0.25">
      <c r="ZN220262" s="53"/>
    </row>
    <row r="220755" spans="666:666" x14ac:dyDescent="0.25">
      <c r="YP220755" s="53"/>
    </row>
    <row r="220756" spans="666:666" x14ac:dyDescent="0.25">
      <c r="YP220756" s="53"/>
    </row>
    <row r="220952" spans="691:691" x14ac:dyDescent="0.25">
      <c r="ZO220952" s="53"/>
    </row>
    <row r="221421" spans="667:667" x14ac:dyDescent="0.25">
      <c r="YQ221421" s="53"/>
    </row>
    <row r="221422" spans="667:667" x14ac:dyDescent="0.25">
      <c r="YQ221422" s="53"/>
    </row>
    <row r="221643" spans="692:692" x14ac:dyDescent="0.25">
      <c r="ZP221643" s="53"/>
    </row>
    <row r="222088" spans="668:668" x14ac:dyDescent="0.25">
      <c r="YR222088" s="53"/>
    </row>
    <row r="222089" spans="668:668" x14ac:dyDescent="0.25">
      <c r="YR222089" s="53"/>
    </row>
    <row r="222335" spans="693:693" x14ac:dyDescent="0.25">
      <c r="ZQ222335" s="53"/>
    </row>
    <row r="222756" spans="669:669" x14ac:dyDescent="0.25">
      <c r="YS222756" s="53"/>
    </row>
    <row r="222757" spans="669:669" x14ac:dyDescent="0.25">
      <c r="YS222757" s="53"/>
    </row>
    <row r="223028" spans="694:694" x14ac:dyDescent="0.25">
      <c r="ZR223028" s="53"/>
    </row>
    <row r="223425" spans="670:670" x14ac:dyDescent="0.25">
      <c r="YT223425" s="53"/>
    </row>
    <row r="223426" spans="670:670" x14ac:dyDescent="0.25">
      <c r="YT223426" s="53"/>
    </row>
    <row r="223722" spans="695:695" x14ac:dyDescent="0.25">
      <c r="ZS223722" s="53"/>
    </row>
    <row r="224095" spans="671:671" x14ac:dyDescent="0.25">
      <c r="YU224095" s="53"/>
    </row>
    <row r="224096" spans="671:671" x14ac:dyDescent="0.25">
      <c r="YU224096" s="53"/>
    </row>
    <row r="224417" spans="696:696" x14ac:dyDescent="0.25">
      <c r="ZT224417" s="53"/>
    </row>
    <row r="224766" spans="672:672" x14ac:dyDescent="0.25">
      <c r="YV224766" s="53"/>
    </row>
    <row r="224767" spans="672:672" x14ac:dyDescent="0.25">
      <c r="YV224767" s="53"/>
    </row>
    <row r="225113" spans="697:697" x14ac:dyDescent="0.25">
      <c r="ZU225113" s="53"/>
    </row>
    <row r="225438" spans="673:673" x14ac:dyDescent="0.25">
      <c r="YW225438" s="53"/>
    </row>
    <row r="225439" spans="673:673" x14ac:dyDescent="0.25">
      <c r="YW225439" s="53"/>
    </row>
    <row r="225810" spans="698:698" x14ac:dyDescent="0.25">
      <c r="ZV225810" s="53"/>
    </row>
    <row r="226111" spans="674:674" x14ac:dyDescent="0.25">
      <c r="YX226111" s="53"/>
    </row>
    <row r="226112" spans="674:674" x14ac:dyDescent="0.25">
      <c r="YX226112" s="53"/>
    </row>
    <row r="226508" spans="699:699" x14ac:dyDescent="0.25">
      <c r="ZW226508" s="53"/>
    </row>
    <row r="226785" spans="675:675" x14ac:dyDescent="0.25">
      <c r="YY226785" s="53"/>
    </row>
    <row r="226786" spans="675:675" x14ac:dyDescent="0.25">
      <c r="YY226786" s="53"/>
    </row>
    <row r="227207" spans="700:700" x14ac:dyDescent="0.25">
      <c r="ZX227207" s="53"/>
    </row>
    <row r="227460" spans="676:676" x14ac:dyDescent="0.25">
      <c r="YZ227460" s="53"/>
    </row>
    <row r="227461" spans="676:676" x14ac:dyDescent="0.25">
      <c r="YZ227461" s="53"/>
    </row>
    <row r="227907" spans="701:701" x14ac:dyDescent="0.25">
      <c r="ZY227907" s="53"/>
    </row>
    <row r="228136" spans="677:677" x14ac:dyDescent="0.25">
      <c r="ZA228136" s="53"/>
    </row>
    <row r="228137" spans="677:677" x14ac:dyDescent="0.25">
      <c r="ZA228137" s="53"/>
    </row>
    <row r="228608" spans="702:702" x14ac:dyDescent="0.25">
      <c r="ZZ228608" s="53"/>
    </row>
    <row r="228813" spans="678:678" x14ac:dyDescent="0.25">
      <c r="ZB228813" s="53"/>
    </row>
    <row r="228814" spans="678:678" x14ac:dyDescent="0.25">
      <c r="ZB228814" s="53"/>
    </row>
    <row r="229310" spans="703:703" x14ac:dyDescent="0.25">
      <c r="AAA229310" s="53"/>
    </row>
    <row r="229491" spans="679:679" x14ac:dyDescent="0.25">
      <c r="ZC229491" s="53"/>
    </row>
    <row r="229492" spans="679:679" x14ac:dyDescent="0.25">
      <c r="ZC229492" s="53"/>
    </row>
    <row r="230013" spans="704:704" x14ac:dyDescent="0.25">
      <c r="AAB230013" s="53"/>
    </row>
    <row r="230170" spans="680:680" x14ac:dyDescent="0.25">
      <c r="ZD230170" s="53"/>
    </row>
    <row r="230171" spans="680:680" x14ac:dyDescent="0.25">
      <c r="ZD230171" s="53"/>
    </row>
    <row r="230717" spans="705:705" x14ac:dyDescent="0.25">
      <c r="AAC230717" s="53"/>
    </row>
    <row r="230850" spans="681:681" x14ac:dyDescent="0.25">
      <c r="ZE230850" s="53"/>
    </row>
    <row r="230851" spans="681:681" x14ac:dyDescent="0.25">
      <c r="ZE230851" s="53"/>
    </row>
    <row r="231422" spans="706:706" x14ac:dyDescent="0.25">
      <c r="AAD231422" s="53"/>
    </row>
    <row r="231531" spans="682:682" x14ac:dyDescent="0.25">
      <c r="ZF231531" s="53"/>
    </row>
    <row r="231532" spans="682:682" x14ac:dyDescent="0.25">
      <c r="ZF231532" s="53"/>
    </row>
    <row r="232128" spans="707:707" x14ac:dyDescent="0.25">
      <c r="AAE232128" s="53"/>
    </row>
    <row r="232213" spans="683:683" x14ac:dyDescent="0.25">
      <c r="ZG232213" s="53"/>
    </row>
    <row r="232214" spans="683:683" x14ac:dyDescent="0.25">
      <c r="ZG232214" s="53"/>
    </row>
    <row r="232835" spans="708:708" x14ac:dyDescent="0.25">
      <c r="AAF232835" s="53"/>
    </row>
    <row r="232896" spans="684:684" x14ac:dyDescent="0.25">
      <c r="ZH232896" s="53"/>
    </row>
    <row r="232897" spans="684:684" x14ac:dyDescent="0.25">
      <c r="ZH232897" s="53"/>
    </row>
    <row r="233543" spans="709:709" x14ac:dyDescent="0.25">
      <c r="AAG233543" s="53"/>
    </row>
    <row r="233580" spans="685:685" x14ac:dyDescent="0.25">
      <c r="ZI233580" s="53"/>
    </row>
    <row r="233581" spans="685:685" x14ac:dyDescent="0.25">
      <c r="ZI233581" s="53"/>
    </row>
    <row r="234252" spans="710:710" x14ac:dyDescent="0.25">
      <c r="AAH234252" s="53"/>
    </row>
    <row r="234265" spans="686:686" x14ac:dyDescent="0.25">
      <c r="ZJ234265" s="53"/>
    </row>
    <row r="234266" spans="686:686" x14ac:dyDescent="0.25">
      <c r="ZJ234266" s="53"/>
    </row>
    <row r="234951" spans="687:687" x14ac:dyDescent="0.25">
      <c r="ZK234951" s="53"/>
    </row>
    <row r="234952" spans="687:687" x14ac:dyDescent="0.25">
      <c r="ZK234952" s="53"/>
    </row>
    <row r="234962" spans="711:711" x14ac:dyDescent="0.25">
      <c r="AAI234962" s="53"/>
    </row>
    <row r="235638" spans="688:688" x14ac:dyDescent="0.25">
      <c r="ZL235638" s="53"/>
    </row>
    <row r="235639" spans="688:688" x14ac:dyDescent="0.25">
      <c r="ZL235639" s="53"/>
    </row>
    <row r="235673" spans="712:712" x14ac:dyDescent="0.25">
      <c r="AAJ235673" s="53"/>
    </row>
    <row r="236326" spans="689:689" x14ac:dyDescent="0.25">
      <c r="ZM236326" s="53"/>
    </row>
    <row r="236327" spans="689:689" x14ac:dyDescent="0.25">
      <c r="ZM236327" s="53"/>
    </row>
    <row r="236385" spans="713:713" x14ac:dyDescent="0.25">
      <c r="AAK236385" s="53"/>
    </row>
    <row r="237015" spans="690:690" x14ac:dyDescent="0.25">
      <c r="ZN237015" s="53"/>
    </row>
    <row r="237016" spans="690:690" x14ac:dyDescent="0.25">
      <c r="ZN237016" s="53"/>
    </row>
    <row r="237098" spans="714:714" x14ac:dyDescent="0.25">
      <c r="AAL237098" s="53"/>
    </row>
    <row r="237705" spans="691:691" x14ac:dyDescent="0.25">
      <c r="ZO237705" s="53"/>
    </row>
    <row r="237706" spans="691:691" x14ac:dyDescent="0.25">
      <c r="ZO237706" s="53"/>
    </row>
    <row r="237812" spans="715:715" x14ac:dyDescent="0.25">
      <c r="AAM237812" s="53"/>
    </row>
    <row r="238396" spans="692:692" x14ac:dyDescent="0.25">
      <c r="ZP238396" s="53"/>
    </row>
    <row r="238397" spans="692:692" x14ac:dyDescent="0.25">
      <c r="ZP238397" s="53"/>
    </row>
    <row r="238527" spans="716:716" x14ac:dyDescent="0.25">
      <c r="AAN238527" s="53"/>
    </row>
    <row r="239088" spans="693:693" x14ac:dyDescent="0.25">
      <c r="ZQ239088" s="53"/>
    </row>
    <row r="239089" spans="693:693" x14ac:dyDescent="0.25">
      <c r="ZQ239089" s="53"/>
    </row>
    <row r="239243" spans="717:717" x14ac:dyDescent="0.25">
      <c r="AAO239243" s="53"/>
    </row>
    <row r="239781" spans="694:694" x14ac:dyDescent="0.25">
      <c r="ZR239781" s="53"/>
    </row>
    <row r="239782" spans="694:694" x14ac:dyDescent="0.25">
      <c r="ZR239782" s="53"/>
    </row>
    <row r="239960" spans="718:718" x14ac:dyDescent="0.25">
      <c r="AAP239960" s="53"/>
    </row>
    <row r="240475" spans="695:695" x14ac:dyDescent="0.25">
      <c r="ZS240475" s="53"/>
    </row>
    <row r="240476" spans="695:695" x14ac:dyDescent="0.25">
      <c r="ZS240476" s="53"/>
    </row>
    <row r="240678" spans="719:719" x14ac:dyDescent="0.25">
      <c r="AAQ240678" s="53"/>
    </row>
    <row r="241170" spans="696:696" x14ac:dyDescent="0.25">
      <c r="ZT241170" s="53"/>
    </row>
    <row r="241171" spans="696:696" x14ac:dyDescent="0.25">
      <c r="ZT241171" s="53"/>
    </row>
    <row r="241397" spans="720:720" x14ac:dyDescent="0.25">
      <c r="AAR241397" s="53"/>
    </row>
    <row r="241866" spans="697:697" x14ac:dyDescent="0.25">
      <c r="ZU241866" s="53"/>
    </row>
    <row r="241867" spans="697:697" x14ac:dyDescent="0.25">
      <c r="ZU241867" s="53"/>
    </row>
    <row r="242117" spans="721:721" x14ac:dyDescent="0.25">
      <c r="AAS242117" s="53"/>
    </row>
    <row r="242563" spans="698:698" x14ac:dyDescent="0.25">
      <c r="ZV242563" s="53"/>
    </row>
    <row r="242564" spans="698:698" x14ac:dyDescent="0.25">
      <c r="ZV242564" s="53"/>
    </row>
    <row r="242838" spans="722:722" x14ac:dyDescent="0.25">
      <c r="AAT242838" s="53"/>
    </row>
    <row r="243261" spans="699:699" x14ac:dyDescent="0.25">
      <c r="ZW243261" s="53"/>
    </row>
    <row r="243262" spans="699:699" x14ac:dyDescent="0.25">
      <c r="ZW243262" s="53"/>
    </row>
    <row r="243560" spans="723:723" x14ac:dyDescent="0.25">
      <c r="AAU243560" s="53"/>
    </row>
    <row r="243960" spans="700:700" x14ac:dyDescent="0.25">
      <c r="ZX243960" s="53"/>
    </row>
    <row r="243961" spans="700:700" x14ac:dyDescent="0.25">
      <c r="ZX243961" s="53"/>
    </row>
    <row r="244283" spans="724:724" x14ac:dyDescent="0.25">
      <c r="AAV244283" s="53"/>
    </row>
    <row r="244660" spans="701:701" x14ac:dyDescent="0.25">
      <c r="ZY244660" s="53"/>
    </row>
    <row r="244661" spans="701:701" x14ac:dyDescent="0.25">
      <c r="ZY244661" s="53"/>
    </row>
    <row r="245007" spans="725:725" x14ac:dyDescent="0.25">
      <c r="AAW245007" s="53"/>
    </row>
    <row r="245361" spans="702:702" x14ac:dyDescent="0.25">
      <c r="ZZ245361" s="53"/>
    </row>
    <row r="245362" spans="702:702" x14ac:dyDescent="0.25">
      <c r="ZZ245362" s="53"/>
    </row>
    <row r="245732" spans="726:726" x14ac:dyDescent="0.25">
      <c r="AAX245732" s="53"/>
    </row>
    <row r="246063" spans="703:703" x14ac:dyDescent="0.25">
      <c r="AAA246063" s="53"/>
    </row>
    <row r="246064" spans="703:703" x14ac:dyDescent="0.25">
      <c r="AAA246064" s="53"/>
    </row>
    <row r="246458" spans="727:727" x14ac:dyDescent="0.25">
      <c r="AAY246458" s="53"/>
    </row>
    <row r="246766" spans="704:704" x14ac:dyDescent="0.25">
      <c r="AAB246766" s="53"/>
    </row>
    <row r="246767" spans="704:704" x14ac:dyDescent="0.25">
      <c r="AAB246767" s="53"/>
    </row>
    <row r="247185" spans="728:728" x14ac:dyDescent="0.25">
      <c r="AAZ247185" s="53"/>
    </row>
    <row r="247470" spans="705:705" x14ac:dyDescent="0.25">
      <c r="AAC247470" s="53"/>
    </row>
    <row r="247471" spans="705:705" x14ac:dyDescent="0.25">
      <c r="AAC247471" s="53"/>
    </row>
    <row r="247913" spans="729:729" x14ac:dyDescent="0.25">
      <c r="ABA247913" s="53"/>
    </row>
    <row r="248175" spans="706:706" x14ac:dyDescent="0.25">
      <c r="AAD248175" s="53"/>
    </row>
    <row r="248176" spans="706:706" x14ac:dyDescent="0.25">
      <c r="AAD248176" s="53"/>
    </row>
    <row r="248642" spans="730:730" x14ac:dyDescent="0.25">
      <c r="ABB248642" s="53"/>
    </row>
    <row r="248881" spans="707:707" x14ac:dyDescent="0.25">
      <c r="AAE248881" s="53"/>
    </row>
    <row r="248882" spans="707:707" x14ac:dyDescent="0.25">
      <c r="AAE248882" s="53"/>
    </row>
    <row r="249372" spans="731:731" x14ac:dyDescent="0.25">
      <c r="ABC249372" s="53"/>
    </row>
    <row r="249588" spans="708:708" x14ac:dyDescent="0.25">
      <c r="AAF249588" s="53"/>
    </row>
    <row r="249589" spans="708:708" x14ac:dyDescent="0.25">
      <c r="AAF249589" s="53"/>
    </row>
    <row r="250103" spans="732:732" x14ac:dyDescent="0.25">
      <c r="ABD250103" s="53"/>
    </row>
    <row r="250296" spans="709:709" x14ac:dyDescent="0.25">
      <c r="AAG250296" s="53"/>
    </row>
    <row r="250297" spans="709:709" x14ac:dyDescent="0.25">
      <c r="AAG250297" s="53"/>
    </row>
    <row r="250835" spans="733:733" x14ac:dyDescent="0.25">
      <c r="ABE250835" s="53"/>
    </row>
    <row r="251005" spans="710:710" x14ac:dyDescent="0.25">
      <c r="AAH251005" s="53"/>
    </row>
    <row r="251006" spans="710:710" x14ac:dyDescent="0.25">
      <c r="AAH251006" s="53"/>
    </row>
    <row r="251568" spans="734:734" x14ac:dyDescent="0.25">
      <c r="ABF251568" s="53"/>
    </row>
    <row r="251715" spans="711:711" x14ac:dyDescent="0.25">
      <c r="AAI251715" s="53"/>
    </row>
    <row r="251716" spans="711:711" x14ac:dyDescent="0.25">
      <c r="AAI251716" s="53"/>
    </row>
    <row r="252302" spans="735:735" x14ac:dyDescent="0.25">
      <c r="ABG252302" s="53"/>
    </row>
    <row r="252426" spans="712:712" x14ac:dyDescent="0.25">
      <c r="AAJ252426" s="53"/>
    </row>
    <row r="252427" spans="712:712" x14ac:dyDescent="0.25">
      <c r="AAJ252427" s="53"/>
    </row>
    <row r="253037" spans="736:736" x14ac:dyDescent="0.25">
      <c r="ABH253037" s="53"/>
    </row>
    <row r="253138" spans="713:713" x14ac:dyDescent="0.25">
      <c r="AAK253138" s="53"/>
    </row>
    <row r="253139" spans="713:713" x14ac:dyDescent="0.25">
      <c r="AAK253139" s="53"/>
    </row>
    <row r="253773" spans="737:737" x14ac:dyDescent="0.25">
      <c r="ABI253773" s="53"/>
    </row>
    <row r="253851" spans="714:714" x14ac:dyDescent="0.25">
      <c r="AAL253851" s="53"/>
    </row>
    <row r="253852" spans="714:714" x14ac:dyDescent="0.25">
      <c r="AAL253852" s="53"/>
    </row>
    <row r="254510" spans="738:738" x14ac:dyDescent="0.25">
      <c r="ABJ254510" s="53"/>
    </row>
    <row r="254565" spans="715:715" x14ac:dyDescent="0.25">
      <c r="AAM254565" s="53"/>
    </row>
    <row r="254566" spans="715:715" x14ac:dyDescent="0.25">
      <c r="AAM254566" s="53"/>
    </row>
    <row r="255248" spans="739:739" x14ac:dyDescent="0.25">
      <c r="ABK255248" s="53"/>
    </row>
    <row r="255280" spans="716:716" x14ac:dyDescent="0.25">
      <c r="AAN255280" s="53"/>
    </row>
    <row r="255281" spans="716:716" x14ac:dyDescent="0.25">
      <c r="AAN255281" s="53"/>
    </row>
    <row r="255987" spans="717:740" x14ac:dyDescent="0.25">
      <c r="ABL255987" s="53"/>
    </row>
    <row r="255996" spans="717:740" x14ac:dyDescent="0.25">
      <c r="AAO255996" s="53"/>
    </row>
    <row r="255997" spans="717:740" x14ac:dyDescent="0.25">
      <c r="AAO255997" s="53"/>
    </row>
    <row r="256713" spans="718:718" x14ac:dyDescent="0.25">
      <c r="AAP256713" s="53"/>
    </row>
    <row r="256714" spans="718:718" x14ac:dyDescent="0.25">
      <c r="AAP256714" s="53"/>
    </row>
    <row r="256727" spans="741:741" x14ac:dyDescent="0.25">
      <c r="ABM256727" s="53"/>
    </row>
    <row r="257431" spans="719:719" x14ac:dyDescent="0.25">
      <c r="AAQ257431" s="53"/>
    </row>
    <row r="257432" spans="719:719" x14ac:dyDescent="0.25">
      <c r="AAQ257432" s="53"/>
    </row>
    <row r="257468" spans="742:742" x14ac:dyDescent="0.25">
      <c r="ABN257468" s="53"/>
    </row>
    <row r="258150" spans="720:720" x14ac:dyDescent="0.25">
      <c r="AAR258150" s="53"/>
    </row>
    <row r="258151" spans="720:720" x14ac:dyDescent="0.25">
      <c r="AAR258151" s="53"/>
    </row>
    <row r="258210" spans="743:743" x14ac:dyDescent="0.25">
      <c r="ABO258210" s="53"/>
    </row>
    <row r="258870" spans="721:721" x14ac:dyDescent="0.25">
      <c r="AAS258870" s="53"/>
    </row>
    <row r="258871" spans="721:721" x14ac:dyDescent="0.25">
      <c r="AAS258871" s="53"/>
    </row>
    <row r="258953" spans="744:744" x14ac:dyDescent="0.25">
      <c r="ABP258953" s="53"/>
    </row>
    <row r="259591" spans="722:722" x14ac:dyDescent="0.25">
      <c r="AAT259591" s="53"/>
    </row>
    <row r="259592" spans="722:722" x14ac:dyDescent="0.25">
      <c r="AAT259592" s="53"/>
    </row>
    <row r="259697" spans="745:745" x14ac:dyDescent="0.25">
      <c r="ABQ259697" s="53"/>
    </row>
    <row r="260313" spans="723:723" x14ac:dyDescent="0.25">
      <c r="AAU260313" s="53"/>
    </row>
    <row r="260314" spans="723:723" x14ac:dyDescent="0.25">
      <c r="AAU260314" s="53"/>
    </row>
    <row r="260442" spans="746:746" x14ac:dyDescent="0.25">
      <c r="ABR260442" s="53"/>
    </row>
    <row r="261036" spans="724:724" x14ac:dyDescent="0.25">
      <c r="AAV261036" s="53"/>
    </row>
    <row r="261037" spans="724:724" x14ac:dyDescent="0.25">
      <c r="AAV261037" s="53"/>
    </row>
    <row r="261188" spans="747:747" x14ac:dyDescent="0.25">
      <c r="ABS261188" s="53"/>
    </row>
    <row r="261760" spans="725:725" x14ac:dyDescent="0.25">
      <c r="AAW261760" s="53"/>
    </row>
    <row r="261761" spans="725:725" x14ac:dyDescent="0.25">
      <c r="AAW261761" s="53"/>
    </row>
    <row r="261935" spans="748:748" x14ac:dyDescent="0.25">
      <c r="ABT261935" s="53"/>
    </row>
    <row r="262485" spans="726:726" x14ac:dyDescent="0.25">
      <c r="AAX262485" s="53"/>
    </row>
    <row r="262486" spans="726:726" x14ac:dyDescent="0.25">
      <c r="AAX262486" s="53"/>
    </row>
    <row r="262683" spans="749:749" x14ac:dyDescent="0.25">
      <c r="ABU262683" s="53"/>
    </row>
    <row r="263211" spans="727:727" x14ac:dyDescent="0.25">
      <c r="AAY263211" s="53"/>
    </row>
    <row r="263212" spans="727:727" x14ac:dyDescent="0.25">
      <c r="AAY263212" s="53"/>
    </row>
    <row r="263432" spans="750:750" x14ac:dyDescent="0.25">
      <c r="ABV263432" s="53"/>
    </row>
    <row r="263938" spans="728:728" x14ac:dyDescent="0.25">
      <c r="AAZ263938" s="53"/>
    </row>
    <row r="263939" spans="728:728" x14ac:dyDescent="0.25">
      <c r="AAZ263939" s="53"/>
    </row>
    <row r="264182" spans="751:751" x14ac:dyDescent="0.25">
      <c r="ABW264182" s="53"/>
    </row>
    <row r="264666" spans="729:729" x14ac:dyDescent="0.25">
      <c r="ABA264666" s="53"/>
    </row>
    <row r="264667" spans="729:729" x14ac:dyDescent="0.25">
      <c r="ABA264667" s="53"/>
    </row>
    <row r="264933" spans="752:752" x14ac:dyDescent="0.25">
      <c r="ABX264933" s="53"/>
    </row>
    <row r="265395" spans="730:730" x14ac:dyDescent="0.25">
      <c r="ABB265395" s="53"/>
    </row>
    <row r="265396" spans="730:730" x14ac:dyDescent="0.25">
      <c r="ABB265396" s="53"/>
    </row>
    <row r="265685" spans="753:753" x14ac:dyDescent="0.25">
      <c r="ABY265685" s="53"/>
    </row>
    <row r="266125" spans="731:731" x14ac:dyDescent="0.25">
      <c r="ABC266125" s="53"/>
    </row>
    <row r="266126" spans="731:731" x14ac:dyDescent="0.25">
      <c r="ABC266126" s="53"/>
    </row>
    <row r="266438" spans="754:754" x14ac:dyDescent="0.25">
      <c r="ABZ266438" s="53"/>
    </row>
    <row r="266856" spans="732:732" x14ac:dyDescent="0.25">
      <c r="ABD266856" s="53"/>
    </row>
    <row r="266857" spans="732:732" x14ac:dyDescent="0.25">
      <c r="ABD266857" s="53"/>
    </row>
    <row r="267192" spans="755:755" x14ac:dyDescent="0.25">
      <c r="ACA267192" s="53"/>
    </row>
    <row r="267588" spans="733:733" x14ac:dyDescent="0.25">
      <c r="ABE267588" s="53"/>
    </row>
    <row r="267589" spans="733:733" x14ac:dyDescent="0.25">
      <c r="ABE267589" s="53"/>
    </row>
    <row r="267947" spans="756:756" x14ac:dyDescent="0.25">
      <c r="ACB267947" s="53"/>
    </row>
    <row r="268321" spans="734:734" x14ac:dyDescent="0.25">
      <c r="ABF268321" s="53"/>
    </row>
    <row r="268322" spans="734:734" x14ac:dyDescent="0.25">
      <c r="ABF268322" s="53"/>
    </row>
    <row r="268703" spans="757:757" x14ac:dyDescent="0.25">
      <c r="ACC268703" s="53"/>
    </row>
    <row r="269055" spans="735:735" x14ac:dyDescent="0.25">
      <c r="ABG269055" s="53"/>
    </row>
    <row r="269056" spans="735:735" x14ac:dyDescent="0.25">
      <c r="ABG269056" s="53"/>
    </row>
    <row r="269460" spans="758:758" x14ac:dyDescent="0.25">
      <c r="ACD269460" s="53"/>
    </row>
    <row r="269790" spans="736:736" x14ac:dyDescent="0.25">
      <c r="ABH269790" s="53"/>
    </row>
    <row r="269791" spans="736:736" x14ac:dyDescent="0.25">
      <c r="ABH269791" s="53"/>
    </row>
    <row r="270218" spans="759:759" x14ac:dyDescent="0.25">
      <c r="ACE270218" s="53"/>
    </row>
    <row r="270526" spans="737:737" x14ac:dyDescent="0.25">
      <c r="ABI270526" s="53"/>
    </row>
    <row r="270527" spans="737:737" x14ac:dyDescent="0.25">
      <c r="ABI270527" s="53"/>
    </row>
    <row r="270977" spans="760:760" x14ac:dyDescent="0.25">
      <c r="ACF270977" s="53"/>
    </row>
    <row r="271263" spans="738:738" x14ac:dyDescent="0.25">
      <c r="ABJ271263" s="53"/>
    </row>
    <row r="271264" spans="738:738" x14ac:dyDescent="0.25">
      <c r="ABJ271264" s="53"/>
    </row>
    <row r="271737" spans="761:761" x14ac:dyDescent="0.25">
      <c r="ACG271737" s="53"/>
    </row>
    <row r="272001" spans="739:739" x14ac:dyDescent="0.25">
      <c r="ABK272001" s="53"/>
    </row>
    <row r="272002" spans="739:739" x14ac:dyDescent="0.25">
      <c r="ABK272002" s="53"/>
    </row>
    <row r="272498" spans="762:762" x14ac:dyDescent="0.25">
      <c r="ACH272498" s="53"/>
    </row>
    <row r="272740" spans="740:740" x14ac:dyDescent="0.25">
      <c r="ABL272740" s="53"/>
    </row>
    <row r="272741" spans="740:740" x14ac:dyDescent="0.25">
      <c r="ABL272741" s="53"/>
    </row>
    <row r="273260" spans="763:763" x14ac:dyDescent="0.25">
      <c r="ACI273260" s="53"/>
    </row>
    <row r="273480" spans="741:741" x14ac:dyDescent="0.25">
      <c r="ABM273480" s="53"/>
    </row>
    <row r="273481" spans="741:741" x14ac:dyDescent="0.25">
      <c r="ABM273481" s="53"/>
    </row>
    <row r="274023" spans="764:764" x14ac:dyDescent="0.25">
      <c r="ACJ274023" s="53"/>
    </row>
    <row r="274221" spans="742:742" x14ac:dyDescent="0.25">
      <c r="ABN274221" s="53"/>
    </row>
    <row r="274222" spans="742:742" x14ac:dyDescent="0.25">
      <c r="ABN274222" s="53"/>
    </row>
    <row r="274787" spans="765:765" x14ac:dyDescent="0.25">
      <c r="ACK274787" s="53"/>
    </row>
    <row r="274963" spans="743:743" x14ac:dyDescent="0.25">
      <c r="ABO274963" s="53"/>
    </row>
    <row r="274964" spans="743:743" x14ac:dyDescent="0.25">
      <c r="ABO274964" s="53"/>
    </row>
    <row r="275552" spans="766:766" x14ac:dyDescent="0.25">
      <c r="ACL275552" s="53"/>
    </row>
    <row r="275706" spans="744:744" x14ac:dyDescent="0.25">
      <c r="ABP275706" s="53"/>
    </row>
    <row r="275707" spans="744:744" x14ac:dyDescent="0.25">
      <c r="ABP275707" s="53"/>
    </row>
    <row r="276318" spans="767:767" x14ac:dyDescent="0.25">
      <c r="ACM276318" s="53"/>
    </row>
    <row r="276450" spans="745:745" x14ac:dyDescent="0.25">
      <c r="ABQ276450" s="53"/>
    </row>
    <row r="276451" spans="745:745" x14ac:dyDescent="0.25">
      <c r="ABQ276451" s="53"/>
    </row>
    <row r="277085" spans="768:768" x14ac:dyDescent="0.25">
      <c r="ACN277085" s="53"/>
    </row>
    <row r="277195" spans="746:746" x14ac:dyDescent="0.25">
      <c r="ABR277195" s="53"/>
    </row>
    <row r="277196" spans="746:746" x14ac:dyDescent="0.25">
      <c r="ABR277196" s="53"/>
    </row>
    <row r="277853" spans="769:769" x14ac:dyDescent="0.25">
      <c r="ACO277853" s="53"/>
    </row>
    <row r="277941" spans="747:747" x14ac:dyDescent="0.25">
      <c r="ABS277941" s="53"/>
    </row>
    <row r="277942" spans="747:747" x14ac:dyDescent="0.25">
      <c r="ABS277942" s="53"/>
    </row>
    <row r="278622" spans="770:770" x14ac:dyDescent="0.25">
      <c r="ACP278622" s="53"/>
    </row>
    <row r="278688" spans="748:748" x14ac:dyDescent="0.25">
      <c r="ABT278688" s="53"/>
    </row>
    <row r="278689" spans="748:748" x14ac:dyDescent="0.25">
      <c r="ABT278689" s="53"/>
    </row>
    <row r="279392" spans="771:771" x14ac:dyDescent="0.25">
      <c r="ACQ279392" s="53"/>
    </row>
    <row r="279436" spans="749:749" x14ac:dyDescent="0.25">
      <c r="ABU279436" s="53"/>
    </row>
    <row r="279437" spans="749:749" x14ac:dyDescent="0.25">
      <c r="ABU279437" s="53"/>
    </row>
    <row r="280163" spans="772:772" x14ac:dyDescent="0.25">
      <c r="ACR280163" s="53"/>
    </row>
    <row r="280185" spans="750:750" x14ac:dyDescent="0.25">
      <c r="ABV280185" s="53"/>
    </row>
    <row r="280186" spans="750:750" x14ac:dyDescent="0.25">
      <c r="ABV280186" s="53"/>
    </row>
    <row r="280935" spans="751:773" x14ac:dyDescent="0.25">
      <c r="ABW280935" s="53"/>
      <c r="ACS280935" s="53"/>
    </row>
    <row r="280936" spans="751:773" x14ac:dyDescent="0.25">
      <c r="ABW280936" s="53"/>
    </row>
    <row r="281686" spans="752:752" x14ac:dyDescent="0.25">
      <c r="ABX281686" s="53"/>
    </row>
    <row r="281687" spans="752:752" x14ac:dyDescent="0.25">
      <c r="ABX281687" s="53"/>
    </row>
    <row r="281708" spans="774:774" x14ac:dyDescent="0.25">
      <c r="ACT281708" s="53"/>
    </row>
    <row r="282438" spans="753:753" x14ac:dyDescent="0.25">
      <c r="ABY282438" s="53"/>
    </row>
    <row r="282439" spans="753:753" x14ac:dyDescent="0.25">
      <c r="ABY282439" s="53"/>
    </row>
    <row r="282482" spans="775:775" x14ac:dyDescent="0.25">
      <c r="ACU282482" s="53"/>
    </row>
    <row r="283191" spans="754:754" x14ac:dyDescent="0.25">
      <c r="ABZ283191" s="53"/>
    </row>
    <row r="283192" spans="754:754" x14ac:dyDescent="0.25">
      <c r="ABZ283192" s="53"/>
    </row>
    <row r="283257" spans="776:776" x14ac:dyDescent="0.25">
      <c r="ACV283257" s="53"/>
    </row>
    <row r="283945" spans="755:755" x14ac:dyDescent="0.25">
      <c r="ACA283945" s="53"/>
    </row>
    <row r="283946" spans="755:755" x14ac:dyDescent="0.25">
      <c r="ACA283946" s="53"/>
    </row>
    <row r="284033" spans="777:777" x14ac:dyDescent="0.25">
      <c r="ACW284033" s="53"/>
    </row>
    <row r="284700" spans="756:756" x14ac:dyDescent="0.25">
      <c r="ACB284700" s="53"/>
    </row>
    <row r="284701" spans="756:756" x14ac:dyDescent="0.25">
      <c r="ACB284701" s="53"/>
    </row>
    <row r="284810" spans="778:778" x14ac:dyDescent="0.25">
      <c r="ACX284810" s="53"/>
    </row>
    <row r="285456" spans="757:757" x14ac:dyDescent="0.25">
      <c r="ACC285456" s="53"/>
    </row>
    <row r="285457" spans="757:757" x14ac:dyDescent="0.25">
      <c r="ACC285457" s="53"/>
    </row>
    <row r="285588" spans="779:779" x14ac:dyDescent="0.25">
      <c r="ACY285588" s="53"/>
    </row>
    <row r="286213" spans="758:758" x14ac:dyDescent="0.25">
      <c r="ACD286213" s="53"/>
    </row>
    <row r="286214" spans="758:758" x14ac:dyDescent="0.25">
      <c r="ACD286214" s="53"/>
    </row>
    <row r="286367" spans="780:780" x14ac:dyDescent="0.25">
      <c r="ACZ286367" s="53"/>
    </row>
    <row r="286971" spans="759:759" x14ac:dyDescent="0.25">
      <c r="ACE286971" s="53"/>
    </row>
    <row r="286972" spans="759:759" x14ac:dyDescent="0.25">
      <c r="ACE286972" s="53"/>
    </row>
    <row r="287147" spans="781:781" x14ac:dyDescent="0.25">
      <c r="ADA287147" s="53"/>
    </row>
    <row r="287730" spans="760:760" x14ac:dyDescent="0.25">
      <c r="ACF287730" s="53"/>
    </row>
    <row r="287731" spans="760:760" x14ac:dyDescent="0.25">
      <c r="ACF287731" s="53"/>
    </row>
    <row r="287928" spans="782:782" x14ac:dyDescent="0.25">
      <c r="ADB287928" s="53"/>
    </row>
    <row r="288490" spans="761:761" x14ac:dyDescent="0.25">
      <c r="ACG288490" s="53"/>
    </row>
    <row r="288491" spans="761:761" x14ac:dyDescent="0.25">
      <c r="ACG288491" s="53"/>
    </row>
    <row r="288710" spans="783:783" x14ac:dyDescent="0.25">
      <c r="ADC288710" s="53"/>
    </row>
    <row r="289251" spans="762:762" x14ac:dyDescent="0.25">
      <c r="ACH289251" s="53"/>
    </row>
    <row r="289252" spans="762:762" x14ac:dyDescent="0.25">
      <c r="ACH289252" s="53"/>
    </row>
    <row r="289493" spans="784:784" x14ac:dyDescent="0.25">
      <c r="ADD289493" s="53"/>
    </row>
    <row r="290013" spans="763:763" x14ac:dyDescent="0.25">
      <c r="ACI290013" s="53"/>
    </row>
    <row r="290014" spans="763:763" x14ac:dyDescent="0.25">
      <c r="ACI290014" s="53"/>
    </row>
    <row r="290277" spans="785:785" x14ac:dyDescent="0.25">
      <c r="ADE290277" s="53"/>
    </row>
    <row r="290776" spans="764:764" x14ac:dyDescent="0.25">
      <c r="ACJ290776" s="53"/>
    </row>
    <row r="290777" spans="764:764" x14ac:dyDescent="0.25">
      <c r="ACJ290777" s="53"/>
    </row>
    <row r="291062" spans="786:786" x14ac:dyDescent="0.25">
      <c r="ADF291062" s="53"/>
    </row>
    <row r="291540" spans="765:765" x14ac:dyDescent="0.25">
      <c r="ACK291540" s="53"/>
    </row>
    <row r="291541" spans="765:765" x14ac:dyDescent="0.25">
      <c r="ACK291541" s="53"/>
    </row>
    <row r="291848" spans="787:787" x14ac:dyDescent="0.25">
      <c r="ADG291848" s="53"/>
    </row>
    <row r="292305" spans="766:766" x14ac:dyDescent="0.25">
      <c r="ACL292305" s="53"/>
    </row>
    <row r="292306" spans="766:766" x14ac:dyDescent="0.25">
      <c r="ACL292306" s="53"/>
    </row>
    <row r="292635" spans="788:788" x14ac:dyDescent="0.25">
      <c r="ADH292635" s="53"/>
    </row>
    <row r="293071" spans="767:767" x14ac:dyDescent="0.25">
      <c r="ACM293071" s="53"/>
    </row>
    <row r="293072" spans="767:767" x14ac:dyDescent="0.25">
      <c r="ACM293072" s="53"/>
    </row>
    <row r="293423" spans="789:789" x14ac:dyDescent="0.25">
      <c r="ADI293423" s="53"/>
    </row>
    <row r="293838" spans="768:768" x14ac:dyDescent="0.25">
      <c r="ACN293838" s="53"/>
    </row>
    <row r="293839" spans="768:768" x14ac:dyDescent="0.25">
      <c r="ACN293839" s="53"/>
    </row>
    <row r="294212" spans="790:790" x14ac:dyDescent="0.25">
      <c r="ADJ294212" s="53"/>
    </row>
    <row r="294606" spans="769:769" x14ac:dyDescent="0.25">
      <c r="ACO294606" s="53"/>
    </row>
    <row r="294607" spans="769:769" x14ac:dyDescent="0.25">
      <c r="ACO294607" s="53"/>
    </row>
    <row r="295002" spans="791:791" x14ac:dyDescent="0.25">
      <c r="ADK295002" s="53"/>
    </row>
    <row r="295375" spans="770:770" x14ac:dyDescent="0.25">
      <c r="ACP295375" s="53"/>
    </row>
    <row r="295376" spans="770:770" x14ac:dyDescent="0.25">
      <c r="ACP295376" s="53"/>
    </row>
    <row r="295793" spans="792:792" x14ac:dyDescent="0.25">
      <c r="ADL295793" s="53"/>
    </row>
    <row r="296145" spans="771:771" x14ac:dyDescent="0.25">
      <c r="ACQ296145" s="53"/>
    </row>
    <row r="296146" spans="771:771" x14ac:dyDescent="0.25">
      <c r="ACQ296146" s="53"/>
    </row>
    <row r="296585" spans="793:793" x14ac:dyDescent="0.25">
      <c r="ADM296585" s="53"/>
    </row>
    <row r="296916" spans="772:772" x14ac:dyDescent="0.25">
      <c r="ACR296916" s="53"/>
    </row>
    <row r="296917" spans="772:772" x14ac:dyDescent="0.25">
      <c r="ACR296917" s="53"/>
    </row>
    <row r="297378" spans="794:794" x14ac:dyDescent="0.25">
      <c r="ADN297378" s="53"/>
    </row>
    <row r="297688" spans="773:773" x14ac:dyDescent="0.25">
      <c r="ACS297688" s="53"/>
    </row>
    <row r="297689" spans="773:773" x14ac:dyDescent="0.25">
      <c r="ACS297689" s="53"/>
    </row>
    <row r="298172" spans="795:795" x14ac:dyDescent="0.25">
      <c r="ADO298172" s="53"/>
    </row>
    <row r="298461" spans="774:774" x14ac:dyDescent="0.25">
      <c r="ACT298461" s="53"/>
    </row>
    <row r="298462" spans="774:774" x14ac:dyDescent="0.25">
      <c r="ACT298462" s="53"/>
    </row>
    <row r="298967" spans="796:796" x14ac:dyDescent="0.25">
      <c r="ADP298967" s="53"/>
    </row>
    <row r="299235" spans="775:775" x14ac:dyDescent="0.25">
      <c r="ACU299235" s="53"/>
    </row>
    <row r="299236" spans="775:775" x14ac:dyDescent="0.25">
      <c r="ACU299236" s="53"/>
    </row>
    <row r="299763" spans="797:797" x14ac:dyDescent="0.25">
      <c r="ADQ299763" s="53"/>
    </row>
    <row r="300010" spans="776:776" x14ac:dyDescent="0.25">
      <c r="ACV300010" s="53"/>
    </row>
    <row r="300011" spans="776:776" x14ac:dyDescent="0.25">
      <c r="ACV300011" s="53"/>
    </row>
    <row r="300560" spans="798:798" x14ac:dyDescent="0.25">
      <c r="ADR300560" s="53"/>
    </row>
    <row r="300786" spans="777:777" x14ac:dyDescent="0.25">
      <c r="ACW300786" s="53"/>
    </row>
    <row r="300787" spans="777:777" x14ac:dyDescent="0.25">
      <c r="ACW300787" s="53"/>
    </row>
    <row r="301358" spans="799:799" x14ac:dyDescent="0.25">
      <c r="ADS301358" s="53"/>
    </row>
    <row r="301563" spans="778:778" x14ac:dyDescent="0.25">
      <c r="ACX301563" s="53"/>
    </row>
    <row r="301564" spans="778:778" x14ac:dyDescent="0.25">
      <c r="ACX301564" s="53"/>
    </row>
    <row r="302157" spans="800:800" x14ac:dyDescent="0.25">
      <c r="ADT302157" s="53"/>
    </row>
    <row r="302341" spans="779:779" x14ac:dyDescent="0.25">
      <c r="ACY302341" s="53"/>
    </row>
    <row r="302342" spans="779:779" x14ac:dyDescent="0.25">
      <c r="ACY302342" s="53"/>
    </row>
    <row r="302957" spans="801:801" x14ac:dyDescent="0.25">
      <c r="ADU302957" s="53"/>
    </row>
    <row r="303120" spans="780:780" x14ac:dyDescent="0.25">
      <c r="ACZ303120" s="53"/>
    </row>
    <row r="303121" spans="780:780" x14ac:dyDescent="0.25">
      <c r="ACZ303121" s="53"/>
    </row>
    <row r="303758" spans="802:802" x14ac:dyDescent="0.25">
      <c r="ADV303758" s="53"/>
    </row>
    <row r="303900" spans="781:781" x14ac:dyDescent="0.25">
      <c r="ADA303900" s="53"/>
    </row>
    <row r="303901" spans="781:781" x14ac:dyDescent="0.25">
      <c r="ADA303901" s="53"/>
    </row>
    <row r="304560" spans="803:803" x14ac:dyDescent="0.25">
      <c r="ADW304560" s="53"/>
    </row>
    <row r="304681" spans="782:782" x14ac:dyDescent="0.25">
      <c r="ADB304681" s="53"/>
    </row>
    <row r="304682" spans="782:782" x14ac:dyDescent="0.25">
      <c r="ADB304682" s="53"/>
    </row>
    <row r="305363" spans="804:804" x14ac:dyDescent="0.25">
      <c r="ADX305363" s="53"/>
    </row>
    <row r="305463" spans="783:783" x14ac:dyDescent="0.25">
      <c r="ADC305463" s="53"/>
    </row>
    <row r="305464" spans="783:783" x14ac:dyDescent="0.25">
      <c r="ADC305464" s="53"/>
    </row>
    <row r="306167" spans="805:805" x14ac:dyDescent="0.25">
      <c r="ADY306167" s="53"/>
    </row>
    <row r="306246" spans="784:784" x14ac:dyDescent="0.25">
      <c r="ADD306246" s="53"/>
    </row>
    <row r="306247" spans="784:784" x14ac:dyDescent="0.25">
      <c r="ADD306247" s="53"/>
    </row>
    <row r="306972" spans="806:806" x14ac:dyDescent="0.25">
      <c r="ADZ306972" s="53"/>
    </row>
    <row r="307030" spans="785:785" x14ac:dyDescent="0.25">
      <c r="ADE307030" s="53"/>
    </row>
    <row r="307031" spans="785:785" x14ac:dyDescent="0.25">
      <c r="ADE307031" s="53"/>
    </row>
    <row r="307778" spans="807:807" x14ac:dyDescent="0.25">
      <c r="AEA307778" s="53"/>
    </row>
    <row r="307815" spans="786:786" x14ac:dyDescent="0.25">
      <c r="ADF307815" s="53"/>
    </row>
    <row r="307816" spans="786:786" x14ac:dyDescent="0.25">
      <c r="ADF307816" s="53"/>
    </row>
    <row r="308585" spans="808:808" x14ac:dyDescent="0.25">
      <c r="AEB308585" s="53"/>
    </row>
    <row r="308601" spans="787:787" x14ac:dyDescent="0.25">
      <c r="ADG308601" s="53"/>
    </row>
    <row r="308602" spans="787:787" x14ac:dyDescent="0.25">
      <c r="ADG308602" s="53"/>
    </row>
    <row r="309388" spans="788:788" x14ac:dyDescent="0.25">
      <c r="ADH309388" s="53"/>
    </row>
    <row r="309389" spans="788:788" x14ac:dyDescent="0.25">
      <c r="ADH309389" s="53"/>
    </row>
    <row r="309393" spans="809:809" x14ac:dyDescent="0.25">
      <c r="AEC309393" s="53"/>
    </row>
    <row r="310176" spans="789:789" x14ac:dyDescent="0.25">
      <c r="ADI310176" s="53"/>
    </row>
    <row r="310177" spans="789:789" x14ac:dyDescent="0.25">
      <c r="ADI310177" s="53"/>
    </row>
    <row r="310202" spans="810:810" x14ac:dyDescent="0.25">
      <c r="AED310202" s="53"/>
    </row>
    <row r="310965" spans="790:790" x14ac:dyDescent="0.25">
      <c r="ADJ310965" s="53"/>
    </row>
    <row r="310966" spans="790:790" x14ac:dyDescent="0.25">
      <c r="ADJ310966" s="53"/>
    </row>
    <row r="311012" spans="811:811" x14ac:dyDescent="0.25">
      <c r="AEE311012" s="53"/>
    </row>
    <row r="311755" spans="791:791" x14ac:dyDescent="0.25">
      <c r="ADK311755" s="53"/>
    </row>
    <row r="311756" spans="791:791" x14ac:dyDescent="0.25">
      <c r="ADK311756" s="53"/>
    </row>
    <row r="311823" spans="812:812" x14ac:dyDescent="0.25">
      <c r="AEF311823" s="53"/>
    </row>
    <row r="312546" spans="792:792" x14ac:dyDescent="0.25">
      <c r="ADL312546" s="53"/>
    </row>
    <row r="312547" spans="792:792" x14ac:dyDescent="0.25">
      <c r="ADL312547" s="53"/>
    </row>
    <row r="312635" spans="813:813" x14ac:dyDescent="0.25">
      <c r="AEG312635" s="53"/>
    </row>
    <row r="313338" spans="793:793" x14ac:dyDescent="0.25">
      <c r="ADM313338" s="53"/>
    </row>
    <row r="313339" spans="793:793" x14ac:dyDescent="0.25">
      <c r="ADM313339" s="53"/>
    </row>
    <row r="313448" spans="814:814" x14ac:dyDescent="0.25">
      <c r="AEH313448" s="53"/>
    </row>
    <row r="314131" spans="794:794" x14ac:dyDescent="0.25">
      <c r="ADN314131" s="53"/>
    </row>
    <row r="314132" spans="794:794" x14ac:dyDescent="0.25">
      <c r="ADN314132" s="53"/>
    </row>
    <row r="314262" spans="815:815" x14ac:dyDescent="0.25">
      <c r="AEI314262" s="53"/>
    </row>
    <row r="314925" spans="795:795" x14ac:dyDescent="0.25">
      <c r="ADO314925" s="53"/>
    </row>
    <row r="314926" spans="795:795" x14ac:dyDescent="0.25">
      <c r="ADO314926" s="53"/>
    </row>
    <row r="315077" spans="816:816" x14ac:dyDescent="0.25">
      <c r="AEJ315077" s="53"/>
    </row>
    <row r="315720" spans="796:796" x14ac:dyDescent="0.25">
      <c r="ADP315720" s="53"/>
    </row>
    <row r="315721" spans="796:796" x14ac:dyDescent="0.25">
      <c r="ADP315721" s="53"/>
    </row>
    <row r="315893" spans="817:817" x14ac:dyDescent="0.25">
      <c r="AEK315893" s="53"/>
    </row>
    <row r="316516" spans="797:797" x14ac:dyDescent="0.25">
      <c r="ADQ316516" s="53"/>
    </row>
    <row r="316517" spans="797:797" x14ac:dyDescent="0.25">
      <c r="ADQ316517" s="53"/>
    </row>
    <row r="316710" spans="818:818" x14ac:dyDescent="0.25">
      <c r="AEL316710" s="53"/>
    </row>
    <row r="317313" spans="798:798" x14ac:dyDescent="0.25">
      <c r="ADR317313" s="53"/>
    </row>
    <row r="317314" spans="798:798" x14ac:dyDescent="0.25">
      <c r="ADR317314" s="53"/>
    </row>
    <row r="317528" spans="819:819" x14ac:dyDescent="0.25">
      <c r="AEM317528" s="53"/>
    </row>
    <row r="318111" spans="799:799" x14ac:dyDescent="0.25">
      <c r="ADS318111" s="53"/>
    </row>
    <row r="318112" spans="799:799" x14ac:dyDescent="0.25">
      <c r="ADS318112" s="53"/>
    </row>
    <row r="318347" spans="820:820" x14ac:dyDescent="0.25">
      <c r="AEN318347" s="53"/>
    </row>
    <row r="318910" spans="800:800" x14ac:dyDescent="0.25">
      <c r="ADT318910" s="53"/>
    </row>
    <row r="318911" spans="800:800" x14ac:dyDescent="0.25">
      <c r="ADT318911" s="53"/>
    </row>
    <row r="319167" spans="821:821" x14ac:dyDescent="0.25">
      <c r="AEO319167" s="53"/>
    </row>
    <row r="319710" spans="801:801" x14ac:dyDescent="0.25">
      <c r="ADU319710" s="53"/>
    </row>
    <row r="319711" spans="801:801" x14ac:dyDescent="0.25">
      <c r="ADU319711" s="53"/>
    </row>
    <row r="319988" spans="822:822" x14ac:dyDescent="0.25">
      <c r="AEP319988" s="53"/>
    </row>
    <row r="320511" spans="802:802" x14ac:dyDescent="0.25">
      <c r="ADV320511" s="53"/>
    </row>
    <row r="320512" spans="802:802" x14ac:dyDescent="0.25">
      <c r="ADV320512" s="53"/>
    </row>
    <row r="320810" spans="823:823" x14ac:dyDescent="0.25">
      <c r="AEQ320810" s="53"/>
    </row>
    <row r="321313" spans="803:803" x14ac:dyDescent="0.25">
      <c r="ADW321313" s="53"/>
    </row>
    <row r="321314" spans="803:803" x14ac:dyDescent="0.25">
      <c r="ADW321314" s="53"/>
    </row>
    <row r="321633" spans="824:824" x14ac:dyDescent="0.25">
      <c r="AER321633" s="53"/>
    </row>
    <row r="322116" spans="804:804" x14ac:dyDescent="0.25">
      <c r="ADX322116" s="53"/>
    </row>
    <row r="322117" spans="804:804" x14ac:dyDescent="0.25">
      <c r="ADX322117" s="53"/>
    </row>
    <row r="322457" spans="825:825" x14ac:dyDescent="0.25">
      <c r="AES322457" s="53"/>
    </row>
    <row r="322920" spans="805:805" x14ac:dyDescent="0.25">
      <c r="ADY322920" s="53"/>
    </row>
    <row r="322921" spans="805:805" x14ac:dyDescent="0.25">
      <c r="ADY322921" s="53"/>
    </row>
    <row r="323282" spans="826:826" x14ac:dyDescent="0.25">
      <c r="AET323282" s="53"/>
    </row>
    <row r="323725" spans="806:806" x14ac:dyDescent="0.25">
      <c r="ADZ323725" s="53"/>
    </row>
    <row r="323726" spans="806:806" x14ac:dyDescent="0.25">
      <c r="ADZ323726" s="53"/>
    </row>
    <row r="324108" spans="827:827" x14ac:dyDescent="0.25">
      <c r="AEU324108" s="53"/>
    </row>
    <row r="324531" spans="807:807" x14ac:dyDescent="0.25">
      <c r="AEA324531" s="53"/>
    </row>
    <row r="324532" spans="807:807" x14ac:dyDescent="0.25">
      <c r="AEA324532" s="53"/>
    </row>
    <row r="324935" spans="828:828" x14ac:dyDescent="0.25">
      <c r="AEV324935" s="53"/>
    </row>
    <row r="325338" spans="808:808" x14ac:dyDescent="0.25">
      <c r="AEB325338" s="53"/>
    </row>
    <row r="325339" spans="808:808" x14ac:dyDescent="0.25">
      <c r="AEB325339" s="53"/>
    </row>
    <row r="325763" spans="829:829" x14ac:dyDescent="0.25">
      <c r="AEW325763" s="53"/>
    </row>
    <row r="326146" spans="809:809" x14ac:dyDescent="0.25">
      <c r="AEC326146" s="53"/>
    </row>
    <row r="326147" spans="809:809" x14ac:dyDescent="0.25">
      <c r="AEC326147" s="53"/>
    </row>
    <row r="326592" spans="830:830" x14ac:dyDescent="0.25">
      <c r="AEX326592" s="53"/>
    </row>
    <row r="326955" spans="810:810" x14ac:dyDescent="0.25">
      <c r="AED326955" s="53"/>
    </row>
    <row r="326956" spans="810:810" x14ac:dyDescent="0.25">
      <c r="AED326956" s="53"/>
    </row>
    <row r="327422" spans="831:831" x14ac:dyDescent="0.25">
      <c r="AEY327422" s="53"/>
    </row>
    <row r="327765" spans="811:811" x14ac:dyDescent="0.25">
      <c r="AEE327765" s="53"/>
    </row>
    <row r="327766" spans="811:811" x14ac:dyDescent="0.25">
      <c r="AEE327766" s="53"/>
    </row>
    <row r="328253" spans="832:832" x14ac:dyDescent="0.25">
      <c r="AEZ328253" s="53"/>
    </row>
    <row r="328576" spans="812:812" x14ac:dyDescent="0.25">
      <c r="AEF328576" s="53"/>
    </row>
    <row r="328577" spans="812:812" x14ac:dyDescent="0.25">
      <c r="AEF328577" s="53"/>
    </row>
    <row r="329085" spans="833:833" x14ac:dyDescent="0.25">
      <c r="AFA329085" s="53"/>
    </row>
    <row r="329388" spans="813:813" x14ac:dyDescent="0.25">
      <c r="AEG329388" s="53"/>
    </row>
    <row r="329389" spans="813:813" x14ac:dyDescent="0.25">
      <c r="AEG329389" s="53"/>
    </row>
    <row r="329918" spans="834:834" x14ac:dyDescent="0.25">
      <c r="AFB329918" s="53"/>
    </row>
    <row r="330201" spans="814:814" x14ac:dyDescent="0.25">
      <c r="AEH330201" s="53"/>
    </row>
    <row r="330202" spans="814:814" x14ac:dyDescent="0.25">
      <c r="AEH330202" s="53"/>
    </row>
    <row r="330752" spans="835:835" x14ac:dyDescent="0.25">
      <c r="AFC330752" s="53"/>
    </row>
    <row r="331015" spans="815:815" x14ac:dyDescent="0.25">
      <c r="AEI331015" s="53"/>
    </row>
    <row r="331016" spans="815:815" x14ac:dyDescent="0.25">
      <c r="AEI331016" s="53"/>
    </row>
    <row r="331587" spans="836:836" x14ac:dyDescent="0.25">
      <c r="AFD331587" s="53"/>
    </row>
    <row r="331830" spans="816:816" x14ac:dyDescent="0.25">
      <c r="AEJ331830" s="53"/>
    </row>
    <row r="331831" spans="816:816" x14ac:dyDescent="0.25">
      <c r="AEJ331831" s="53"/>
    </row>
    <row r="332423" spans="837:837" x14ac:dyDescent="0.25">
      <c r="AFE332423" s="53"/>
    </row>
    <row r="332646" spans="817:817" x14ac:dyDescent="0.25">
      <c r="AEK332646" s="53"/>
    </row>
    <row r="332647" spans="817:817" x14ac:dyDescent="0.25">
      <c r="AEK332647" s="53"/>
    </row>
    <row r="333260" spans="838:838" x14ac:dyDescent="0.25">
      <c r="AFF333260" s="53"/>
    </row>
    <row r="333463" spans="818:818" x14ac:dyDescent="0.25">
      <c r="AEL333463" s="53"/>
    </row>
    <row r="333464" spans="818:818" x14ac:dyDescent="0.25">
      <c r="AEL333464" s="53"/>
    </row>
    <row r="334098" spans="839:839" x14ac:dyDescent="0.25">
      <c r="AFG334098" s="53"/>
    </row>
    <row r="334281" spans="819:819" x14ac:dyDescent="0.25">
      <c r="AEM334281" s="53"/>
    </row>
    <row r="334282" spans="819:819" x14ac:dyDescent="0.25">
      <c r="AEM334282" s="53"/>
    </row>
    <row r="334937" spans="840:840" x14ac:dyDescent="0.25">
      <c r="AFH334937" s="53"/>
    </row>
    <row r="335100" spans="820:820" x14ac:dyDescent="0.25">
      <c r="AEN335100" s="53"/>
    </row>
    <row r="335101" spans="820:820" x14ac:dyDescent="0.25">
      <c r="AEN335101" s="53"/>
    </row>
    <row r="335777" spans="841:841" x14ac:dyDescent="0.25">
      <c r="AFI335777" s="53"/>
    </row>
    <row r="335920" spans="821:821" x14ac:dyDescent="0.25">
      <c r="AEO335920" s="53"/>
    </row>
    <row r="335921" spans="821:821" x14ac:dyDescent="0.25">
      <c r="AEO335921" s="53"/>
    </row>
    <row r="336618" spans="842:842" x14ac:dyDescent="0.25">
      <c r="AFJ336618" s="53"/>
    </row>
    <row r="336741" spans="822:822" x14ac:dyDescent="0.25">
      <c r="AEP336741" s="53"/>
    </row>
    <row r="336742" spans="822:822" x14ac:dyDescent="0.25">
      <c r="AEP336742" s="53"/>
    </row>
    <row r="337460" spans="843:843" x14ac:dyDescent="0.25">
      <c r="AFK337460" s="53"/>
    </row>
    <row r="337563" spans="823:823" x14ac:dyDescent="0.25">
      <c r="AEQ337563" s="53"/>
    </row>
    <row r="337564" spans="823:823" x14ac:dyDescent="0.25">
      <c r="AEQ337564" s="53"/>
    </row>
    <row r="338303" spans="844:844" x14ac:dyDescent="0.25">
      <c r="AFL338303" s="53"/>
    </row>
    <row r="338386" spans="824:824" x14ac:dyDescent="0.25">
      <c r="AER338386" s="53"/>
    </row>
    <row r="338387" spans="824:824" x14ac:dyDescent="0.25">
      <c r="AER338387" s="53"/>
    </row>
    <row r="339147" spans="845:845" x14ac:dyDescent="0.25">
      <c r="AFM339147" s="53"/>
    </row>
    <row r="339210" spans="825:825" x14ac:dyDescent="0.25">
      <c r="AES339210" s="53"/>
    </row>
    <row r="339211" spans="825:825" x14ac:dyDescent="0.25">
      <c r="AES339211" s="53"/>
    </row>
    <row r="339992" spans="846:846" x14ac:dyDescent="0.25">
      <c r="AFN339992" s="53"/>
    </row>
    <row r="340035" spans="826:826" x14ac:dyDescent="0.25">
      <c r="AET340035" s="53"/>
    </row>
    <row r="340036" spans="826:826" x14ac:dyDescent="0.25">
      <c r="AET340036" s="53"/>
    </row>
    <row r="340838" spans="847:847" x14ac:dyDescent="0.25">
      <c r="AFO340838" s="53"/>
    </row>
    <row r="340861" spans="827:827" x14ac:dyDescent="0.25">
      <c r="AEU340861" s="53"/>
    </row>
    <row r="340862" spans="827:827" x14ac:dyDescent="0.25">
      <c r="AEU340862" s="53"/>
    </row>
    <row r="341685" spans="828:848" x14ac:dyDescent="0.25">
      <c r="AFP341685" s="53"/>
    </row>
    <row r="341688" spans="828:848" x14ac:dyDescent="0.25">
      <c r="AEV341688" s="53"/>
    </row>
    <row r="341689" spans="828:848" x14ac:dyDescent="0.25">
      <c r="AEV341689" s="53"/>
    </row>
    <row r="342516" spans="829:829" x14ac:dyDescent="0.25">
      <c r="AEW342516" s="53"/>
    </row>
    <row r="342517" spans="829:829" x14ac:dyDescent="0.25">
      <c r="AEW342517" s="53"/>
    </row>
    <row r="342533" spans="849:849" x14ac:dyDescent="0.25">
      <c r="AFQ342533" s="53"/>
    </row>
    <row r="343345" spans="830:830" x14ac:dyDescent="0.25">
      <c r="AEX343345" s="53"/>
    </row>
    <row r="343346" spans="830:830" x14ac:dyDescent="0.25">
      <c r="AEX343346" s="53"/>
    </row>
    <row r="343382" spans="850:850" x14ac:dyDescent="0.25">
      <c r="AFR343382" s="53"/>
    </row>
    <row r="344175" spans="831:831" x14ac:dyDescent="0.25">
      <c r="AEY344175" s="53"/>
    </row>
    <row r="344176" spans="831:831" x14ac:dyDescent="0.25">
      <c r="AEY344176" s="53"/>
    </row>
    <row r="344232" spans="851:851" x14ac:dyDescent="0.25">
      <c r="AFS344232" s="53"/>
    </row>
    <row r="345006" spans="832:832" x14ac:dyDescent="0.25">
      <c r="AEZ345006" s="53"/>
    </row>
    <row r="345007" spans="832:832" x14ac:dyDescent="0.25">
      <c r="AEZ345007" s="53"/>
    </row>
    <row r="345083" spans="852:852" x14ac:dyDescent="0.25">
      <c r="AFT345083" s="53"/>
    </row>
    <row r="345838" spans="833:833" x14ac:dyDescent="0.25">
      <c r="AFA345838" s="53"/>
    </row>
    <row r="345839" spans="833:833" x14ac:dyDescent="0.25">
      <c r="AFA345839" s="53"/>
    </row>
    <row r="345935" spans="853:853" x14ac:dyDescent="0.25">
      <c r="AFU345935" s="53"/>
    </row>
    <row r="346671" spans="834:834" x14ac:dyDescent="0.25">
      <c r="AFB346671" s="53"/>
    </row>
    <row r="346672" spans="834:834" x14ac:dyDescent="0.25">
      <c r="AFB346672" s="53"/>
    </row>
    <row r="346788" spans="854:854" x14ac:dyDescent="0.25">
      <c r="AFV346788" s="53"/>
    </row>
    <row r="347505" spans="835:835" x14ac:dyDescent="0.25">
      <c r="AFC347505" s="53"/>
    </row>
    <row r="347506" spans="835:835" x14ac:dyDescent="0.25">
      <c r="AFC347506" s="53"/>
    </row>
    <row r="347642" spans="855:855" x14ac:dyDescent="0.25">
      <c r="AFW347642" s="53"/>
    </row>
    <row r="348340" spans="836:836" x14ac:dyDescent="0.25">
      <c r="AFD348340" s="53"/>
    </row>
    <row r="348341" spans="836:836" x14ac:dyDescent="0.25">
      <c r="AFD348341" s="53"/>
    </row>
    <row r="349176" spans="837:837" x14ac:dyDescent="0.25">
      <c r="AFE349176" s="53"/>
    </row>
    <row r="349177" spans="837:837" x14ac:dyDescent="0.25">
      <c r="AFE349177" s="53"/>
    </row>
    <row r="350013" spans="838:838" x14ac:dyDescent="0.25">
      <c r="AFF350013" s="53"/>
    </row>
    <row r="350014" spans="838:838" x14ac:dyDescent="0.25">
      <c r="AFF350014" s="53"/>
    </row>
    <row r="350851" spans="839:839" x14ac:dyDescent="0.25">
      <c r="AFG350851" s="53"/>
    </row>
    <row r="350852" spans="839:839" x14ac:dyDescent="0.25">
      <c r="AFG350852" s="53"/>
    </row>
    <row r="351690" spans="840:840" x14ac:dyDescent="0.25">
      <c r="AFH351690" s="53"/>
    </row>
    <row r="351691" spans="840:840" x14ac:dyDescent="0.25">
      <c r="AFH351691" s="53"/>
    </row>
    <row r="352530" spans="841:841" x14ac:dyDescent="0.25">
      <c r="AFI352530" s="53"/>
    </row>
    <row r="352531" spans="841:841" x14ac:dyDescent="0.25">
      <c r="AFI352531" s="53"/>
    </row>
    <row r="353371" spans="842:842" x14ac:dyDescent="0.25">
      <c r="AFJ353371" s="53"/>
    </row>
    <row r="353372" spans="842:842" x14ac:dyDescent="0.25">
      <c r="AFJ353372" s="53"/>
    </row>
    <row r="354213" spans="843:843" x14ac:dyDescent="0.25">
      <c r="AFK354213" s="53"/>
    </row>
    <row r="354214" spans="843:843" x14ac:dyDescent="0.25">
      <c r="AFK354214" s="53"/>
    </row>
    <row r="355056" spans="844:844" x14ac:dyDescent="0.25">
      <c r="AFL355056" s="53"/>
    </row>
    <row r="355057" spans="844:844" x14ac:dyDescent="0.25">
      <c r="AFL355057" s="53"/>
    </row>
    <row r="355900" spans="845:845" x14ac:dyDescent="0.25">
      <c r="AFM355900" s="53"/>
    </row>
    <row r="355901" spans="845:845" x14ac:dyDescent="0.25">
      <c r="AFM355901" s="53"/>
    </row>
    <row r="356745" spans="846:846" x14ac:dyDescent="0.25">
      <c r="AFN356745" s="53"/>
    </row>
    <row r="356746" spans="846:846" x14ac:dyDescent="0.25">
      <c r="AFN356746" s="53"/>
    </row>
    <row r="357591" spans="847:847" x14ac:dyDescent="0.25">
      <c r="AFO357591" s="53"/>
    </row>
    <row r="357592" spans="847:847" x14ac:dyDescent="0.25">
      <c r="AFO357592" s="53"/>
    </row>
    <row r="358438" spans="848:848" x14ac:dyDescent="0.25">
      <c r="AFP358438" s="53"/>
    </row>
    <row r="358439" spans="848:848" x14ac:dyDescent="0.25">
      <c r="AFP358439" s="53"/>
    </row>
    <row r="359286" spans="849:849" x14ac:dyDescent="0.25">
      <c r="AFQ359286" s="53"/>
    </row>
    <row r="359287" spans="849:849" x14ac:dyDescent="0.25">
      <c r="AFQ359287" s="53"/>
    </row>
    <row r="360135" spans="850:850" x14ac:dyDescent="0.25">
      <c r="AFR360135" s="53"/>
    </row>
    <row r="360136" spans="850:850" x14ac:dyDescent="0.25">
      <c r="AFR360136" s="53"/>
    </row>
    <row r="360985" spans="851:851" x14ac:dyDescent="0.25">
      <c r="AFS360985" s="53"/>
    </row>
    <row r="360986" spans="851:851" x14ac:dyDescent="0.25">
      <c r="AFS360986" s="53"/>
    </row>
    <row r="361836" spans="852:852" x14ac:dyDescent="0.25">
      <c r="AFT361836" s="53"/>
    </row>
    <row r="361837" spans="852:852" x14ac:dyDescent="0.25">
      <c r="AFT361837" s="53"/>
    </row>
    <row r="362688" spans="853:853" x14ac:dyDescent="0.25">
      <c r="AFU362688" s="53"/>
    </row>
    <row r="362689" spans="853:853" x14ac:dyDescent="0.25">
      <c r="AFU362689" s="53"/>
    </row>
    <row r="363541" spans="854:854" x14ac:dyDescent="0.25">
      <c r="AFV363541" s="53"/>
    </row>
    <row r="363542" spans="854:854" x14ac:dyDescent="0.25">
      <c r="AFV363542" s="53"/>
    </row>
    <row r="364395" spans="855:855" x14ac:dyDescent="0.25">
      <c r="AFW364395" s="53"/>
    </row>
    <row r="364396" spans="855:855" x14ac:dyDescent="0.25">
      <c r="AFW364396" s="53"/>
    </row>
    <row r="365251" spans="856:856" x14ac:dyDescent="0.25">
      <c r="AFX365251" s="53"/>
    </row>
    <row r="366107" spans="857:857" x14ac:dyDescent="0.25">
      <c r="AFY366107" s="53"/>
    </row>
    <row r="366964" spans="858:858" x14ac:dyDescent="0.25">
      <c r="AFZ366964" s="53"/>
    </row>
    <row r="367822" spans="859:859" x14ac:dyDescent="0.25">
      <c r="AGA367822" s="53"/>
    </row>
    <row r="368681" spans="860:860" x14ac:dyDescent="0.25">
      <c r="AGB368681" s="53"/>
    </row>
    <row r="369541" spans="861:861" x14ac:dyDescent="0.25">
      <c r="AGC369541" s="53"/>
    </row>
    <row r="370402" spans="862:862" x14ac:dyDescent="0.25">
      <c r="AGD370402" s="53"/>
    </row>
    <row r="371264" spans="863:863" x14ac:dyDescent="0.25">
      <c r="AGE371264" s="53"/>
    </row>
    <row r="372127" spans="864:864" x14ac:dyDescent="0.25">
      <c r="AGF372127" s="53"/>
    </row>
    <row r="372991" spans="865:865" x14ac:dyDescent="0.25">
      <c r="AGG372991" s="53"/>
    </row>
    <row r="373856" spans="866:866" x14ac:dyDescent="0.25">
      <c r="AGH373856" s="53"/>
    </row>
    <row r="374722" spans="867:867" x14ac:dyDescent="0.25">
      <c r="AGI374722" s="53"/>
    </row>
    <row r="375589" spans="868:868" x14ac:dyDescent="0.25">
      <c r="AGJ375589" s="53"/>
    </row>
    <row r="376457" spans="869:869" x14ac:dyDescent="0.25">
      <c r="AGK376457" s="53"/>
    </row>
    <row r="377326" spans="870:870" x14ac:dyDescent="0.25">
      <c r="AGL377326" s="53"/>
    </row>
    <row r="378196" spans="871:871" x14ac:dyDescent="0.25">
      <c r="AGM378196" s="53"/>
    </row>
    <row r="379067" spans="872:872" x14ac:dyDescent="0.25">
      <c r="AGN379067" s="53"/>
    </row>
    <row r="379939" spans="873:873" x14ac:dyDescent="0.25">
      <c r="AGO379939" s="53"/>
    </row>
    <row r="380812" spans="874:874" x14ac:dyDescent="0.25">
      <c r="AGP380812" s="53"/>
    </row>
    <row r="381686" spans="875:875" x14ac:dyDescent="0.25">
      <c r="AGQ381686" s="53"/>
    </row>
    <row r="382561" spans="876:876" x14ac:dyDescent="0.25">
      <c r="AGR382561" s="53"/>
    </row>
    <row r="383437" spans="877:877" x14ac:dyDescent="0.25">
      <c r="AGS383437" s="53"/>
    </row>
    <row r="384314" spans="878:878" x14ac:dyDescent="0.25">
      <c r="AGT384314" s="53"/>
    </row>
    <row r="385192" spans="879:879" x14ac:dyDescent="0.25">
      <c r="AGU385192" s="53"/>
    </row>
    <row r="386071" spans="880:880" x14ac:dyDescent="0.25">
      <c r="AGV386071" s="53"/>
    </row>
    <row r="386951" spans="881:881" x14ac:dyDescent="0.25">
      <c r="AGW386951" s="53"/>
    </row>
    <row r="387832" spans="882:882" x14ac:dyDescent="0.25">
      <c r="AGX387832" s="53"/>
    </row>
    <row r="388714" spans="883:883" x14ac:dyDescent="0.25">
      <c r="AGY388714" s="53"/>
    </row>
    <row r="389597" spans="884:884" x14ac:dyDescent="0.25">
      <c r="AGZ389597" s="53"/>
    </row>
    <row r="390481" spans="885:885" x14ac:dyDescent="0.25">
      <c r="AHA390481" s="53"/>
    </row>
    <row r="391366" spans="886:886" x14ac:dyDescent="0.25">
      <c r="AHB391366" s="53"/>
    </row>
    <row r="392252" spans="887:887" x14ac:dyDescent="0.25">
      <c r="AHC392252" s="53"/>
    </row>
    <row r="393139" spans="888:888" x14ac:dyDescent="0.25">
      <c r="AHD393139" s="53"/>
    </row>
    <row r="394027" spans="889:889" x14ac:dyDescent="0.25">
      <c r="AHE394027" s="53"/>
    </row>
    <row r="394916" spans="890:890" x14ac:dyDescent="0.25">
      <c r="AHF394916" s="53"/>
    </row>
    <row r="395806" spans="891:891" x14ac:dyDescent="0.25">
      <c r="AHG395806" s="53"/>
    </row>
    <row r="396697" spans="892:892" x14ac:dyDescent="0.25">
      <c r="AHH396697" s="53"/>
    </row>
    <row r="397589" spans="893:893" x14ac:dyDescent="0.25">
      <c r="AHI397589" s="53"/>
    </row>
    <row r="398482" spans="894:894" x14ac:dyDescent="0.25">
      <c r="AHJ398482" s="53"/>
    </row>
    <row r="399376" spans="895:895" x14ac:dyDescent="0.25">
      <c r="AHK399376" s="53"/>
    </row>
    <row r="400271" spans="896:896" x14ac:dyDescent="0.25">
      <c r="AHL400271" s="53"/>
    </row>
    <row r="401167" spans="897:897" x14ac:dyDescent="0.25">
      <c r="AHM401167" s="53"/>
    </row>
    <row r="402064" spans="898:898" x14ac:dyDescent="0.25">
      <c r="AHN402064" s="53"/>
    </row>
    <row r="402962" spans="899:899" x14ac:dyDescent="0.25">
      <c r="AHO402962" s="53"/>
    </row>
    <row r="403861" spans="900:900" x14ac:dyDescent="0.25">
      <c r="AHP403861" s="53"/>
    </row>
    <row r="404761" spans="901:901" x14ac:dyDescent="0.25">
      <c r="AHQ404761" s="53"/>
    </row>
    <row r="405662" spans="902:902" x14ac:dyDescent="0.25">
      <c r="AHR405662" s="53"/>
    </row>
    <row r="406564" spans="903:903" x14ac:dyDescent="0.25">
      <c r="AHS406564" s="53"/>
    </row>
    <row r="407467" spans="904:904" x14ac:dyDescent="0.25">
      <c r="AHT407467" s="53"/>
    </row>
    <row r="408371" spans="905:905" x14ac:dyDescent="0.25">
      <c r="AHU408371" s="53"/>
    </row>
    <row r="409276" spans="906:906" x14ac:dyDescent="0.25">
      <c r="AHV409276" s="53"/>
    </row>
    <row r="410182" spans="907:907" x14ac:dyDescent="0.25">
      <c r="AHW410182" s="53"/>
    </row>
    <row r="411089" spans="908:908" x14ac:dyDescent="0.25">
      <c r="AHX411089" s="53"/>
    </row>
    <row r="411997" spans="909:909" x14ac:dyDescent="0.25">
      <c r="AHY411997" s="53"/>
    </row>
    <row r="412906" spans="910:910" x14ac:dyDescent="0.25">
      <c r="AHZ412906" s="53"/>
    </row>
    <row r="413816" spans="911:911" x14ac:dyDescent="0.25">
      <c r="AIA413816" s="53"/>
    </row>
    <row r="414727" spans="912:912" x14ac:dyDescent="0.25">
      <c r="AIB414727" s="53"/>
    </row>
    <row r="415639" spans="913:913" x14ac:dyDescent="0.25">
      <c r="AIC415639" s="53"/>
    </row>
    <row r="416552" spans="914:914" x14ac:dyDescent="0.25">
      <c r="AID416552" s="53"/>
    </row>
    <row r="417466" spans="915:915" x14ac:dyDescent="0.25">
      <c r="AIE417466" s="53"/>
    </row>
    <row r="418381" spans="916:916" x14ac:dyDescent="0.25">
      <c r="AIF418381" s="53"/>
    </row>
    <row r="419297" spans="917:917" x14ac:dyDescent="0.25">
      <c r="AIG419297" s="53"/>
    </row>
    <row r="420214" spans="918:918" x14ac:dyDescent="0.25">
      <c r="AIH420214" s="53"/>
    </row>
    <row r="421132" spans="919:919" x14ac:dyDescent="0.25">
      <c r="AII421132" s="53"/>
    </row>
    <row r="422051" spans="920:920" x14ac:dyDescent="0.25">
      <c r="AIJ422051" s="53"/>
    </row>
    <row r="422971" spans="921:921" x14ac:dyDescent="0.25">
      <c r="AIK422971" s="53"/>
    </row>
    <row r="423892" spans="922:922" x14ac:dyDescent="0.25">
      <c r="AIL423892" s="53"/>
    </row>
    <row r="424814" spans="923:923" x14ac:dyDescent="0.25">
      <c r="AIM424814" s="53"/>
    </row>
    <row r="425737" spans="924:924" x14ac:dyDescent="0.25">
      <c r="AIN425737" s="53"/>
    </row>
    <row r="426661" spans="925:925" x14ac:dyDescent="0.25">
      <c r="AIO426661" s="53"/>
    </row>
    <row r="427586" spans="926:926" x14ac:dyDescent="0.25">
      <c r="AIP427586" s="53"/>
    </row>
    <row r="428512" spans="927:927" x14ac:dyDescent="0.25">
      <c r="AIQ428512" s="53"/>
    </row>
    <row r="429439" spans="928:928" x14ac:dyDescent="0.25">
      <c r="AIR429439" s="53"/>
    </row>
    <row r="430367" spans="929:929" x14ac:dyDescent="0.25">
      <c r="AIS430367" s="53"/>
    </row>
    <row r="431296" spans="930:930" x14ac:dyDescent="0.25">
      <c r="AIT431296" s="53"/>
    </row>
    <row r="432226" spans="931:931" x14ac:dyDescent="0.25">
      <c r="AIU432226" s="53"/>
    </row>
    <row r="433157" spans="932:932" x14ac:dyDescent="0.25">
      <c r="AIV433157" s="53"/>
    </row>
    <row r="434089" spans="933:933" x14ac:dyDescent="0.25">
      <c r="AIW434089" s="53"/>
    </row>
    <row r="435022" spans="934:934" x14ac:dyDescent="0.25">
      <c r="AIX435022" s="53"/>
    </row>
    <row r="435956" spans="935:935" x14ac:dyDescent="0.25">
      <c r="AIY435956" s="53"/>
    </row>
    <row r="436891" spans="936:936" x14ac:dyDescent="0.25">
      <c r="AIZ436891" s="53"/>
    </row>
    <row r="437827" spans="937:937" x14ac:dyDescent="0.25">
      <c r="AJA437827" s="53"/>
    </row>
    <row r="438764" spans="938:938" x14ac:dyDescent="0.25">
      <c r="AJB438764" s="53"/>
    </row>
    <row r="439702" spans="939:939" x14ac:dyDescent="0.25">
      <c r="AJC439702" s="53"/>
    </row>
    <row r="440641" spans="940:940" x14ac:dyDescent="0.25">
      <c r="AJD440641" s="53"/>
    </row>
    <row r="441581" spans="941:941" x14ac:dyDescent="0.25">
      <c r="AJE441581" s="53"/>
    </row>
    <row r="442522" spans="942:942" x14ac:dyDescent="0.25">
      <c r="AJF442522" s="53"/>
    </row>
    <row r="443464" spans="943:943" x14ac:dyDescent="0.25">
      <c r="AJG443464" s="53"/>
    </row>
    <row r="444407" spans="944:944" x14ac:dyDescent="0.25">
      <c r="AJH444407" s="53"/>
    </row>
    <row r="445351" spans="945:945" x14ac:dyDescent="0.25">
      <c r="AJI445351" s="53"/>
    </row>
    <row r="446296" spans="946:946" x14ac:dyDescent="0.25">
      <c r="AJJ446296" s="53"/>
    </row>
    <row r="447242" spans="947:947" x14ac:dyDescent="0.25">
      <c r="AJK447242" s="53"/>
    </row>
    <row r="448189" spans="948:948" x14ac:dyDescent="0.25">
      <c r="AJL448189" s="53"/>
    </row>
    <row r="449137" spans="949:949" x14ac:dyDescent="0.25">
      <c r="AJM449137" s="53"/>
    </row>
    <row r="450086" spans="950:950" x14ac:dyDescent="0.25">
      <c r="AJN450086" s="53"/>
    </row>
    <row r="451036" spans="951:951" x14ac:dyDescent="0.25">
      <c r="AJO451036" s="53"/>
    </row>
    <row r="451987" spans="952:952" x14ac:dyDescent="0.25">
      <c r="AJP451987" s="53"/>
    </row>
    <row r="452939" spans="953:953" x14ac:dyDescent="0.25">
      <c r="AJQ452939" s="53"/>
    </row>
    <row r="453892" spans="954:954" x14ac:dyDescent="0.25">
      <c r="AJR453892" s="53"/>
    </row>
    <row r="454846" spans="955:955" x14ac:dyDescent="0.25">
      <c r="AJS454846" s="53"/>
    </row>
    <row r="455801" spans="956:956" x14ac:dyDescent="0.25">
      <c r="AJT455801" s="53"/>
    </row>
    <row r="456757" spans="957:957" x14ac:dyDescent="0.25">
      <c r="AJU456757" s="53"/>
    </row>
    <row r="457714" spans="958:958" x14ac:dyDescent="0.25">
      <c r="AJV457714" s="53"/>
    </row>
    <row r="458672" spans="959:959" x14ac:dyDescent="0.25">
      <c r="AJW458672" s="53"/>
    </row>
    <row r="459631" spans="960:960" x14ac:dyDescent="0.25">
      <c r="AJX459631" s="53"/>
    </row>
    <row r="460591" spans="961:961" x14ac:dyDescent="0.25">
      <c r="AJY460591" s="53"/>
    </row>
    <row r="461552" spans="962:962" x14ac:dyDescent="0.25">
      <c r="AJZ461552" s="53"/>
    </row>
    <row r="462514" spans="963:963" x14ac:dyDescent="0.25">
      <c r="AKA462514" s="53"/>
    </row>
    <row r="463477" spans="964:964" x14ac:dyDescent="0.25">
      <c r="AKB463477" s="53"/>
    </row>
    <row r="464441" spans="965:965" x14ac:dyDescent="0.25">
      <c r="AKC464441" s="53"/>
    </row>
    <row r="465406" spans="966:966" x14ac:dyDescent="0.25">
      <c r="AKD465406" s="53"/>
    </row>
    <row r="466372" spans="967:967" x14ac:dyDescent="0.25">
      <c r="AKE466372" s="53"/>
    </row>
    <row r="467339" spans="968:968" x14ac:dyDescent="0.25">
      <c r="AKF467339" s="53"/>
    </row>
    <row r="468307" spans="969:969" x14ac:dyDescent="0.25">
      <c r="AKG468307" s="53"/>
    </row>
    <row r="469276" spans="970:970" x14ac:dyDescent="0.25">
      <c r="AKH469276" s="53"/>
    </row>
    <row r="470246" spans="971:971" x14ac:dyDescent="0.25">
      <c r="AKI470246" s="53"/>
    </row>
    <row r="471217" spans="972:972" x14ac:dyDescent="0.25">
      <c r="AKJ471217" s="53"/>
    </row>
    <row r="472189" spans="973:973" x14ac:dyDescent="0.25">
      <c r="AKK472189" s="53"/>
    </row>
    <row r="473162" spans="974:974" x14ac:dyDescent="0.25">
      <c r="AKL473162" s="53"/>
    </row>
    <row r="474136" spans="975:975" x14ac:dyDescent="0.25">
      <c r="AKM474136" s="53"/>
    </row>
    <row r="475111" spans="976:976" x14ac:dyDescent="0.25">
      <c r="AKN475111" s="53"/>
    </row>
    <row r="476087" spans="977:977" x14ac:dyDescent="0.25">
      <c r="AKO476087" s="53"/>
    </row>
    <row r="477064" spans="978:978" x14ac:dyDescent="0.25">
      <c r="AKP477064" s="53"/>
    </row>
    <row r="478042" spans="979:979" x14ac:dyDescent="0.25">
      <c r="AKQ478042" s="53"/>
    </row>
    <row r="479021" spans="980:980" x14ac:dyDescent="0.25">
      <c r="AKR479021" s="53"/>
    </row>
    <row r="480001" spans="981:981" x14ac:dyDescent="0.25">
      <c r="AKS480001" s="53"/>
    </row>
    <row r="480982" spans="982:982" x14ac:dyDescent="0.25">
      <c r="AKT480982" s="53"/>
    </row>
    <row r="481964" spans="983:983" x14ac:dyDescent="0.25">
      <c r="AKU481964" s="53"/>
    </row>
    <row r="482947" spans="984:984" x14ac:dyDescent="0.25">
      <c r="AKV482947" s="53"/>
    </row>
    <row r="483931" spans="985:985" x14ac:dyDescent="0.25">
      <c r="AKW483931" s="53"/>
    </row>
    <row r="484916" spans="986:986" x14ac:dyDescent="0.25">
      <c r="AKX484916" s="53"/>
    </row>
    <row r="485902" spans="987:987" x14ac:dyDescent="0.25">
      <c r="AKY485902" s="53"/>
    </row>
    <row r="486889" spans="988:988" x14ac:dyDescent="0.25">
      <c r="AKZ486889" s="53"/>
    </row>
    <row r="487877" spans="989:989" x14ac:dyDescent="0.25">
      <c r="ALA487877" s="53"/>
    </row>
    <row r="488866" spans="990:990" x14ac:dyDescent="0.25">
      <c r="ALB488866" s="53"/>
    </row>
    <row r="489856" spans="991:991" x14ac:dyDescent="0.25">
      <c r="ALC489856" s="53"/>
    </row>
    <row r="490847" spans="992:992" x14ac:dyDescent="0.25">
      <c r="ALD490847" s="53"/>
    </row>
    <row r="491839" spans="993:993" x14ac:dyDescent="0.25">
      <c r="ALE491839" s="53"/>
    </row>
    <row r="492832" spans="994:994" x14ac:dyDescent="0.25">
      <c r="ALF492832" s="53"/>
    </row>
    <row r="493826" spans="995:995" x14ac:dyDescent="0.25">
      <c r="ALG493826" s="53"/>
    </row>
    <row r="494821" spans="996:996" x14ac:dyDescent="0.25">
      <c r="ALH494821" s="53"/>
    </row>
    <row r="495817" spans="997:997" x14ac:dyDescent="0.25">
      <c r="ALI495817" s="53"/>
    </row>
    <row r="496814" spans="998:998" x14ac:dyDescent="0.25">
      <c r="ALJ496814" s="53"/>
    </row>
    <row r="497812" spans="999:999" x14ac:dyDescent="0.25">
      <c r="ALK497812" s="53"/>
    </row>
    <row r="498811" spans="1000:1000" x14ac:dyDescent="0.25">
      <c r="ALL498811" s="53"/>
    </row>
    <row r="499811" spans="1001:1001" x14ac:dyDescent="0.25">
      <c r="ALM499811" s="53"/>
    </row>
    <row r="500812" spans="1002:1002" x14ac:dyDescent="0.25">
      <c r="ALN500812" s="53"/>
    </row>
    <row r="501814" spans="1003:1003" x14ac:dyDescent="0.25">
      <c r="ALO501814" s="53"/>
    </row>
    <row r="502817" spans="1004:1004" x14ac:dyDescent="0.25">
      <c r="ALP502817" s="53"/>
    </row>
    <row r="503821" spans="1005:1005" x14ac:dyDescent="0.25">
      <c r="ALQ503821" s="53"/>
    </row>
    <row r="504826" spans="1006:1006" x14ac:dyDescent="0.25">
      <c r="ALR504826" s="53"/>
    </row>
    <row r="505832" spans="1007:1007" x14ac:dyDescent="0.25">
      <c r="ALS505832" s="53"/>
    </row>
    <row r="506839" spans="1008:1008" x14ac:dyDescent="0.25">
      <c r="ALT506839" s="53"/>
    </row>
    <row r="507847" spans="1009:1009" x14ac:dyDescent="0.25">
      <c r="ALU507847" s="53"/>
    </row>
    <row r="508856" spans="1010:1010" x14ac:dyDescent="0.25">
      <c r="ALV508856" s="53"/>
    </row>
    <row r="509866" spans="1011:1011" x14ac:dyDescent="0.25">
      <c r="ALW509866" s="53"/>
    </row>
    <row r="510877" spans="1012:1012" x14ac:dyDescent="0.25">
      <c r="ALX510877" s="53"/>
    </row>
    <row r="511889" spans="1013:1013" x14ac:dyDescent="0.25">
      <c r="ALY511889" s="53"/>
    </row>
    <row r="512902" spans="1014:1014" x14ac:dyDescent="0.25">
      <c r="ALZ512902" s="53"/>
    </row>
    <row r="513916" spans="1015:1015" x14ac:dyDescent="0.25">
      <c r="AMA513916" s="53"/>
    </row>
    <row r="514931" spans="1016:1016" x14ac:dyDescent="0.25">
      <c r="AMB514931" s="53"/>
    </row>
    <row r="515947" spans="1017:1017" x14ac:dyDescent="0.25">
      <c r="AMC515947" s="53"/>
    </row>
    <row r="516964" spans="1018:1018" x14ac:dyDescent="0.25">
      <c r="AMD516964" s="53"/>
    </row>
    <row r="517982" spans="1019:1019" x14ac:dyDescent="0.25">
      <c r="AME517982" s="53"/>
    </row>
    <row r="519001" spans="1020:1020" x14ac:dyDescent="0.25">
      <c r="AMF519001" s="53"/>
    </row>
    <row r="520021" spans="1021:1021" x14ac:dyDescent="0.25">
      <c r="AMG520021" s="53"/>
    </row>
    <row r="521042" spans="1022:1022" x14ac:dyDescent="0.25">
      <c r="AMH521042" s="53"/>
    </row>
    <row r="522064" spans="1023:1023" x14ac:dyDescent="0.25">
      <c r="AMI522064" s="53"/>
    </row>
    <row r="523087" spans="1024:1024" x14ac:dyDescent="0.25">
      <c r="AMJ523087" s="53"/>
    </row>
    <row r="524111" spans="1025:1025" x14ac:dyDescent="0.25">
      <c r="AMK524111" s="53"/>
    </row>
    <row r="525136" spans="1026:1026" x14ac:dyDescent="0.25">
      <c r="AML525136" s="53"/>
    </row>
    <row r="526162" spans="1027:1027" x14ac:dyDescent="0.25">
      <c r="AMM526162" s="53"/>
    </row>
    <row r="527189" spans="1028:1028" x14ac:dyDescent="0.25">
      <c r="AMN527189" s="53"/>
    </row>
    <row r="528217" spans="1029:1029" x14ac:dyDescent="0.25">
      <c r="AMO528217" s="53"/>
    </row>
    <row r="529246" spans="1030:1030" x14ac:dyDescent="0.25">
      <c r="AMP529246" s="53"/>
    </row>
    <row r="530276" spans="1031:1031" x14ac:dyDescent="0.25">
      <c r="AMQ530276" s="53"/>
    </row>
    <row r="531307" spans="1032:1032" x14ac:dyDescent="0.25">
      <c r="AMR531307" s="53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ListingFichiers">
                <anchor moveWithCells="1" sizeWithCells="1">
                  <from>
                    <xdr:col>8</xdr:col>
                    <xdr:colOff>409575</xdr:colOff>
                    <xdr:row>0</xdr:row>
                    <xdr:rowOff>47625</xdr:rowOff>
                  </from>
                  <to>
                    <xdr:col>10</xdr:col>
                    <xdr:colOff>200025</xdr:colOff>
                    <xdr:row>1</xdr:row>
                    <xdr:rowOff>304800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L1108"/>
  <sheetViews>
    <sheetView tabSelected="1" topLeftCell="A1069" workbookViewId="0">
      <selection activeCell="C3" sqref="C3"/>
    </sheetView>
  </sheetViews>
  <sheetFormatPr baseColWidth="10" defaultRowHeight="15" x14ac:dyDescent="0.25"/>
  <sheetData>
    <row r="1" spans="2:12" ht="15.75" thickBot="1" x14ac:dyDescent="0.3">
      <c r="L1" t="s">
        <v>1220</v>
      </c>
    </row>
    <row r="2" spans="2:12" x14ac:dyDescent="0.25">
      <c r="B2" s="19" t="s">
        <v>75</v>
      </c>
      <c r="C2" s="20" t="s">
        <v>76</v>
      </c>
      <c r="D2" s="21"/>
      <c r="E2" s="22" t="s">
        <v>77</v>
      </c>
      <c r="F2" s="23" t="s">
        <v>78</v>
      </c>
      <c r="G2" s="24" t="s">
        <v>79</v>
      </c>
      <c r="H2" s="1"/>
      <c r="I2" s="25" t="s">
        <v>75</v>
      </c>
      <c r="J2" s="26" t="s">
        <v>80</v>
      </c>
      <c r="L2" t="s">
        <v>412</v>
      </c>
    </row>
    <row r="3" spans="2:12" x14ac:dyDescent="0.25">
      <c r="B3" s="27" t="s">
        <v>404</v>
      </c>
      <c r="C3" s="28" t="s">
        <v>403</v>
      </c>
      <c r="D3" s="29" t="s">
        <v>81</v>
      </c>
      <c r="E3" s="30" t="str">
        <f>MID(B3,9,2)</f>
        <v>22</v>
      </c>
      <c r="F3" s="31" t="str">
        <f>MID(B3,6,2)</f>
        <v>03</v>
      </c>
      <c r="G3" s="32" t="str">
        <f>MID(B3,1,4)</f>
        <v>2019</v>
      </c>
      <c r="I3" s="33">
        <f>DATE(G3,F3,E3)</f>
        <v>43546</v>
      </c>
      <c r="J3" s="34" t="str">
        <f>CONCATENATE(E6,":",F6,":",G6)</f>
        <v>10:27:37</v>
      </c>
      <c r="L3" t="s">
        <v>413</v>
      </c>
    </row>
    <row r="4" spans="2:12" ht="15.75" thickBot="1" x14ac:dyDescent="0.3">
      <c r="B4" s="2"/>
      <c r="C4" s="2"/>
      <c r="D4" s="35" t="s">
        <v>82</v>
      </c>
      <c r="E4" s="36" t="str">
        <f>MID(C3,9,2)</f>
        <v>22</v>
      </c>
      <c r="F4" s="37" t="str">
        <f>MID(C3,6,2)</f>
        <v>03</v>
      </c>
      <c r="G4" s="38" t="str">
        <f>MID(C3,1,4)</f>
        <v>2019</v>
      </c>
      <c r="I4" s="39" t="s">
        <v>76</v>
      </c>
      <c r="J4" s="26" t="s">
        <v>83</v>
      </c>
      <c r="L4" t="s">
        <v>414</v>
      </c>
    </row>
    <row r="5" spans="2:12" x14ac:dyDescent="0.25">
      <c r="D5" s="40"/>
      <c r="E5" s="41" t="s">
        <v>84</v>
      </c>
      <c r="F5" s="42" t="s">
        <v>85</v>
      </c>
      <c r="G5" s="43" t="s">
        <v>86</v>
      </c>
      <c r="I5" s="33">
        <f>DATE(G4,F4,E4)</f>
        <v>43546</v>
      </c>
      <c r="J5" s="34" t="str">
        <f>CONCATENATE(E7,":",F7,":",G7)</f>
        <v>10:38:33</v>
      </c>
      <c r="L5" t="s">
        <v>415</v>
      </c>
    </row>
    <row r="6" spans="2:12" x14ac:dyDescent="0.25">
      <c r="D6" s="44" t="s">
        <v>81</v>
      </c>
      <c r="E6" s="45" t="str">
        <f>MID(B3,12,2)</f>
        <v>10</v>
      </c>
      <c r="F6" s="46" t="str">
        <f>MID(B3,15,2)</f>
        <v>27</v>
      </c>
      <c r="G6" s="47" t="str">
        <f>MID(B3,18,2)</f>
        <v>37</v>
      </c>
      <c r="I6" s="48"/>
      <c r="J6" s="49"/>
      <c r="L6" t="s">
        <v>1329</v>
      </c>
    </row>
    <row r="7" spans="2:12" ht="15.75" thickBot="1" x14ac:dyDescent="0.3">
      <c r="D7" s="50" t="s">
        <v>82</v>
      </c>
      <c r="E7" s="51" t="str">
        <f>MID(C3,12,2)</f>
        <v>10</v>
      </c>
      <c r="F7" s="51" t="str">
        <f>MID(C3,15,2)</f>
        <v>38</v>
      </c>
      <c r="G7" s="52" t="str">
        <f>MID(C3,18,4)</f>
        <v>33</v>
      </c>
      <c r="I7" s="48"/>
      <c r="J7" s="49"/>
      <c r="L7" t="s">
        <v>1221</v>
      </c>
    </row>
    <row r="8" spans="2:12" x14ac:dyDescent="0.25">
      <c r="E8" s="53"/>
      <c r="I8" s="48"/>
      <c r="J8" s="49"/>
      <c r="L8" t="s">
        <v>416</v>
      </c>
    </row>
    <row r="9" spans="2:12" x14ac:dyDescent="0.25">
      <c r="E9" s="53"/>
      <c r="I9" s="48"/>
      <c r="J9" s="49"/>
      <c r="L9" t="s">
        <v>417</v>
      </c>
    </row>
    <row r="10" spans="2:12" x14ac:dyDescent="0.25">
      <c r="E10" s="53"/>
      <c r="I10" s="48"/>
      <c r="J10" s="49"/>
      <c r="L10" t="s">
        <v>418</v>
      </c>
    </row>
    <row r="11" spans="2:12" ht="15.75" x14ac:dyDescent="0.25">
      <c r="B11" s="79" t="s">
        <v>87</v>
      </c>
      <c r="C11" s="79"/>
      <c r="D11" s="79"/>
      <c r="E11" s="79"/>
      <c r="F11" s="79"/>
      <c r="G11" s="79"/>
      <c r="H11" s="79"/>
      <c r="I11" s="48"/>
      <c r="J11" s="61"/>
      <c r="K11" s="61"/>
      <c r="L11" t="s">
        <v>1330</v>
      </c>
    </row>
    <row r="12" spans="2:12" x14ac:dyDescent="0.25">
      <c r="B12" s="54" t="s">
        <v>88</v>
      </c>
      <c r="C12" s="55" t="s">
        <v>11</v>
      </c>
      <c r="D12" s="55" t="s">
        <v>89</v>
      </c>
      <c r="E12" s="55" t="s">
        <v>13</v>
      </c>
      <c r="F12" s="55" t="s">
        <v>14</v>
      </c>
      <c r="G12" s="55" t="s">
        <v>7</v>
      </c>
      <c r="H12" s="55" t="s">
        <v>10</v>
      </c>
      <c r="I12" s="48"/>
      <c r="J12" s="49"/>
      <c r="K12" s="57"/>
      <c r="L12" t="s">
        <v>1222</v>
      </c>
    </row>
    <row r="13" spans="2:12" x14ac:dyDescent="0.25">
      <c r="B13" s="56" t="str">
        <f>VLOOKUP("Total",'Productivity Analysis'!A5:C107939,3,FALSE)</f>
        <v>2.96646341463415</v>
      </c>
      <c r="C13" s="56" t="str">
        <f>VLOOKUP("Total",Time!$A$5:$M$107939,7,FALSE)</f>
        <v>00:01:02</v>
      </c>
      <c r="D13" s="56" t="str">
        <f>VLOOKUP("Total",Time!$A$5:$M$107939,8,FALSE)</f>
        <v>00:00:00</v>
      </c>
      <c r="E13" s="56" t="str">
        <f>VLOOKUP("Total",Time!$A$5:$M$107939,9,FALSE)</f>
        <v>00:00:00</v>
      </c>
      <c r="F13" s="56" t="str">
        <f>VLOOKUP("Total",Time!$A$5:$M$107939,10,FALSE)</f>
        <v>00:00:00</v>
      </c>
      <c r="G13" s="56" t="str">
        <f>VLOOKUP("Total",Time!$A$5:$M$107939,13,FALSE)</f>
        <v>00:00:00</v>
      </c>
      <c r="H13" s="56" t="str">
        <f>VLOOKUP("Total",Time!$A$5:$M$107939,6,FALSE)</f>
        <v>00:00:01</v>
      </c>
      <c r="I13" s="48"/>
      <c r="J13" s="61"/>
      <c r="L13" t="s">
        <v>419</v>
      </c>
    </row>
    <row r="14" spans="2:12" x14ac:dyDescent="0.25">
      <c r="L14" t="s">
        <v>420</v>
      </c>
    </row>
    <row r="15" spans="2:12" x14ac:dyDescent="0.25">
      <c r="L15" t="s">
        <v>421</v>
      </c>
    </row>
    <row r="16" spans="2:12" x14ac:dyDescent="0.25">
      <c r="L16" t="s">
        <v>1331</v>
      </c>
    </row>
    <row r="17" spans="12:12" x14ac:dyDescent="0.25">
      <c r="L17" t="s">
        <v>1223</v>
      </c>
    </row>
    <row r="18" spans="12:12" x14ac:dyDescent="0.25">
      <c r="L18" t="s">
        <v>1332</v>
      </c>
    </row>
    <row r="19" spans="12:12" x14ac:dyDescent="0.25">
      <c r="L19" t="s">
        <v>1224</v>
      </c>
    </row>
    <row r="20" spans="12:12" x14ac:dyDescent="0.25">
      <c r="L20" t="s">
        <v>422</v>
      </c>
    </row>
    <row r="21" spans="12:12" x14ac:dyDescent="0.25">
      <c r="L21" t="s">
        <v>1333</v>
      </c>
    </row>
    <row r="22" spans="12:12" x14ac:dyDescent="0.25">
      <c r="L22" t="s">
        <v>1334</v>
      </c>
    </row>
    <row r="23" spans="12:12" x14ac:dyDescent="0.25">
      <c r="L23" t="s">
        <v>1335</v>
      </c>
    </row>
    <row r="24" spans="12:12" x14ac:dyDescent="0.25">
      <c r="L24" t="s">
        <v>1336</v>
      </c>
    </row>
    <row r="25" spans="12:12" x14ac:dyDescent="0.25">
      <c r="L25" t="s">
        <v>1337</v>
      </c>
    </row>
    <row r="26" spans="12:12" x14ac:dyDescent="0.25">
      <c r="L26" t="s">
        <v>1338</v>
      </c>
    </row>
    <row r="27" spans="12:12" x14ac:dyDescent="0.25">
      <c r="L27" t="s">
        <v>1339</v>
      </c>
    </row>
    <row r="28" spans="12:12" x14ac:dyDescent="0.25">
      <c r="L28" t="s">
        <v>1340</v>
      </c>
    </row>
    <row r="29" spans="12:12" x14ac:dyDescent="0.25">
      <c r="L29" t="s">
        <v>1341</v>
      </c>
    </row>
    <row r="30" spans="12:12" x14ac:dyDescent="0.25">
      <c r="L30" t="s">
        <v>1342</v>
      </c>
    </row>
    <row r="31" spans="12:12" x14ac:dyDescent="0.25">
      <c r="L31" t="s">
        <v>1343</v>
      </c>
    </row>
    <row r="32" spans="12:12" x14ac:dyDescent="0.25">
      <c r="L32" t="s">
        <v>1344</v>
      </c>
    </row>
    <row r="33" spans="12:12" x14ac:dyDescent="0.25">
      <c r="L33" t="s">
        <v>1225</v>
      </c>
    </row>
    <row r="34" spans="12:12" x14ac:dyDescent="0.25">
      <c r="L34" t="s">
        <v>423</v>
      </c>
    </row>
    <row r="35" spans="12:12" x14ac:dyDescent="0.25">
      <c r="L35" t="s">
        <v>1345</v>
      </c>
    </row>
    <row r="36" spans="12:12" x14ac:dyDescent="0.25">
      <c r="L36" t="s">
        <v>1226</v>
      </c>
    </row>
    <row r="37" spans="12:12" x14ac:dyDescent="0.25">
      <c r="L37" t="s">
        <v>1346</v>
      </c>
    </row>
    <row r="38" spans="12:12" x14ac:dyDescent="0.25">
      <c r="L38" t="s">
        <v>1227</v>
      </c>
    </row>
    <row r="39" spans="12:12" x14ac:dyDescent="0.25">
      <c r="L39" t="s">
        <v>424</v>
      </c>
    </row>
    <row r="40" spans="12:12" x14ac:dyDescent="0.25">
      <c r="L40" t="s">
        <v>1347</v>
      </c>
    </row>
    <row r="41" spans="12:12" x14ac:dyDescent="0.25">
      <c r="L41" t="s">
        <v>1348</v>
      </c>
    </row>
    <row r="42" spans="12:12" x14ac:dyDescent="0.25">
      <c r="L42" t="s">
        <v>1228</v>
      </c>
    </row>
    <row r="43" spans="12:12" x14ac:dyDescent="0.25">
      <c r="L43" t="s">
        <v>425</v>
      </c>
    </row>
    <row r="44" spans="12:12" x14ac:dyDescent="0.25">
      <c r="L44" t="s">
        <v>426</v>
      </c>
    </row>
    <row r="45" spans="12:12" x14ac:dyDescent="0.25">
      <c r="L45" t="s">
        <v>1349</v>
      </c>
    </row>
    <row r="46" spans="12:12" x14ac:dyDescent="0.25">
      <c r="L46" t="s">
        <v>1350</v>
      </c>
    </row>
    <row r="47" spans="12:12" x14ac:dyDescent="0.25">
      <c r="L47" t="s">
        <v>1351</v>
      </c>
    </row>
    <row r="48" spans="12:12" x14ac:dyDescent="0.25">
      <c r="L48" t="s">
        <v>1352</v>
      </c>
    </row>
    <row r="49" spans="12:12" x14ac:dyDescent="0.25">
      <c r="L49" t="s">
        <v>1229</v>
      </c>
    </row>
    <row r="50" spans="12:12" x14ac:dyDescent="0.25">
      <c r="L50" t="s">
        <v>1353</v>
      </c>
    </row>
    <row r="51" spans="12:12" x14ac:dyDescent="0.25">
      <c r="L51" t="s">
        <v>1230</v>
      </c>
    </row>
    <row r="52" spans="12:12" x14ac:dyDescent="0.25">
      <c r="L52" t="s">
        <v>427</v>
      </c>
    </row>
    <row r="53" spans="12:12" x14ac:dyDescent="0.25">
      <c r="L53" t="s">
        <v>428</v>
      </c>
    </row>
    <row r="54" spans="12:12" x14ac:dyDescent="0.25">
      <c r="L54" t="s">
        <v>429</v>
      </c>
    </row>
    <row r="55" spans="12:12" x14ac:dyDescent="0.25">
      <c r="L55" t="s">
        <v>430</v>
      </c>
    </row>
    <row r="56" spans="12:12" x14ac:dyDescent="0.25">
      <c r="L56" t="s">
        <v>431</v>
      </c>
    </row>
    <row r="57" spans="12:12" x14ac:dyDescent="0.25">
      <c r="L57" t="s">
        <v>1354</v>
      </c>
    </row>
    <row r="58" spans="12:12" x14ac:dyDescent="0.25">
      <c r="L58" t="s">
        <v>1355</v>
      </c>
    </row>
    <row r="59" spans="12:12" x14ac:dyDescent="0.25">
      <c r="L59" t="s">
        <v>1356</v>
      </c>
    </row>
    <row r="60" spans="12:12" x14ac:dyDescent="0.25">
      <c r="L60" t="s">
        <v>1231</v>
      </c>
    </row>
    <row r="61" spans="12:12" x14ac:dyDescent="0.25">
      <c r="L61" t="s">
        <v>432</v>
      </c>
    </row>
    <row r="62" spans="12:12" x14ac:dyDescent="0.25">
      <c r="L62" t="s">
        <v>1357</v>
      </c>
    </row>
    <row r="63" spans="12:12" x14ac:dyDescent="0.25">
      <c r="L63" t="s">
        <v>1358</v>
      </c>
    </row>
    <row r="64" spans="12:12" x14ac:dyDescent="0.25">
      <c r="L64" t="s">
        <v>1232</v>
      </c>
    </row>
    <row r="65" spans="12:12" x14ac:dyDescent="0.25">
      <c r="L65" t="s">
        <v>433</v>
      </c>
    </row>
    <row r="66" spans="12:12" x14ac:dyDescent="0.25">
      <c r="L66" t="s">
        <v>434</v>
      </c>
    </row>
    <row r="67" spans="12:12" x14ac:dyDescent="0.25">
      <c r="L67" t="s">
        <v>435</v>
      </c>
    </row>
    <row r="68" spans="12:12" x14ac:dyDescent="0.25">
      <c r="L68" t="s">
        <v>436</v>
      </c>
    </row>
    <row r="69" spans="12:12" x14ac:dyDescent="0.25">
      <c r="L69" t="s">
        <v>1359</v>
      </c>
    </row>
    <row r="70" spans="12:12" x14ac:dyDescent="0.25">
      <c r="L70" t="s">
        <v>1233</v>
      </c>
    </row>
    <row r="71" spans="12:12" x14ac:dyDescent="0.25">
      <c r="L71" t="s">
        <v>437</v>
      </c>
    </row>
    <row r="72" spans="12:12" x14ac:dyDescent="0.25">
      <c r="L72" t="s">
        <v>438</v>
      </c>
    </row>
    <row r="73" spans="12:12" x14ac:dyDescent="0.25">
      <c r="L73" t="s">
        <v>439</v>
      </c>
    </row>
    <row r="74" spans="12:12" x14ac:dyDescent="0.25">
      <c r="L74" t="s">
        <v>1360</v>
      </c>
    </row>
    <row r="75" spans="12:12" x14ac:dyDescent="0.25">
      <c r="L75" t="s">
        <v>1361</v>
      </c>
    </row>
    <row r="76" spans="12:12" x14ac:dyDescent="0.25">
      <c r="L76" t="s">
        <v>1362</v>
      </c>
    </row>
    <row r="77" spans="12:12" x14ac:dyDescent="0.25">
      <c r="L77" t="s">
        <v>1234</v>
      </c>
    </row>
    <row r="78" spans="12:12" x14ac:dyDescent="0.25">
      <c r="L78" t="s">
        <v>440</v>
      </c>
    </row>
    <row r="79" spans="12:12" x14ac:dyDescent="0.25">
      <c r="L79" t="s">
        <v>441</v>
      </c>
    </row>
    <row r="80" spans="12:12" x14ac:dyDescent="0.25">
      <c r="L80" t="s">
        <v>442</v>
      </c>
    </row>
    <row r="81" spans="12:12" x14ac:dyDescent="0.25">
      <c r="L81" t="s">
        <v>443</v>
      </c>
    </row>
    <row r="82" spans="12:12" x14ac:dyDescent="0.25">
      <c r="L82" t="s">
        <v>444</v>
      </c>
    </row>
    <row r="83" spans="12:12" x14ac:dyDescent="0.25">
      <c r="L83" t="s">
        <v>1363</v>
      </c>
    </row>
    <row r="84" spans="12:12" x14ac:dyDescent="0.25">
      <c r="L84" t="s">
        <v>1364</v>
      </c>
    </row>
    <row r="85" spans="12:12" x14ac:dyDescent="0.25">
      <c r="L85" t="s">
        <v>1235</v>
      </c>
    </row>
    <row r="86" spans="12:12" x14ac:dyDescent="0.25">
      <c r="L86" t="s">
        <v>445</v>
      </c>
    </row>
    <row r="87" spans="12:12" x14ac:dyDescent="0.25">
      <c r="L87" t="s">
        <v>446</v>
      </c>
    </row>
    <row r="88" spans="12:12" x14ac:dyDescent="0.25">
      <c r="L88" t="s">
        <v>447</v>
      </c>
    </row>
    <row r="89" spans="12:12" x14ac:dyDescent="0.25">
      <c r="L89" t="s">
        <v>448</v>
      </c>
    </row>
    <row r="90" spans="12:12" x14ac:dyDescent="0.25">
      <c r="L90" t="s">
        <v>1365</v>
      </c>
    </row>
    <row r="91" spans="12:12" x14ac:dyDescent="0.25">
      <c r="L91" t="s">
        <v>1366</v>
      </c>
    </row>
    <row r="92" spans="12:12" x14ac:dyDescent="0.25">
      <c r="L92" t="s">
        <v>1236</v>
      </c>
    </row>
    <row r="93" spans="12:12" x14ac:dyDescent="0.25">
      <c r="L93" t="s">
        <v>449</v>
      </c>
    </row>
    <row r="94" spans="12:12" x14ac:dyDescent="0.25">
      <c r="L94" t="s">
        <v>1367</v>
      </c>
    </row>
    <row r="95" spans="12:12" x14ac:dyDescent="0.25">
      <c r="L95" t="s">
        <v>1237</v>
      </c>
    </row>
    <row r="96" spans="12:12" x14ac:dyDescent="0.25">
      <c r="L96" t="s">
        <v>450</v>
      </c>
    </row>
    <row r="97" spans="12:12" x14ac:dyDescent="0.25">
      <c r="L97" t="s">
        <v>451</v>
      </c>
    </row>
    <row r="98" spans="12:12" x14ac:dyDescent="0.25">
      <c r="L98" t="s">
        <v>452</v>
      </c>
    </row>
    <row r="99" spans="12:12" x14ac:dyDescent="0.25">
      <c r="L99" t="s">
        <v>453</v>
      </c>
    </row>
    <row r="100" spans="12:12" x14ac:dyDescent="0.25">
      <c r="L100" t="s">
        <v>1368</v>
      </c>
    </row>
    <row r="101" spans="12:12" x14ac:dyDescent="0.25">
      <c r="L101" t="s">
        <v>1238</v>
      </c>
    </row>
    <row r="102" spans="12:12" x14ac:dyDescent="0.25">
      <c r="L102" t="s">
        <v>454</v>
      </c>
    </row>
    <row r="103" spans="12:12" x14ac:dyDescent="0.25">
      <c r="L103" t="s">
        <v>455</v>
      </c>
    </row>
    <row r="104" spans="12:12" x14ac:dyDescent="0.25">
      <c r="L104" t="s">
        <v>456</v>
      </c>
    </row>
    <row r="105" spans="12:12" x14ac:dyDescent="0.25">
      <c r="L105" t="s">
        <v>457</v>
      </c>
    </row>
    <row r="106" spans="12:12" x14ac:dyDescent="0.25">
      <c r="L106" t="s">
        <v>458</v>
      </c>
    </row>
    <row r="107" spans="12:12" x14ac:dyDescent="0.25">
      <c r="L107" t="s">
        <v>459</v>
      </c>
    </row>
    <row r="108" spans="12:12" x14ac:dyDescent="0.25">
      <c r="L108" t="s">
        <v>1369</v>
      </c>
    </row>
    <row r="109" spans="12:12" x14ac:dyDescent="0.25">
      <c r="L109" t="s">
        <v>1239</v>
      </c>
    </row>
    <row r="110" spans="12:12" x14ac:dyDescent="0.25">
      <c r="L110" t="s">
        <v>460</v>
      </c>
    </row>
    <row r="111" spans="12:12" x14ac:dyDescent="0.25">
      <c r="L111" t="s">
        <v>461</v>
      </c>
    </row>
    <row r="112" spans="12:12" x14ac:dyDescent="0.25">
      <c r="L112" t="s">
        <v>462</v>
      </c>
    </row>
    <row r="113" spans="12:12" x14ac:dyDescent="0.25">
      <c r="L113" t="s">
        <v>463</v>
      </c>
    </row>
    <row r="114" spans="12:12" x14ac:dyDescent="0.25">
      <c r="L114" t="s">
        <v>464</v>
      </c>
    </row>
    <row r="115" spans="12:12" x14ac:dyDescent="0.25">
      <c r="L115" t="s">
        <v>465</v>
      </c>
    </row>
    <row r="116" spans="12:12" x14ac:dyDescent="0.25">
      <c r="L116" t="s">
        <v>466</v>
      </c>
    </row>
    <row r="117" spans="12:12" x14ac:dyDescent="0.25">
      <c r="L117" t="s">
        <v>467</v>
      </c>
    </row>
    <row r="118" spans="12:12" x14ac:dyDescent="0.25">
      <c r="L118" t="s">
        <v>468</v>
      </c>
    </row>
    <row r="119" spans="12:12" x14ac:dyDescent="0.25">
      <c r="L119" t="s">
        <v>1370</v>
      </c>
    </row>
    <row r="120" spans="12:12" x14ac:dyDescent="0.25">
      <c r="L120" t="s">
        <v>1240</v>
      </c>
    </row>
    <row r="121" spans="12:12" x14ac:dyDescent="0.25">
      <c r="L121" t="s">
        <v>469</v>
      </c>
    </row>
    <row r="122" spans="12:12" x14ac:dyDescent="0.25">
      <c r="L122" t="s">
        <v>1371</v>
      </c>
    </row>
    <row r="123" spans="12:12" x14ac:dyDescent="0.25">
      <c r="L123" t="s">
        <v>1241</v>
      </c>
    </row>
    <row r="124" spans="12:12" x14ac:dyDescent="0.25">
      <c r="L124" t="s">
        <v>470</v>
      </c>
    </row>
    <row r="125" spans="12:12" x14ac:dyDescent="0.25">
      <c r="L125" t="s">
        <v>471</v>
      </c>
    </row>
    <row r="126" spans="12:12" x14ac:dyDescent="0.25">
      <c r="L126" t="s">
        <v>472</v>
      </c>
    </row>
    <row r="127" spans="12:12" x14ac:dyDescent="0.25">
      <c r="L127" t="s">
        <v>473</v>
      </c>
    </row>
    <row r="128" spans="12:12" x14ac:dyDescent="0.25">
      <c r="L128" t="s">
        <v>474</v>
      </c>
    </row>
    <row r="129" spans="12:12" x14ac:dyDescent="0.25">
      <c r="L129" t="s">
        <v>1372</v>
      </c>
    </row>
    <row r="130" spans="12:12" x14ac:dyDescent="0.25">
      <c r="L130" t="s">
        <v>1373</v>
      </c>
    </row>
    <row r="131" spans="12:12" x14ac:dyDescent="0.25">
      <c r="L131" t="s">
        <v>1242</v>
      </c>
    </row>
    <row r="132" spans="12:12" x14ac:dyDescent="0.25">
      <c r="L132" t="s">
        <v>475</v>
      </c>
    </row>
    <row r="133" spans="12:12" x14ac:dyDescent="0.25">
      <c r="L133" t="s">
        <v>476</v>
      </c>
    </row>
    <row r="134" spans="12:12" x14ac:dyDescent="0.25">
      <c r="L134" t="s">
        <v>477</v>
      </c>
    </row>
    <row r="135" spans="12:12" x14ac:dyDescent="0.25">
      <c r="L135" t="s">
        <v>478</v>
      </c>
    </row>
    <row r="136" spans="12:12" x14ac:dyDescent="0.25">
      <c r="L136" t="s">
        <v>479</v>
      </c>
    </row>
    <row r="137" spans="12:12" x14ac:dyDescent="0.25">
      <c r="L137" t="s">
        <v>480</v>
      </c>
    </row>
    <row r="138" spans="12:12" x14ac:dyDescent="0.25">
      <c r="L138" t="s">
        <v>481</v>
      </c>
    </row>
    <row r="139" spans="12:12" x14ac:dyDescent="0.25">
      <c r="L139" t="s">
        <v>482</v>
      </c>
    </row>
    <row r="140" spans="12:12" x14ac:dyDescent="0.25">
      <c r="L140" t="s">
        <v>483</v>
      </c>
    </row>
    <row r="141" spans="12:12" x14ac:dyDescent="0.25">
      <c r="L141" t="s">
        <v>484</v>
      </c>
    </row>
    <row r="142" spans="12:12" x14ac:dyDescent="0.25">
      <c r="L142" t="s">
        <v>485</v>
      </c>
    </row>
    <row r="143" spans="12:12" x14ac:dyDescent="0.25">
      <c r="L143" t="s">
        <v>486</v>
      </c>
    </row>
    <row r="144" spans="12:12" x14ac:dyDescent="0.25">
      <c r="L144" t="s">
        <v>487</v>
      </c>
    </row>
    <row r="145" spans="12:12" x14ac:dyDescent="0.25">
      <c r="L145" t="s">
        <v>488</v>
      </c>
    </row>
    <row r="146" spans="12:12" x14ac:dyDescent="0.25">
      <c r="L146" t="s">
        <v>489</v>
      </c>
    </row>
    <row r="147" spans="12:12" x14ac:dyDescent="0.25">
      <c r="L147" t="s">
        <v>490</v>
      </c>
    </row>
    <row r="148" spans="12:12" x14ac:dyDescent="0.25">
      <c r="L148" t="s">
        <v>491</v>
      </c>
    </row>
    <row r="149" spans="12:12" x14ac:dyDescent="0.25">
      <c r="L149" t="s">
        <v>492</v>
      </c>
    </row>
    <row r="150" spans="12:12" x14ac:dyDescent="0.25">
      <c r="L150" t="s">
        <v>493</v>
      </c>
    </row>
    <row r="151" spans="12:12" x14ac:dyDescent="0.25">
      <c r="L151" t="s">
        <v>1374</v>
      </c>
    </row>
    <row r="152" spans="12:12" x14ac:dyDescent="0.25">
      <c r="L152" t="s">
        <v>1243</v>
      </c>
    </row>
    <row r="153" spans="12:12" x14ac:dyDescent="0.25">
      <c r="L153" t="s">
        <v>494</v>
      </c>
    </row>
    <row r="154" spans="12:12" x14ac:dyDescent="0.25">
      <c r="L154" t="s">
        <v>495</v>
      </c>
    </row>
    <row r="155" spans="12:12" x14ac:dyDescent="0.25">
      <c r="L155" t="s">
        <v>496</v>
      </c>
    </row>
    <row r="156" spans="12:12" x14ac:dyDescent="0.25">
      <c r="L156" t="s">
        <v>497</v>
      </c>
    </row>
    <row r="157" spans="12:12" x14ac:dyDescent="0.25">
      <c r="L157" t="s">
        <v>498</v>
      </c>
    </row>
    <row r="158" spans="12:12" x14ac:dyDescent="0.25">
      <c r="L158" t="s">
        <v>499</v>
      </c>
    </row>
    <row r="159" spans="12:12" x14ac:dyDescent="0.25">
      <c r="L159" t="s">
        <v>500</v>
      </c>
    </row>
    <row r="160" spans="12:12" x14ac:dyDescent="0.25">
      <c r="L160" t="s">
        <v>501</v>
      </c>
    </row>
    <row r="161" spans="12:12" x14ac:dyDescent="0.25">
      <c r="L161" t="s">
        <v>502</v>
      </c>
    </row>
    <row r="162" spans="12:12" x14ac:dyDescent="0.25">
      <c r="L162" t="s">
        <v>503</v>
      </c>
    </row>
    <row r="163" spans="12:12" x14ac:dyDescent="0.25">
      <c r="L163" t="s">
        <v>504</v>
      </c>
    </row>
    <row r="164" spans="12:12" x14ac:dyDescent="0.25">
      <c r="L164" t="s">
        <v>505</v>
      </c>
    </row>
    <row r="165" spans="12:12" x14ac:dyDescent="0.25">
      <c r="L165" t="s">
        <v>506</v>
      </c>
    </row>
    <row r="166" spans="12:12" x14ac:dyDescent="0.25">
      <c r="L166" t="s">
        <v>507</v>
      </c>
    </row>
    <row r="167" spans="12:12" x14ac:dyDescent="0.25">
      <c r="L167" t="s">
        <v>508</v>
      </c>
    </row>
    <row r="168" spans="12:12" x14ac:dyDescent="0.25">
      <c r="L168" t="s">
        <v>509</v>
      </c>
    </row>
    <row r="169" spans="12:12" x14ac:dyDescent="0.25">
      <c r="L169" t="s">
        <v>510</v>
      </c>
    </row>
    <row r="170" spans="12:12" x14ac:dyDescent="0.25">
      <c r="L170" t="s">
        <v>511</v>
      </c>
    </row>
    <row r="171" spans="12:12" x14ac:dyDescent="0.25">
      <c r="L171" t="s">
        <v>512</v>
      </c>
    </row>
    <row r="172" spans="12:12" x14ac:dyDescent="0.25">
      <c r="L172" t="s">
        <v>513</v>
      </c>
    </row>
    <row r="173" spans="12:12" x14ac:dyDescent="0.25">
      <c r="L173" t="s">
        <v>514</v>
      </c>
    </row>
    <row r="174" spans="12:12" x14ac:dyDescent="0.25">
      <c r="L174" t="s">
        <v>515</v>
      </c>
    </row>
    <row r="175" spans="12:12" x14ac:dyDescent="0.25">
      <c r="L175" t="s">
        <v>516</v>
      </c>
    </row>
    <row r="176" spans="12:12" x14ac:dyDescent="0.25">
      <c r="L176" t="s">
        <v>517</v>
      </c>
    </row>
    <row r="177" spans="12:12" x14ac:dyDescent="0.25">
      <c r="L177" t="s">
        <v>518</v>
      </c>
    </row>
    <row r="178" spans="12:12" x14ac:dyDescent="0.25">
      <c r="L178" t="s">
        <v>519</v>
      </c>
    </row>
    <row r="179" spans="12:12" x14ac:dyDescent="0.25">
      <c r="L179" t="s">
        <v>520</v>
      </c>
    </row>
    <row r="180" spans="12:12" x14ac:dyDescent="0.25">
      <c r="L180" t="s">
        <v>521</v>
      </c>
    </row>
    <row r="181" spans="12:12" x14ac:dyDescent="0.25">
      <c r="L181" t="s">
        <v>522</v>
      </c>
    </row>
    <row r="182" spans="12:12" x14ac:dyDescent="0.25">
      <c r="L182" t="s">
        <v>523</v>
      </c>
    </row>
    <row r="183" spans="12:12" x14ac:dyDescent="0.25">
      <c r="L183" t="s">
        <v>1375</v>
      </c>
    </row>
    <row r="184" spans="12:12" x14ac:dyDescent="0.25">
      <c r="L184" t="s">
        <v>1244</v>
      </c>
    </row>
    <row r="185" spans="12:12" x14ac:dyDescent="0.25">
      <c r="L185" t="s">
        <v>524</v>
      </c>
    </row>
    <row r="186" spans="12:12" x14ac:dyDescent="0.25">
      <c r="L186" t="s">
        <v>1376</v>
      </c>
    </row>
    <row r="187" spans="12:12" x14ac:dyDescent="0.25">
      <c r="L187" t="s">
        <v>1245</v>
      </c>
    </row>
    <row r="188" spans="12:12" x14ac:dyDescent="0.25">
      <c r="L188" t="s">
        <v>525</v>
      </c>
    </row>
    <row r="189" spans="12:12" x14ac:dyDescent="0.25">
      <c r="L189" t="s">
        <v>526</v>
      </c>
    </row>
    <row r="190" spans="12:12" x14ac:dyDescent="0.25">
      <c r="L190" t="s">
        <v>527</v>
      </c>
    </row>
    <row r="191" spans="12:12" x14ac:dyDescent="0.25">
      <c r="L191" t="s">
        <v>528</v>
      </c>
    </row>
    <row r="192" spans="12:12" x14ac:dyDescent="0.25">
      <c r="L192" t="s">
        <v>529</v>
      </c>
    </row>
    <row r="193" spans="12:12" x14ac:dyDescent="0.25">
      <c r="L193" t="s">
        <v>530</v>
      </c>
    </row>
    <row r="194" spans="12:12" x14ac:dyDescent="0.25">
      <c r="L194" t="s">
        <v>531</v>
      </c>
    </row>
    <row r="195" spans="12:12" x14ac:dyDescent="0.25">
      <c r="L195" t="s">
        <v>532</v>
      </c>
    </row>
    <row r="196" spans="12:12" x14ac:dyDescent="0.25">
      <c r="L196" t="s">
        <v>533</v>
      </c>
    </row>
    <row r="197" spans="12:12" x14ac:dyDescent="0.25">
      <c r="L197" t="s">
        <v>534</v>
      </c>
    </row>
    <row r="198" spans="12:12" x14ac:dyDescent="0.25">
      <c r="L198" t="s">
        <v>535</v>
      </c>
    </row>
    <row r="199" spans="12:12" x14ac:dyDescent="0.25">
      <c r="L199" t="s">
        <v>536</v>
      </c>
    </row>
    <row r="200" spans="12:12" x14ac:dyDescent="0.25">
      <c r="L200" t="s">
        <v>537</v>
      </c>
    </row>
    <row r="201" spans="12:12" x14ac:dyDescent="0.25">
      <c r="L201" t="s">
        <v>538</v>
      </c>
    </row>
    <row r="202" spans="12:12" x14ac:dyDescent="0.25">
      <c r="L202" t="s">
        <v>539</v>
      </c>
    </row>
    <row r="203" spans="12:12" x14ac:dyDescent="0.25">
      <c r="L203" t="s">
        <v>540</v>
      </c>
    </row>
    <row r="204" spans="12:12" x14ac:dyDescent="0.25">
      <c r="L204" t="s">
        <v>541</v>
      </c>
    </row>
    <row r="205" spans="12:12" x14ac:dyDescent="0.25">
      <c r="L205" t="s">
        <v>542</v>
      </c>
    </row>
    <row r="206" spans="12:12" x14ac:dyDescent="0.25">
      <c r="L206" t="s">
        <v>543</v>
      </c>
    </row>
    <row r="207" spans="12:12" x14ac:dyDescent="0.25">
      <c r="L207" t="s">
        <v>544</v>
      </c>
    </row>
    <row r="208" spans="12:12" x14ac:dyDescent="0.25">
      <c r="L208" t="s">
        <v>1377</v>
      </c>
    </row>
    <row r="209" spans="12:12" x14ac:dyDescent="0.25">
      <c r="L209" t="s">
        <v>1246</v>
      </c>
    </row>
    <row r="210" spans="12:12" x14ac:dyDescent="0.25">
      <c r="L210" t="s">
        <v>545</v>
      </c>
    </row>
    <row r="211" spans="12:12" x14ac:dyDescent="0.25">
      <c r="L211" t="s">
        <v>546</v>
      </c>
    </row>
    <row r="212" spans="12:12" x14ac:dyDescent="0.25">
      <c r="L212" t="s">
        <v>547</v>
      </c>
    </row>
    <row r="213" spans="12:12" x14ac:dyDescent="0.25">
      <c r="L213" t="s">
        <v>548</v>
      </c>
    </row>
    <row r="214" spans="12:12" x14ac:dyDescent="0.25">
      <c r="L214" t="s">
        <v>549</v>
      </c>
    </row>
    <row r="215" spans="12:12" x14ac:dyDescent="0.25">
      <c r="L215" t="s">
        <v>550</v>
      </c>
    </row>
    <row r="216" spans="12:12" x14ac:dyDescent="0.25">
      <c r="L216" t="s">
        <v>551</v>
      </c>
    </row>
    <row r="217" spans="12:12" x14ac:dyDescent="0.25">
      <c r="L217" t="s">
        <v>552</v>
      </c>
    </row>
    <row r="218" spans="12:12" x14ac:dyDescent="0.25">
      <c r="L218" t="s">
        <v>553</v>
      </c>
    </row>
    <row r="219" spans="12:12" x14ac:dyDescent="0.25">
      <c r="L219" t="s">
        <v>554</v>
      </c>
    </row>
    <row r="220" spans="12:12" x14ac:dyDescent="0.25">
      <c r="L220" t="s">
        <v>555</v>
      </c>
    </row>
    <row r="221" spans="12:12" x14ac:dyDescent="0.25">
      <c r="L221" t="s">
        <v>556</v>
      </c>
    </row>
    <row r="222" spans="12:12" x14ac:dyDescent="0.25">
      <c r="L222" t="s">
        <v>557</v>
      </c>
    </row>
    <row r="223" spans="12:12" x14ac:dyDescent="0.25">
      <c r="L223" t="s">
        <v>1378</v>
      </c>
    </row>
    <row r="224" spans="12:12" x14ac:dyDescent="0.25">
      <c r="L224" t="s">
        <v>1247</v>
      </c>
    </row>
    <row r="225" spans="12:12" x14ac:dyDescent="0.25">
      <c r="L225" t="s">
        <v>558</v>
      </c>
    </row>
    <row r="226" spans="12:12" x14ac:dyDescent="0.25">
      <c r="L226" t="s">
        <v>559</v>
      </c>
    </row>
    <row r="227" spans="12:12" x14ac:dyDescent="0.25">
      <c r="L227" t="s">
        <v>560</v>
      </c>
    </row>
    <row r="228" spans="12:12" x14ac:dyDescent="0.25">
      <c r="L228" t="s">
        <v>561</v>
      </c>
    </row>
    <row r="229" spans="12:12" x14ac:dyDescent="0.25">
      <c r="L229" t="s">
        <v>562</v>
      </c>
    </row>
    <row r="230" spans="12:12" x14ac:dyDescent="0.25">
      <c r="L230" t="s">
        <v>1379</v>
      </c>
    </row>
    <row r="231" spans="12:12" x14ac:dyDescent="0.25">
      <c r="L231" t="s">
        <v>1380</v>
      </c>
    </row>
    <row r="232" spans="12:12" x14ac:dyDescent="0.25">
      <c r="L232" t="s">
        <v>1381</v>
      </c>
    </row>
    <row r="233" spans="12:12" x14ac:dyDescent="0.25">
      <c r="L233" t="s">
        <v>1382</v>
      </c>
    </row>
    <row r="234" spans="12:12" x14ac:dyDescent="0.25">
      <c r="L234" t="s">
        <v>1383</v>
      </c>
    </row>
    <row r="235" spans="12:12" x14ac:dyDescent="0.25">
      <c r="L235" t="s">
        <v>1384</v>
      </c>
    </row>
    <row r="236" spans="12:12" x14ac:dyDescent="0.25">
      <c r="L236" t="s">
        <v>1385</v>
      </c>
    </row>
    <row r="237" spans="12:12" x14ac:dyDescent="0.25">
      <c r="L237" t="s">
        <v>1386</v>
      </c>
    </row>
    <row r="238" spans="12:12" x14ac:dyDescent="0.25">
      <c r="L238" t="s">
        <v>1248</v>
      </c>
    </row>
    <row r="239" spans="12:12" x14ac:dyDescent="0.25">
      <c r="L239" t="s">
        <v>1387</v>
      </c>
    </row>
    <row r="240" spans="12:12" x14ac:dyDescent="0.25">
      <c r="L240" t="s">
        <v>1249</v>
      </c>
    </row>
    <row r="241" spans="12:12" x14ac:dyDescent="0.25">
      <c r="L241" t="s">
        <v>1388</v>
      </c>
    </row>
    <row r="242" spans="12:12" x14ac:dyDescent="0.25">
      <c r="L242" t="s">
        <v>1389</v>
      </c>
    </row>
    <row r="243" spans="12:12" x14ac:dyDescent="0.25">
      <c r="L243" t="s">
        <v>1390</v>
      </c>
    </row>
    <row r="244" spans="12:12" x14ac:dyDescent="0.25">
      <c r="L244" t="s">
        <v>1391</v>
      </c>
    </row>
    <row r="245" spans="12:12" x14ac:dyDescent="0.25">
      <c r="L245" t="s">
        <v>1250</v>
      </c>
    </row>
    <row r="246" spans="12:12" x14ac:dyDescent="0.25">
      <c r="L246" t="s">
        <v>563</v>
      </c>
    </row>
    <row r="247" spans="12:12" x14ac:dyDescent="0.25">
      <c r="L247" t="s">
        <v>1392</v>
      </c>
    </row>
    <row r="248" spans="12:12" x14ac:dyDescent="0.25">
      <c r="L248" t="s">
        <v>1393</v>
      </c>
    </row>
    <row r="249" spans="12:12" x14ac:dyDescent="0.25">
      <c r="L249" t="s">
        <v>1251</v>
      </c>
    </row>
    <row r="250" spans="12:12" x14ac:dyDescent="0.25">
      <c r="L250" t="s">
        <v>564</v>
      </c>
    </row>
    <row r="251" spans="12:12" x14ac:dyDescent="0.25">
      <c r="L251" t="s">
        <v>1394</v>
      </c>
    </row>
    <row r="252" spans="12:12" x14ac:dyDescent="0.25">
      <c r="L252" t="s">
        <v>1395</v>
      </c>
    </row>
    <row r="253" spans="12:12" x14ac:dyDescent="0.25">
      <c r="L253" t="s">
        <v>1396</v>
      </c>
    </row>
    <row r="254" spans="12:12" x14ac:dyDescent="0.25">
      <c r="L254" t="s">
        <v>1397</v>
      </c>
    </row>
    <row r="255" spans="12:12" x14ac:dyDescent="0.25">
      <c r="L255" t="s">
        <v>1252</v>
      </c>
    </row>
    <row r="256" spans="12:12" x14ac:dyDescent="0.25">
      <c r="L256" t="s">
        <v>1398</v>
      </c>
    </row>
    <row r="257" spans="12:12" x14ac:dyDescent="0.25">
      <c r="L257" t="s">
        <v>1253</v>
      </c>
    </row>
    <row r="258" spans="12:12" x14ac:dyDescent="0.25">
      <c r="L258" t="s">
        <v>565</v>
      </c>
    </row>
    <row r="259" spans="12:12" x14ac:dyDescent="0.25">
      <c r="L259" t="s">
        <v>566</v>
      </c>
    </row>
    <row r="260" spans="12:12" x14ac:dyDescent="0.25">
      <c r="L260" t="s">
        <v>567</v>
      </c>
    </row>
    <row r="261" spans="12:12" x14ac:dyDescent="0.25">
      <c r="L261" t="s">
        <v>568</v>
      </c>
    </row>
    <row r="262" spans="12:12" x14ac:dyDescent="0.25">
      <c r="L262" t="s">
        <v>1399</v>
      </c>
    </row>
    <row r="263" spans="12:12" x14ac:dyDescent="0.25">
      <c r="L263" t="s">
        <v>1254</v>
      </c>
    </row>
    <row r="264" spans="12:12" x14ac:dyDescent="0.25">
      <c r="L264" t="s">
        <v>1400</v>
      </c>
    </row>
    <row r="265" spans="12:12" x14ac:dyDescent="0.25">
      <c r="L265" t="s">
        <v>1401</v>
      </c>
    </row>
    <row r="266" spans="12:12" x14ac:dyDescent="0.25">
      <c r="L266" t="s">
        <v>1402</v>
      </c>
    </row>
    <row r="267" spans="12:12" x14ac:dyDescent="0.25">
      <c r="L267" t="s">
        <v>1403</v>
      </c>
    </row>
    <row r="268" spans="12:12" x14ac:dyDescent="0.25">
      <c r="L268" t="s">
        <v>1255</v>
      </c>
    </row>
    <row r="269" spans="12:12" x14ac:dyDescent="0.25">
      <c r="L269" t="s">
        <v>1404</v>
      </c>
    </row>
    <row r="270" spans="12:12" x14ac:dyDescent="0.25">
      <c r="L270" t="s">
        <v>1256</v>
      </c>
    </row>
    <row r="271" spans="12:12" x14ac:dyDescent="0.25">
      <c r="L271" t="s">
        <v>569</v>
      </c>
    </row>
    <row r="272" spans="12:12" x14ac:dyDescent="0.25">
      <c r="L272" t="s">
        <v>570</v>
      </c>
    </row>
    <row r="273" spans="12:12" x14ac:dyDescent="0.25">
      <c r="L273" t="s">
        <v>571</v>
      </c>
    </row>
    <row r="274" spans="12:12" x14ac:dyDescent="0.25">
      <c r="L274" t="s">
        <v>572</v>
      </c>
    </row>
    <row r="275" spans="12:12" x14ac:dyDescent="0.25">
      <c r="L275" t="s">
        <v>573</v>
      </c>
    </row>
    <row r="276" spans="12:12" x14ac:dyDescent="0.25">
      <c r="L276" t="s">
        <v>574</v>
      </c>
    </row>
    <row r="277" spans="12:12" x14ac:dyDescent="0.25">
      <c r="L277" t="s">
        <v>575</v>
      </c>
    </row>
    <row r="278" spans="12:12" x14ac:dyDescent="0.25">
      <c r="L278" t="s">
        <v>576</v>
      </c>
    </row>
    <row r="279" spans="12:12" x14ac:dyDescent="0.25">
      <c r="L279" t="s">
        <v>577</v>
      </c>
    </row>
    <row r="280" spans="12:12" x14ac:dyDescent="0.25">
      <c r="L280" t="s">
        <v>1405</v>
      </c>
    </row>
    <row r="281" spans="12:12" x14ac:dyDescent="0.25">
      <c r="L281" t="s">
        <v>1257</v>
      </c>
    </row>
    <row r="282" spans="12:12" x14ac:dyDescent="0.25">
      <c r="L282" t="s">
        <v>578</v>
      </c>
    </row>
    <row r="283" spans="12:12" x14ac:dyDescent="0.25">
      <c r="L283" t="s">
        <v>1406</v>
      </c>
    </row>
    <row r="284" spans="12:12" x14ac:dyDescent="0.25">
      <c r="L284" t="s">
        <v>1407</v>
      </c>
    </row>
    <row r="285" spans="12:12" x14ac:dyDescent="0.25">
      <c r="L285" t="s">
        <v>1408</v>
      </c>
    </row>
    <row r="286" spans="12:12" x14ac:dyDescent="0.25">
      <c r="L286" t="s">
        <v>1258</v>
      </c>
    </row>
    <row r="287" spans="12:12" x14ac:dyDescent="0.25">
      <c r="L287" t="s">
        <v>1409</v>
      </c>
    </row>
    <row r="288" spans="12:12" x14ac:dyDescent="0.25">
      <c r="L288" t="s">
        <v>1259</v>
      </c>
    </row>
    <row r="289" spans="12:12" x14ac:dyDescent="0.25">
      <c r="L289" t="s">
        <v>1410</v>
      </c>
    </row>
    <row r="290" spans="12:12" x14ac:dyDescent="0.25">
      <c r="L290" t="s">
        <v>1260</v>
      </c>
    </row>
    <row r="291" spans="12:12" x14ac:dyDescent="0.25">
      <c r="L291" t="s">
        <v>579</v>
      </c>
    </row>
    <row r="292" spans="12:12" x14ac:dyDescent="0.25">
      <c r="L292" t="s">
        <v>580</v>
      </c>
    </row>
    <row r="293" spans="12:12" x14ac:dyDescent="0.25">
      <c r="L293" t="s">
        <v>581</v>
      </c>
    </row>
    <row r="294" spans="12:12" x14ac:dyDescent="0.25">
      <c r="L294" t="s">
        <v>582</v>
      </c>
    </row>
    <row r="295" spans="12:12" x14ac:dyDescent="0.25">
      <c r="L295" t="s">
        <v>583</v>
      </c>
    </row>
    <row r="296" spans="12:12" x14ac:dyDescent="0.25">
      <c r="L296" t="s">
        <v>584</v>
      </c>
    </row>
    <row r="297" spans="12:12" x14ac:dyDescent="0.25">
      <c r="L297" t="s">
        <v>585</v>
      </c>
    </row>
    <row r="298" spans="12:12" x14ac:dyDescent="0.25">
      <c r="L298" t="s">
        <v>586</v>
      </c>
    </row>
    <row r="299" spans="12:12" x14ac:dyDescent="0.25">
      <c r="L299" t="s">
        <v>587</v>
      </c>
    </row>
    <row r="300" spans="12:12" x14ac:dyDescent="0.25">
      <c r="L300" t="s">
        <v>588</v>
      </c>
    </row>
    <row r="301" spans="12:12" x14ac:dyDescent="0.25">
      <c r="L301" t="s">
        <v>1411</v>
      </c>
    </row>
    <row r="302" spans="12:12" x14ac:dyDescent="0.25">
      <c r="L302" t="s">
        <v>1412</v>
      </c>
    </row>
    <row r="303" spans="12:12" x14ac:dyDescent="0.25">
      <c r="L303" t="s">
        <v>1261</v>
      </c>
    </row>
    <row r="304" spans="12:12" x14ac:dyDescent="0.25">
      <c r="L304" t="s">
        <v>589</v>
      </c>
    </row>
    <row r="305" spans="12:12" x14ac:dyDescent="0.25">
      <c r="L305" t="s">
        <v>590</v>
      </c>
    </row>
    <row r="306" spans="12:12" x14ac:dyDescent="0.25">
      <c r="L306" t="s">
        <v>591</v>
      </c>
    </row>
    <row r="307" spans="12:12" x14ac:dyDescent="0.25">
      <c r="L307" t="s">
        <v>592</v>
      </c>
    </row>
    <row r="308" spans="12:12" x14ac:dyDescent="0.25">
      <c r="L308" t="s">
        <v>1413</v>
      </c>
    </row>
    <row r="309" spans="12:12" x14ac:dyDescent="0.25">
      <c r="L309" t="s">
        <v>1262</v>
      </c>
    </row>
    <row r="310" spans="12:12" x14ac:dyDescent="0.25">
      <c r="L310" t="s">
        <v>593</v>
      </c>
    </row>
    <row r="311" spans="12:12" x14ac:dyDescent="0.25">
      <c r="L311" t="s">
        <v>594</v>
      </c>
    </row>
    <row r="312" spans="12:12" x14ac:dyDescent="0.25">
      <c r="L312" t="s">
        <v>595</v>
      </c>
    </row>
    <row r="313" spans="12:12" x14ac:dyDescent="0.25">
      <c r="L313" t="s">
        <v>1414</v>
      </c>
    </row>
    <row r="314" spans="12:12" x14ac:dyDescent="0.25">
      <c r="L314" t="s">
        <v>1263</v>
      </c>
    </row>
    <row r="315" spans="12:12" x14ac:dyDescent="0.25">
      <c r="L315" t="s">
        <v>596</v>
      </c>
    </row>
    <row r="316" spans="12:12" x14ac:dyDescent="0.25">
      <c r="L316" t="s">
        <v>597</v>
      </c>
    </row>
    <row r="317" spans="12:12" x14ac:dyDescent="0.25">
      <c r="L317" t="s">
        <v>1415</v>
      </c>
    </row>
    <row r="318" spans="12:12" x14ac:dyDescent="0.25">
      <c r="L318" t="s">
        <v>1264</v>
      </c>
    </row>
    <row r="319" spans="12:12" x14ac:dyDescent="0.25">
      <c r="L319" t="s">
        <v>598</v>
      </c>
    </row>
    <row r="320" spans="12:12" x14ac:dyDescent="0.25">
      <c r="L320" t="s">
        <v>599</v>
      </c>
    </row>
    <row r="321" spans="12:12" x14ac:dyDescent="0.25">
      <c r="L321" t="s">
        <v>1416</v>
      </c>
    </row>
    <row r="322" spans="12:12" x14ac:dyDescent="0.25">
      <c r="L322" t="s">
        <v>1417</v>
      </c>
    </row>
    <row r="323" spans="12:12" x14ac:dyDescent="0.25">
      <c r="L323" t="s">
        <v>1265</v>
      </c>
    </row>
    <row r="324" spans="12:12" x14ac:dyDescent="0.25">
      <c r="L324" t="s">
        <v>600</v>
      </c>
    </row>
    <row r="325" spans="12:12" x14ac:dyDescent="0.25">
      <c r="L325" t="s">
        <v>601</v>
      </c>
    </row>
    <row r="326" spans="12:12" x14ac:dyDescent="0.25">
      <c r="L326" t="s">
        <v>602</v>
      </c>
    </row>
    <row r="327" spans="12:12" x14ac:dyDescent="0.25">
      <c r="L327" t="s">
        <v>603</v>
      </c>
    </row>
    <row r="328" spans="12:12" x14ac:dyDescent="0.25">
      <c r="L328" t="s">
        <v>604</v>
      </c>
    </row>
    <row r="329" spans="12:12" x14ac:dyDescent="0.25">
      <c r="L329" t="s">
        <v>1418</v>
      </c>
    </row>
    <row r="330" spans="12:12" x14ac:dyDescent="0.25">
      <c r="L330" t="s">
        <v>1266</v>
      </c>
    </row>
    <row r="331" spans="12:12" x14ac:dyDescent="0.25">
      <c r="L331" t="s">
        <v>605</v>
      </c>
    </row>
    <row r="332" spans="12:12" x14ac:dyDescent="0.25">
      <c r="L332" t="s">
        <v>606</v>
      </c>
    </row>
    <row r="333" spans="12:12" x14ac:dyDescent="0.25">
      <c r="L333" t="s">
        <v>1419</v>
      </c>
    </row>
    <row r="334" spans="12:12" x14ac:dyDescent="0.25">
      <c r="L334" t="s">
        <v>1420</v>
      </c>
    </row>
    <row r="335" spans="12:12" x14ac:dyDescent="0.25">
      <c r="L335" t="s">
        <v>1421</v>
      </c>
    </row>
    <row r="336" spans="12:12" x14ac:dyDescent="0.25">
      <c r="L336" t="s">
        <v>1422</v>
      </c>
    </row>
    <row r="337" spans="12:12" x14ac:dyDescent="0.25">
      <c r="L337" t="s">
        <v>1423</v>
      </c>
    </row>
    <row r="338" spans="12:12" x14ac:dyDescent="0.25">
      <c r="L338" t="s">
        <v>1424</v>
      </c>
    </row>
    <row r="339" spans="12:12" x14ac:dyDescent="0.25">
      <c r="L339" t="s">
        <v>1267</v>
      </c>
    </row>
    <row r="340" spans="12:12" x14ac:dyDescent="0.25">
      <c r="L340" t="s">
        <v>1425</v>
      </c>
    </row>
    <row r="341" spans="12:12" x14ac:dyDescent="0.25">
      <c r="L341" t="s">
        <v>1268</v>
      </c>
    </row>
    <row r="342" spans="12:12" x14ac:dyDescent="0.25">
      <c r="L342" t="s">
        <v>1426</v>
      </c>
    </row>
    <row r="343" spans="12:12" x14ac:dyDescent="0.25">
      <c r="L343" t="s">
        <v>1269</v>
      </c>
    </row>
    <row r="344" spans="12:12" x14ac:dyDescent="0.25">
      <c r="L344" t="s">
        <v>607</v>
      </c>
    </row>
    <row r="345" spans="12:12" x14ac:dyDescent="0.25">
      <c r="L345" t="s">
        <v>608</v>
      </c>
    </row>
    <row r="346" spans="12:12" x14ac:dyDescent="0.25">
      <c r="L346" t="s">
        <v>609</v>
      </c>
    </row>
    <row r="347" spans="12:12" x14ac:dyDescent="0.25">
      <c r="L347" t="s">
        <v>610</v>
      </c>
    </row>
    <row r="348" spans="12:12" x14ac:dyDescent="0.25">
      <c r="L348" t="s">
        <v>611</v>
      </c>
    </row>
    <row r="349" spans="12:12" x14ac:dyDescent="0.25">
      <c r="L349" t="s">
        <v>612</v>
      </c>
    </row>
    <row r="350" spans="12:12" x14ac:dyDescent="0.25">
      <c r="L350" t="s">
        <v>1427</v>
      </c>
    </row>
    <row r="351" spans="12:12" x14ac:dyDescent="0.25">
      <c r="L351" t="s">
        <v>1270</v>
      </c>
    </row>
    <row r="352" spans="12:12" x14ac:dyDescent="0.25">
      <c r="L352" t="s">
        <v>1428</v>
      </c>
    </row>
    <row r="353" spans="12:12" x14ac:dyDescent="0.25">
      <c r="L353" t="s">
        <v>1271</v>
      </c>
    </row>
    <row r="354" spans="12:12" x14ac:dyDescent="0.25">
      <c r="L354" t="s">
        <v>1429</v>
      </c>
    </row>
    <row r="355" spans="12:12" x14ac:dyDescent="0.25">
      <c r="L355" t="s">
        <v>1272</v>
      </c>
    </row>
    <row r="356" spans="12:12" x14ac:dyDescent="0.25">
      <c r="L356" t="s">
        <v>613</v>
      </c>
    </row>
    <row r="357" spans="12:12" x14ac:dyDescent="0.25">
      <c r="L357" t="s">
        <v>614</v>
      </c>
    </row>
    <row r="358" spans="12:12" x14ac:dyDescent="0.25">
      <c r="L358" t="s">
        <v>615</v>
      </c>
    </row>
    <row r="359" spans="12:12" x14ac:dyDescent="0.25">
      <c r="L359" t="s">
        <v>616</v>
      </c>
    </row>
    <row r="360" spans="12:12" x14ac:dyDescent="0.25">
      <c r="L360" t="s">
        <v>617</v>
      </c>
    </row>
    <row r="361" spans="12:12" x14ac:dyDescent="0.25">
      <c r="L361" t="s">
        <v>1430</v>
      </c>
    </row>
    <row r="362" spans="12:12" x14ac:dyDescent="0.25">
      <c r="L362" t="s">
        <v>1273</v>
      </c>
    </row>
    <row r="363" spans="12:12" x14ac:dyDescent="0.25">
      <c r="L363" t="s">
        <v>618</v>
      </c>
    </row>
    <row r="364" spans="12:12" x14ac:dyDescent="0.25">
      <c r="L364" t="s">
        <v>1431</v>
      </c>
    </row>
    <row r="365" spans="12:12" x14ac:dyDescent="0.25">
      <c r="L365" t="s">
        <v>1432</v>
      </c>
    </row>
    <row r="366" spans="12:12" x14ac:dyDescent="0.25">
      <c r="L366" t="s">
        <v>1433</v>
      </c>
    </row>
    <row r="367" spans="12:12" x14ac:dyDescent="0.25">
      <c r="L367" t="s">
        <v>1434</v>
      </c>
    </row>
    <row r="368" spans="12:12" x14ac:dyDescent="0.25">
      <c r="L368" t="s">
        <v>1274</v>
      </c>
    </row>
    <row r="369" spans="12:12" x14ac:dyDescent="0.25">
      <c r="L369" t="s">
        <v>619</v>
      </c>
    </row>
    <row r="370" spans="12:12" x14ac:dyDescent="0.25">
      <c r="L370" t="s">
        <v>620</v>
      </c>
    </row>
    <row r="371" spans="12:12" x14ac:dyDescent="0.25">
      <c r="L371" t="s">
        <v>621</v>
      </c>
    </row>
    <row r="372" spans="12:12" x14ac:dyDescent="0.25">
      <c r="L372" t="s">
        <v>622</v>
      </c>
    </row>
    <row r="373" spans="12:12" x14ac:dyDescent="0.25">
      <c r="L373" t="s">
        <v>623</v>
      </c>
    </row>
    <row r="374" spans="12:12" x14ac:dyDescent="0.25">
      <c r="L374" t="s">
        <v>624</v>
      </c>
    </row>
    <row r="375" spans="12:12" x14ac:dyDescent="0.25">
      <c r="L375" t="s">
        <v>625</v>
      </c>
    </row>
    <row r="376" spans="12:12" x14ac:dyDescent="0.25">
      <c r="L376" t="s">
        <v>626</v>
      </c>
    </row>
    <row r="377" spans="12:12" x14ac:dyDescent="0.25">
      <c r="L377" t="s">
        <v>627</v>
      </c>
    </row>
    <row r="378" spans="12:12" x14ac:dyDescent="0.25">
      <c r="L378" t="s">
        <v>628</v>
      </c>
    </row>
    <row r="379" spans="12:12" x14ac:dyDescent="0.25">
      <c r="L379" t="s">
        <v>1528</v>
      </c>
    </row>
    <row r="380" spans="12:12" x14ac:dyDescent="0.25">
      <c r="L380" t="s">
        <v>629</v>
      </c>
    </row>
    <row r="381" spans="12:12" x14ac:dyDescent="0.25">
      <c r="L381" t="s">
        <v>630</v>
      </c>
    </row>
    <row r="382" spans="12:12" x14ac:dyDescent="0.25">
      <c r="L382" t="s">
        <v>1435</v>
      </c>
    </row>
    <row r="383" spans="12:12" x14ac:dyDescent="0.25">
      <c r="L383" t="s">
        <v>1275</v>
      </c>
    </row>
    <row r="384" spans="12:12" x14ac:dyDescent="0.25">
      <c r="L384" t="s">
        <v>631</v>
      </c>
    </row>
    <row r="385" spans="12:12" x14ac:dyDescent="0.25">
      <c r="L385" t="s">
        <v>632</v>
      </c>
    </row>
    <row r="386" spans="12:12" x14ac:dyDescent="0.25">
      <c r="L386" t="s">
        <v>633</v>
      </c>
    </row>
    <row r="387" spans="12:12" x14ac:dyDescent="0.25">
      <c r="L387" t="s">
        <v>634</v>
      </c>
    </row>
    <row r="388" spans="12:12" x14ac:dyDescent="0.25">
      <c r="L388" t="s">
        <v>635</v>
      </c>
    </row>
    <row r="389" spans="12:12" x14ac:dyDescent="0.25">
      <c r="L389" t="s">
        <v>636</v>
      </c>
    </row>
    <row r="390" spans="12:12" x14ac:dyDescent="0.25">
      <c r="L390" t="s">
        <v>637</v>
      </c>
    </row>
    <row r="391" spans="12:12" x14ac:dyDescent="0.25">
      <c r="L391" t="s">
        <v>638</v>
      </c>
    </row>
    <row r="392" spans="12:12" x14ac:dyDescent="0.25">
      <c r="L392" t="s">
        <v>639</v>
      </c>
    </row>
    <row r="393" spans="12:12" x14ac:dyDescent="0.25">
      <c r="L393" t="s">
        <v>640</v>
      </c>
    </row>
    <row r="394" spans="12:12" x14ac:dyDescent="0.25">
      <c r="L394" t="s">
        <v>641</v>
      </c>
    </row>
    <row r="395" spans="12:12" x14ac:dyDescent="0.25">
      <c r="L395" t="s">
        <v>642</v>
      </c>
    </row>
    <row r="396" spans="12:12" x14ac:dyDescent="0.25">
      <c r="L396" t="s">
        <v>643</v>
      </c>
    </row>
    <row r="397" spans="12:12" x14ac:dyDescent="0.25">
      <c r="L397" t="s">
        <v>644</v>
      </c>
    </row>
    <row r="398" spans="12:12" x14ac:dyDescent="0.25">
      <c r="L398" t="s">
        <v>645</v>
      </c>
    </row>
    <row r="399" spans="12:12" x14ac:dyDescent="0.25">
      <c r="L399" t="s">
        <v>1436</v>
      </c>
    </row>
    <row r="400" spans="12:12" x14ac:dyDescent="0.25">
      <c r="L400" t="s">
        <v>1276</v>
      </c>
    </row>
    <row r="401" spans="12:12" x14ac:dyDescent="0.25">
      <c r="L401" t="s">
        <v>1437</v>
      </c>
    </row>
    <row r="402" spans="12:12" x14ac:dyDescent="0.25">
      <c r="L402" t="s">
        <v>1438</v>
      </c>
    </row>
    <row r="403" spans="12:12" x14ac:dyDescent="0.25">
      <c r="L403" t="s">
        <v>1439</v>
      </c>
    </row>
    <row r="404" spans="12:12" x14ac:dyDescent="0.25">
      <c r="L404" t="s">
        <v>1440</v>
      </c>
    </row>
    <row r="405" spans="12:12" x14ac:dyDescent="0.25">
      <c r="L405" t="s">
        <v>1441</v>
      </c>
    </row>
    <row r="406" spans="12:12" x14ac:dyDescent="0.25">
      <c r="L406" t="s">
        <v>1442</v>
      </c>
    </row>
    <row r="407" spans="12:12" x14ac:dyDescent="0.25">
      <c r="L407" t="s">
        <v>1443</v>
      </c>
    </row>
    <row r="408" spans="12:12" x14ac:dyDescent="0.25">
      <c r="L408" t="s">
        <v>1277</v>
      </c>
    </row>
    <row r="409" spans="12:12" x14ac:dyDescent="0.25">
      <c r="L409" t="s">
        <v>646</v>
      </c>
    </row>
    <row r="410" spans="12:12" x14ac:dyDescent="0.25">
      <c r="L410" t="s">
        <v>1444</v>
      </c>
    </row>
    <row r="411" spans="12:12" x14ac:dyDescent="0.25">
      <c r="L411" t="s">
        <v>1278</v>
      </c>
    </row>
    <row r="412" spans="12:12" x14ac:dyDescent="0.25">
      <c r="L412" t="s">
        <v>647</v>
      </c>
    </row>
    <row r="413" spans="12:12" x14ac:dyDescent="0.25">
      <c r="L413" t="s">
        <v>648</v>
      </c>
    </row>
    <row r="414" spans="12:12" x14ac:dyDescent="0.25">
      <c r="L414" t="s">
        <v>649</v>
      </c>
    </row>
    <row r="415" spans="12:12" x14ac:dyDescent="0.25">
      <c r="L415" t="s">
        <v>650</v>
      </c>
    </row>
    <row r="416" spans="12:12" x14ac:dyDescent="0.25">
      <c r="L416" t="s">
        <v>651</v>
      </c>
    </row>
    <row r="417" spans="12:12" x14ac:dyDescent="0.25">
      <c r="L417" t="s">
        <v>652</v>
      </c>
    </row>
    <row r="418" spans="12:12" x14ac:dyDescent="0.25">
      <c r="L418" t="s">
        <v>653</v>
      </c>
    </row>
    <row r="419" spans="12:12" x14ac:dyDescent="0.25">
      <c r="L419" t="s">
        <v>654</v>
      </c>
    </row>
    <row r="420" spans="12:12" x14ac:dyDescent="0.25">
      <c r="L420" t="s">
        <v>655</v>
      </c>
    </row>
    <row r="421" spans="12:12" x14ac:dyDescent="0.25">
      <c r="L421" t="s">
        <v>656</v>
      </c>
    </row>
    <row r="422" spans="12:12" x14ac:dyDescent="0.25">
      <c r="L422" t="s">
        <v>657</v>
      </c>
    </row>
    <row r="423" spans="12:12" x14ac:dyDescent="0.25">
      <c r="L423" t="s">
        <v>658</v>
      </c>
    </row>
    <row r="424" spans="12:12" x14ac:dyDescent="0.25">
      <c r="L424" t="s">
        <v>1445</v>
      </c>
    </row>
    <row r="425" spans="12:12" x14ac:dyDescent="0.25">
      <c r="L425" t="s">
        <v>1279</v>
      </c>
    </row>
    <row r="426" spans="12:12" x14ac:dyDescent="0.25">
      <c r="L426" t="s">
        <v>659</v>
      </c>
    </row>
    <row r="427" spans="12:12" x14ac:dyDescent="0.25">
      <c r="L427" t="s">
        <v>1446</v>
      </c>
    </row>
    <row r="428" spans="12:12" x14ac:dyDescent="0.25">
      <c r="L428" t="s">
        <v>1280</v>
      </c>
    </row>
    <row r="429" spans="12:12" x14ac:dyDescent="0.25">
      <c r="L429" t="s">
        <v>660</v>
      </c>
    </row>
    <row r="430" spans="12:12" x14ac:dyDescent="0.25">
      <c r="L430" t="s">
        <v>661</v>
      </c>
    </row>
    <row r="431" spans="12:12" x14ac:dyDescent="0.25">
      <c r="L431" t="s">
        <v>662</v>
      </c>
    </row>
    <row r="432" spans="12:12" x14ac:dyDescent="0.25">
      <c r="L432" t="s">
        <v>663</v>
      </c>
    </row>
    <row r="433" spans="12:12" x14ac:dyDescent="0.25">
      <c r="L433" t="s">
        <v>664</v>
      </c>
    </row>
    <row r="434" spans="12:12" x14ac:dyDescent="0.25">
      <c r="L434" t="s">
        <v>1321</v>
      </c>
    </row>
    <row r="435" spans="12:12" x14ac:dyDescent="0.25">
      <c r="L435" t="s">
        <v>665</v>
      </c>
    </row>
    <row r="436" spans="12:12" x14ac:dyDescent="0.25">
      <c r="L436" t="s">
        <v>666</v>
      </c>
    </row>
    <row r="437" spans="12:12" x14ac:dyDescent="0.25">
      <c r="L437" t="s">
        <v>1447</v>
      </c>
    </row>
    <row r="438" spans="12:12" x14ac:dyDescent="0.25">
      <c r="L438" t="s">
        <v>1448</v>
      </c>
    </row>
    <row r="439" spans="12:12" x14ac:dyDescent="0.25">
      <c r="L439" t="s">
        <v>1281</v>
      </c>
    </row>
    <row r="440" spans="12:12" x14ac:dyDescent="0.25">
      <c r="L440" t="s">
        <v>667</v>
      </c>
    </row>
    <row r="441" spans="12:12" x14ac:dyDescent="0.25">
      <c r="L441" t="s">
        <v>1449</v>
      </c>
    </row>
    <row r="442" spans="12:12" x14ac:dyDescent="0.25">
      <c r="L442" t="s">
        <v>1282</v>
      </c>
    </row>
    <row r="443" spans="12:12" x14ac:dyDescent="0.25">
      <c r="L443" t="s">
        <v>1450</v>
      </c>
    </row>
    <row r="444" spans="12:12" x14ac:dyDescent="0.25">
      <c r="L444" t="s">
        <v>1451</v>
      </c>
    </row>
    <row r="445" spans="12:12" x14ac:dyDescent="0.25">
      <c r="L445" t="s">
        <v>1283</v>
      </c>
    </row>
    <row r="446" spans="12:12" x14ac:dyDescent="0.25">
      <c r="L446" t="s">
        <v>1452</v>
      </c>
    </row>
    <row r="447" spans="12:12" x14ac:dyDescent="0.25">
      <c r="L447" t="s">
        <v>1284</v>
      </c>
    </row>
    <row r="448" spans="12:12" x14ac:dyDescent="0.25">
      <c r="L448" t="s">
        <v>668</v>
      </c>
    </row>
    <row r="449" spans="12:12" x14ac:dyDescent="0.25">
      <c r="L449" t="s">
        <v>1453</v>
      </c>
    </row>
    <row r="450" spans="12:12" x14ac:dyDescent="0.25">
      <c r="L450" t="s">
        <v>1285</v>
      </c>
    </row>
    <row r="451" spans="12:12" x14ac:dyDescent="0.25">
      <c r="L451" t="s">
        <v>669</v>
      </c>
    </row>
    <row r="452" spans="12:12" x14ac:dyDescent="0.25">
      <c r="L452" t="s">
        <v>670</v>
      </c>
    </row>
    <row r="453" spans="12:12" x14ac:dyDescent="0.25">
      <c r="L453" t="s">
        <v>671</v>
      </c>
    </row>
    <row r="454" spans="12:12" x14ac:dyDescent="0.25">
      <c r="L454" t="s">
        <v>672</v>
      </c>
    </row>
    <row r="455" spans="12:12" x14ac:dyDescent="0.25">
      <c r="L455" t="s">
        <v>1454</v>
      </c>
    </row>
    <row r="456" spans="12:12" x14ac:dyDescent="0.25">
      <c r="L456" t="s">
        <v>1286</v>
      </c>
    </row>
    <row r="457" spans="12:12" x14ac:dyDescent="0.25">
      <c r="L457" t="s">
        <v>673</v>
      </c>
    </row>
    <row r="458" spans="12:12" x14ac:dyDescent="0.25">
      <c r="L458" t="s">
        <v>674</v>
      </c>
    </row>
    <row r="459" spans="12:12" x14ac:dyDescent="0.25">
      <c r="L459" t="s">
        <v>675</v>
      </c>
    </row>
    <row r="460" spans="12:12" x14ac:dyDescent="0.25">
      <c r="L460" t="s">
        <v>676</v>
      </c>
    </row>
    <row r="461" spans="12:12" x14ac:dyDescent="0.25">
      <c r="L461" t="s">
        <v>677</v>
      </c>
    </row>
    <row r="462" spans="12:12" x14ac:dyDescent="0.25">
      <c r="L462" t="s">
        <v>678</v>
      </c>
    </row>
    <row r="463" spans="12:12" x14ac:dyDescent="0.25">
      <c r="L463" t="s">
        <v>679</v>
      </c>
    </row>
    <row r="464" spans="12:12" x14ac:dyDescent="0.25">
      <c r="L464" t="s">
        <v>680</v>
      </c>
    </row>
    <row r="465" spans="12:12" x14ac:dyDescent="0.25">
      <c r="L465" t="s">
        <v>681</v>
      </c>
    </row>
    <row r="466" spans="12:12" x14ac:dyDescent="0.25">
      <c r="L466" t="s">
        <v>682</v>
      </c>
    </row>
    <row r="467" spans="12:12" x14ac:dyDescent="0.25">
      <c r="L467" t="s">
        <v>683</v>
      </c>
    </row>
    <row r="468" spans="12:12" x14ac:dyDescent="0.25">
      <c r="L468" t="s">
        <v>684</v>
      </c>
    </row>
    <row r="469" spans="12:12" x14ac:dyDescent="0.25">
      <c r="L469" t="s">
        <v>685</v>
      </c>
    </row>
    <row r="470" spans="12:12" x14ac:dyDescent="0.25">
      <c r="L470" t="s">
        <v>686</v>
      </c>
    </row>
    <row r="471" spans="12:12" x14ac:dyDescent="0.25">
      <c r="L471" t="s">
        <v>1455</v>
      </c>
    </row>
    <row r="472" spans="12:12" x14ac:dyDescent="0.25">
      <c r="L472" t="s">
        <v>1287</v>
      </c>
    </row>
    <row r="473" spans="12:12" x14ac:dyDescent="0.25">
      <c r="L473" t="s">
        <v>687</v>
      </c>
    </row>
    <row r="474" spans="12:12" x14ac:dyDescent="0.25">
      <c r="L474" t="s">
        <v>688</v>
      </c>
    </row>
    <row r="475" spans="12:12" x14ac:dyDescent="0.25">
      <c r="L475" t="s">
        <v>689</v>
      </c>
    </row>
    <row r="476" spans="12:12" x14ac:dyDescent="0.25">
      <c r="L476" t="s">
        <v>690</v>
      </c>
    </row>
    <row r="477" spans="12:12" x14ac:dyDescent="0.25">
      <c r="L477" t="s">
        <v>691</v>
      </c>
    </row>
    <row r="478" spans="12:12" x14ac:dyDescent="0.25">
      <c r="L478" t="s">
        <v>692</v>
      </c>
    </row>
    <row r="479" spans="12:12" x14ac:dyDescent="0.25">
      <c r="L479" t="s">
        <v>693</v>
      </c>
    </row>
    <row r="480" spans="12:12" x14ac:dyDescent="0.25">
      <c r="L480" t="s">
        <v>694</v>
      </c>
    </row>
    <row r="481" spans="12:12" x14ac:dyDescent="0.25">
      <c r="L481" t="s">
        <v>695</v>
      </c>
    </row>
    <row r="482" spans="12:12" x14ac:dyDescent="0.25">
      <c r="L482" t="s">
        <v>696</v>
      </c>
    </row>
    <row r="483" spans="12:12" x14ac:dyDescent="0.25">
      <c r="L483" t="s">
        <v>697</v>
      </c>
    </row>
    <row r="484" spans="12:12" x14ac:dyDescent="0.25">
      <c r="L484" t="s">
        <v>698</v>
      </c>
    </row>
    <row r="485" spans="12:12" x14ac:dyDescent="0.25">
      <c r="L485" t="s">
        <v>699</v>
      </c>
    </row>
    <row r="486" spans="12:12" x14ac:dyDescent="0.25">
      <c r="L486" t="s">
        <v>700</v>
      </c>
    </row>
    <row r="487" spans="12:12" x14ac:dyDescent="0.25">
      <c r="L487" t="s">
        <v>1456</v>
      </c>
    </row>
    <row r="488" spans="12:12" x14ac:dyDescent="0.25">
      <c r="L488" t="s">
        <v>1288</v>
      </c>
    </row>
    <row r="489" spans="12:12" x14ac:dyDescent="0.25">
      <c r="L489" t="s">
        <v>701</v>
      </c>
    </row>
    <row r="490" spans="12:12" x14ac:dyDescent="0.25">
      <c r="L490" t="s">
        <v>702</v>
      </c>
    </row>
    <row r="491" spans="12:12" x14ac:dyDescent="0.25">
      <c r="L491" t="s">
        <v>703</v>
      </c>
    </row>
    <row r="492" spans="12:12" x14ac:dyDescent="0.25">
      <c r="L492" t="s">
        <v>704</v>
      </c>
    </row>
    <row r="493" spans="12:12" x14ac:dyDescent="0.25">
      <c r="L493" t="s">
        <v>705</v>
      </c>
    </row>
    <row r="494" spans="12:12" x14ac:dyDescent="0.25">
      <c r="L494" t="s">
        <v>1457</v>
      </c>
    </row>
    <row r="495" spans="12:12" x14ac:dyDescent="0.25">
      <c r="L495" t="s">
        <v>1289</v>
      </c>
    </row>
    <row r="496" spans="12:12" x14ac:dyDescent="0.25">
      <c r="L496" t="s">
        <v>706</v>
      </c>
    </row>
    <row r="497" spans="12:12" x14ac:dyDescent="0.25">
      <c r="L497" t="s">
        <v>707</v>
      </c>
    </row>
    <row r="498" spans="12:12" x14ac:dyDescent="0.25">
      <c r="L498" t="s">
        <v>708</v>
      </c>
    </row>
    <row r="499" spans="12:12" x14ac:dyDescent="0.25">
      <c r="L499" t="s">
        <v>1458</v>
      </c>
    </row>
    <row r="500" spans="12:12" x14ac:dyDescent="0.25">
      <c r="L500" t="s">
        <v>1290</v>
      </c>
    </row>
    <row r="501" spans="12:12" x14ac:dyDescent="0.25">
      <c r="L501" t="s">
        <v>709</v>
      </c>
    </row>
    <row r="502" spans="12:12" x14ac:dyDescent="0.25">
      <c r="L502" t="s">
        <v>710</v>
      </c>
    </row>
    <row r="503" spans="12:12" x14ac:dyDescent="0.25">
      <c r="L503" t="s">
        <v>711</v>
      </c>
    </row>
    <row r="504" spans="12:12" x14ac:dyDescent="0.25">
      <c r="L504" t="s">
        <v>712</v>
      </c>
    </row>
    <row r="505" spans="12:12" x14ac:dyDescent="0.25">
      <c r="L505" t="s">
        <v>1459</v>
      </c>
    </row>
    <row r="506" spans="12:12" x14ac:dyDescent="0.25">
      <c r="L506" t="s">
        <v>1291</v>
      </c>
    </row>
    <row r="507" spans="12:12" x14ac:dyDescent="0.25">
      <c r="L507" t="s">
        <v>713</v>
      </c>
    </row>
    <row r="508" spans="12:12" x14ac:dyDescent="0.25">
      <c r="L508" t="s">
        <v>714</v>
      </c>
    </row>
    <row r="509" spans="12:12" x14ac:dyDescent="0.25">
      <c r="L509" t="s">
        <v>715</v>
      </c>
    </row>
    <row r="510" spans="12:12" x14ac:dyDescent="0.25">
      <c r="L510" t="s">
        <v>716</v>
      </c>
    </row>
    <row r="511" spans="12:12" x14ac:dyDescent="0.25">
      <c r="L511" t="s">
        <v>717</v>
      </c>
    </row>
    <row r="512" spans="12:12" x14ac:dyDescent="0.25">
      <c r="L512" t="s">
        <v>718</v>
      </c>
    </row>
    <row r="513" spans="12:12" x14ac:dyDescent="0.25">
      <c r="L513" t="s">
        <v>719</v>
      </c>
    </row>
    <row r="514" spans="12:12" x14ac:dyDescent="0.25">
      <c r="L514" t="s">
        <v>720</v>
      </c>
    </row>
    <row r="515" spans="12:12" x14ac:dyDescent="0.25">
      <c r="L515" t="s">
        <v>721</v>
      </c>
    </row>
    <row r="516" spans="12:12" x14ac:dyDescent="0.25">
      <c r="L516" t="s">
        <v>1460</v>
      </c>
    </row>
    <row r="517" spans="12:12" x14ac:dyDescent="0.25">
      <c r="L517" t="s">
        <v>1292</v>
      </c>
    </row>
    <row r="518" spans="12:12" x14ac:dyDescent="0.25">
      <c r="L518" t="s">
        <v>722</v>
      </c>
    </row>
    <row r="519" spans="12:12" x14ac:dyDescent="0.25">
      <c r="L519" t="s">
        <v>723</v>
      </c>
    </row>
    <row r="520" spans="12:12" x14ac:dyDescent="0.25">
      <c r="L520" t="s">
        <v>724</v>
      </c>
    </row>
    <row r="521" spans="12:12" x14ac:dyDescent="0.25">
      <c r="L521" t="s">
        <v>725</v>
      </c>
    </row>
    <row r="522" spans="12:12" x14ac:dyDescent="0.25">
      <c r="L522" t="s">
        <v>1461</v>
      </c>
    </row>
    <row r="523" spans="12:12" x14ac:dyDescent="0.25">
      <c r="L523" t="s">
        <v>1462</v>
      </c>
    </row>
    <row r="524" spans="12:12" x14ac:dyDescent="0.25">
      <c r="L524" t="s">
        <v>1463</v>
      </c>
    </row>
    <row r="525" spans="12:12" x14ac:dyDescent="0.25">
      <c r="L525" t="s">
        <v>1464</v>
      </c>
    </row>
    <row r="526" spans="12:12" x14ac:dyDescent="0.25">
      <c r="L526" t="s">
        <v>1293</v>
      </c>
    </row>
    <row r="527" spans="12:12" x14ac:dyDescent="0.25">
      <c r="L527" t="s">
        <v>1465</v>
      </c>
    </row>
    <row r="528" spans="12:12" x14ac:dyDescent="0.25">
      <c r="L528" t="s">
        <v>1294</v>
      </c>
    </row>
    <row r="529" spans="12:12" x14ac:dyDescent="0.25">
      <c r="L529" t="s">
        <v>726</v>
      </c>
    </row>
    <row r="530" spans="12:12" x14ac:dyDescent="0.25">
      <c r="L530" t="s">
        <v>727</v>
      </c>
    </row>
    <row r="531" spans="12:12" x14ac:dyDescent="0.25">
      <c r="L531" t="s">
        <v>728</v>
      </c>
    </row>
    <row r="532" spans="12:12" x14ac:dyDescent="0.25">
      <c r="L532" t="s">
        <v>729</v>
      </c>
    </row>
    <row r="533" spans="12:12" x14ac:dyDescent="0.25">
      <c r="L533" t="s">
        <v>730</v>
      </c>
    </row>
    <row r="534" spans="12:12" x14ac:dyDescent="0.25">
      <c r="L534" t="s">
        <v>731</v>
      </c>
    </row>
    <row r="535" spans="12:12" x14ac:dyDescent="0.25">
      <c r="L535" t="s">
        <v>732</v>
      </c>
    </row>
    <row r="536" spans="12:12" x14ac:dyDescent="0.25">
      <c r="L536" t="s">
        <v>733</v>
      </c>
    </row>
    <row r="537" spans="12:12" x14ac:dyDescent="0.25">
      <c r="L537" t="s">
        <v>734</v>
      </c>
    </row>
    <row r="538" spans="12:12" x14ac:dyDescent="0.25">
      <c r="L538" t="s">
        <v>735</v>
      </c>
    </row>
    <row r="539" spans="12:12" x14ac:dyDescent="0.25">
      <c r="L539" t="s">
        <v>736</v>
      </c>
    </row>
    <row r="540" spans="12:12" x14ac:dyDescent="0.25">
      <c r="L540" t="s">
        <v>737</v>
      </c>
    </row>
    <row r="541" spans="12:12" x14ac:dyDescent="0.25">
      <c r="L541" t="s">
        <v>738</v>
      </c>
    </row>
    <row r="542" spans="12:12" x14ac:dyDescent="0.25">
      <c r="L542" t="s">
        <v>739</v>
      </c>
    </row>
    <row r="543" spans="12:12" x14ac:dyDescent="0.25">
      <c r="L543" t="s">
        <v>740</v>
      </c>
    </row>
    <row r="544" spans="12:12" x14ac:dyDescent="0.25">
      <c r="L544" t="s">
        <v>741</v>
      </c>
    </row>
    <row r="545" spans="12:12" x14ac:dyDescent="0.25">
      <c r="L545" t="s">
        <v>742</v>
      </c>
    </row>
    <row r="546" spans="12:12" x14ac:dyDescent="0.25">
      <c r="L546" t="s">
        <v>743</v>
      </c>
    </row>
    <row r="547" spans="12:12" x14ac:dyDescent="0.25">
      <c r="L547" t="s">
        <v>744</v>
      </c>
    </row>
    <row r="548" spans="12:12" x14ac:dyDescent="0.25">
      <c r="L548" t="s">
        <v>745</v>
      </c>
    </row>
    <row r="549" spans="12:12" x14ac:dyDescent="0.25">
      <c r="L549" t="s">
        <v>746</v>
      </c>
    </row>
    <row r="550" spans="12:12" x14ac:dyDescent="0.25">
      <c r="L550" t="s">
        <v>747</v>
      </c>
    </row>
    <row r="551" spans="12:12" x14ac:dyDescent="0.25">
      <c r="L551" t="s">
        <v>748</v>
      </c>
    </row>
    <row r="552" spans="12:12" x14ac:dyDescent="0.25">
      <c r="L552" t="s">
        <v>1466</v>
      </c>
    </row>
    <row r="553" spans="12:12" x14ac:dyDescent="0.25">
      <c r="L553" t="s">
        <v>1295</v>
      </c>
    </row>
    <row r="554" spans="12:12" x14ac:dyDescent="0.25">
      <c r="L554" t="s">
        <v>749</v>
      </c>
    </row>
    <row r="555" spans="12:12" x14ac:dyDescent="0.25">
      <c r="L555" t="s">
        <v>1467</v>
      </c>
    </row>
    <row r="556" spans="12:12" x14ac:dyDescent="0.25">
      <c r="L556" t="s">
        <v>1468</v>
      </c>
    </row>
    <row r="557" spans="12:12" x14ac:dyDescent="0.25">
      <c r="L557" t="s">
        <v>1296</v>
      </c>
    </row>
    <row r="558" spans="12:12" x14ac:dyDescent="0.25">
      <c r="L558" t="s">
        <v>750</v>
      </c>
    </row>
    <row r="559" spans="12:12" x14ac:dyDescent="0.25">
      <c r="L559" t="s">
        <v>751</v>
      </c>
    </row>
    <row r="560" spans="12:12" x14ac:dyDescent="0.25">
      <c r="L560" t="s">
        <v>752</v>
      </c>
    </row>
    <row r="561" spans="12:12" x14ac:dyDescent="0.25">
      <c r="L561" t="s">
        <v>753</v>
      </c>
    </row>
    <row r="562" spans="12:12" x14ac:dyDescent="0.25">
      <c r="L562" t="s">
        <v>754</v>
      </c>
    </row>
    <row r="563" spans="12:12" x14ac:dyDescent="0.25">
      <c r="L563" t="s">
        <v>755</v>
      </c>
    </row>
    <row r="564" spans="12:12" x14ac:dyDescent="0.25">
      <c r="L564" t="s">
        <v>756</v>
      </c>
    </row>
    <row r="565" spans="12:12" x14ac:dyDescent="0.25">
      <c r="L565" t="s">
        <v>757</v>
      </c>
    </row>
    <row r="566" spans="12:12" x14ac:dyDescent="0.25">
      <c r="L566" t="s">
        <v>758</v>
      </c>
    </row>
    <row r="567" spans="12:12" x14ac:dyDescent="0.25">
      <c r="L567" t="s">
        <v>1469</v>
      </c>
    </row>
    <row r="568" spans="12:12" x14ac:dyDescent="0.25">
      <c r="L568" t="s">
        <v>1297</v>
      </c>
    </row>
    <row r="569" spans="12:12" x14ac:dyDescent="0.25">
      <c r="L569" t="s">
        <v>759</v>
      </c>
    </row>
    <row r="570" spans="12:12" x14ac:dyDescent="0.25">
      <c r="L570" t="s">
        <v>760</v>
      </c>
    </row>
    <row r="571" spans="12:12" x14ac:dyDescent="0.25">
      <c r="L571" t="s">
        <v>761</v>
      </c>
    </row>
    <row r="572" spans="12:12" x14ac:dyDescent="0.25">
      <c r="L572" t="s">
        <v>762</v>
      </c>
    </row>
    <row r="573" spans="12:12" x14ac:dyDescent="0.25">
      <c r="L573" t="s">
        <v>1529</v>
      </c>
    </row>
    <row r="574" spans="12:12" x14ac:dyDescent="0.25">
      <c r="L574" t="s">
        <v>763</v>
      </c>
    </row>
    <row r="575" spans="12:12" x14ac:dyDescent="0.25">
      <c r="L575" t="s">
        <v>1470</v>
      </c>
    </row>
    <row r="576" spans="12:12" x14ac:dyDescent="0.25">
      <c r="L576" t="s">
        <v>1298</v>
      </c>
    </row>
    <row r="577" spans="12:12" x14ac:dyDescent="0.25">
      <c r="L577" t="s">
        <v>764</v>
      </c>
    </row>
    <row r="578" spans="12:12" x14ac:dyDescent="0.25">
      <c r="L578" t="s">
        <v>765</v>
      </c>
    </row>
    <row r="579" spans="12:12" x14ac:dyDescent="0.25">
      <c r="L579" t="s">
        <v>766</v>
      </c>
    </row>
    <row r="580" spans="12:12" x14ac:dyDescent="0.25">
      <c r="L580" t="s">
        <v>767</v>
      </c>
    </row>
    <row r="581" spans="12:12" x14ac:dyDescent="0.25">
      <c r="L581" t="s">
        <v>768</v>
      </c>
    </row>
    <row r="582" spans="12:12" x14ac:dyDescent="0.25">
      <c r="L582" t="s">
        <v>1530</v>
      </c>
    </row>
    <row r="583" spans="12:12" x14ac:dyDescent="0.25">
      <c r="L583" t="s">
        <v>769</v>
      </c>
    </row>
    <row r="584" spans="12:12" x14ac:dyDescent="0.25">
      <c r="L584" t="s">
        <v>770</v>
      </c>
    </row>
    <row r="585" spans="12:12" x14ac:dyDescent="0.25">
      <c r="L585" t="s">
        <v>771</v>
      </c>
    </row>
    <row r="586" spans="12:12" x14ac:dyDescent="0.25">
      <c r="L586" t="s">
        <v>772</v>
      </c>
    </row>
    <row r="587" spans="12:12" x14ac:dyDescent="0.25">
      <c r="L587" t="s">
        <v>773</v>
      </c>
    </row>
    <row r="588" spans="12:12" x14ac:dyDescent="0.25">
      <c r="L588" t="s">
        <v>774</v>
      </c>
    </row>
    <row r="589" spans="12:12" x14ac:dyDescent="0.25">
      <c r="L589" t="s">
        <v>775</v>
      </c>
    </row>
    <row r="590" spans="12:12" x14ac:dyDescent="0.25">
      <c r="L590" t="s">
        <v>776</v>
      </c>
    </row>
    <row r="591" spans="12:12" x14ac:dyDescent="0.25">
      <c r="L591" t="s">
        <v>777</v>
      </c>
    </row>
    <row r="592" spans="12:12" x14ac:dyDescent="0.25">
      <c r="L592" t="s">
        <v>778</v>
      </c>
    </row>
    <row r="593" spans="12:12" x14ac:dyDescent="0.25">
      <c r="L593" t="s">
        <v>779</v>
      </c>
    </row>
    <row r="594" spans="12:12" x14ac:dyDescent="0.25">
      <c r="L594" t="s">
        <v>780</v>
      </c>
    </row>
    <row r="595" spans="12:12" x14ac:dyDescent="0.25">
      <c r="L595" t="s">
        <v>781</v>
      </c>
    </row>
    <row r="596" spans="12:12" x14ac:dyDescent="0.25">
      <c r="L596" t="s">
        <v>782</v>
      </c>
    </row>
    <row r="597" spans="12:12" x14ac:dyDescent="0.25">
      <c r="L597" t="s">
        <v>783</v>
      </c>
    </row>
    <row r="598" spans="12:12" x14ac:dyDescent="0.25">
      <c r="L598" t="s">
        <v>784</v>
      </c>
    </row>
    <row r="599" spans="12:12" x14ac:dyDescent="0.25">
      <c r="L599" t="s">
        <v>785</v>
      </c>
    </row>
    <row r="600" spans="12:12" x14ac:dyDescent="0.25">
      <c r="L600" t="s">
        <v>786</v>
      </c>
    </row>
    <row r="601" spans="12:12" x14ac:dyDescent="0.25">
      <c r="L601" t="s">
        <v>1531</v>
      </c>
    </row>
    <row r="602" spans="12:12" x14ac:dyDescent="0.25">
      <c r="L602" t="s">
        <v>1471</v>
      </c>
    </row>
    <row r="603" spans="12:12" x14ac:dyDescent="0.25">
      <c r="L603" t="s">
        <v>1472</v>
      </c>
    </row>
    <row r="604" spans="12:12" x14ac:dyDescent="0.25">
      <c r="L604" t="s">
        <v>1299</v>
      </c>
    </row>
    <row r="605" spans="12:12" x14ac:dyDescent="0.25">
      <c r="L605" t="s">
        <v>787</v>
      </c>
    </row>
    <row r="606" spans="12:12" x14ac:dyDescent="0.25">
      <c r="L606" t="s">
        <v>1473</v>
      </c>
    </row>
    <row r="607" spans="12:12" x14ac:dyDescent="0.25">
      <c r="L607" t="s">
        <v>1300</v>
      </c>
    </row>
    <row r="608" spans="12:12" x14ac:dyDescent="0.25">
      <c r="L608" t="s">
        <v>788</v>
      </c>
    </row>
    <row r="609" spans="12:12" x14ac:dyDescent="0.25">
      <c r="L609" t="s">
        <v>1474</v>
      </c>
    </row>
    <row r="610" spans="12:12" x14ac:dyDescent="0.25">
      <c r="L610" t="s">
        <v>1475</v>
      </c>
    </row>
    <row r="611" spans="12:12" x14ac:dyDescent="0.25">
      <c r="L611" t="s">
        <v>1301</v>
      </c>
    </row>
    <row r="612" spans="12:12" x14ac:dyDescent="0.25">
      <c r="L612" t="s">
        <v>789</v>
      </c>
    </row>
    <row r="613" spans="12:12" x14ac:dyDescent="0.25">
      <c r="L613" t="s">
        <v>790</v>
      </c>
    </row>
    <row r="614" spans="12:12" x14ac:dyDescent="0.25">
      <c r="L614" t="s">
        <v>791</v>
      </c>
    </row>
    <row r="615" spans="12:12" x14ac:dyDescent="0.25">
      <c r="L615" t="s">
        <v>792</v>
      </c>
    </row>
    <row r="616" spans="12:12" x14ac:dyDescent="0.25">
      <c r="L616" t="s">
        <v>793</v>
      </c>
    </row>
    <row r="617" spans="12:12" x14ac:dyDescent="0.25">
      <c r="L617" t="s">
        <v>794</v>
      </c>
    </row>
    <row r="618" spans="12:12" x14ac:dyDescent="0.25">
      <c r="L618" t="s">
        <v>795</v>
      </c>
    </row>
    <row r="619" spans="12:12" x14ac:dyDescent="0.25">
      <c r="L619" t="s">
        <v>796</v>
      </c>
    </row>
    <row r="620" spans="12:12" x14ac:dyDescent="0.25">
      <c r="L620" t="s">
        <v>797</v>
      </c>
    </row>
    <row r="621" spans="12:12" x14ac:dyDescent="0.25">
      <c r="L621" t="s">
        <v>798</v>
      </c>
    </row>
    <row r="622" spans="12:12" x14ac:dyDescent="0.25">
      <c r="L622" t="s">
        <v>799</v>
      </c>
    </row>
    <row r="623" spans="12:12" x14ac:dyDescent="0.25">
      <c r="L623" t="s">
        <v>800</v>
      </c>
    </row>
    <row r="624" spans="12:12" x14ac:dyDescent="0.25">
      <c r="L624" t="s">
        <v>801</v>
      </c>
    </row>
    <row r="625" spans="12:12" x14ac:dyDescent="0.25">
      <c r="L625" t="s">
        <v>802</v>
      </c>
    </row>
    <row r="626" spans="12:12" x14ac:dyDescent="0.25">
      <c r="L626" t="s">
        <v>803</v>
      </c>
    </row>
    <row r="627" spans="12:12" x14ac:dyDescent="0.25">
      <c r="L627" t="s">
        <v>804</v>
      </c>
    </row>
    <row r="628" spans="12:12" x14ac:dyDescent="0.25">
      <c r="L628" t="s">
        <v>805</v>
      </c>
    </row>
    <row r="629" spans="12:12" x14ac:dyDescent="0.25">
      <c r="L629" t="s">
        <v>806</v>
      </c>
    </row>
    <row r="630" spans="12:12" x14ac:dyDescent="0.25">
      <c r="L630" t="s">
        <v>807</v>
      </c>
    </row>
    <row r="631" spans="12:12" x14ac:dyDescent="0.25">
      <c r="L631" t="s">
        <v>808</v>
      </c>
    </row>
    <row r="632" spans="12:12" x14ac:dyDescent="0.25">
      <c r="L632" t="s">
        <v>809</v>
      </c>
    </row>
    <row r="633" spans="12:12" x14ac:dyDescent="0.25">
      <c r="L633" t="s">
        <v>810</v>
      </c>
    </row>
    <row r="634" spans="12:12" x14ac:dyDescent="0.25">
      <c r="L634" t="s">
        <v>811</v>
      </c>
    </row>
    <row r="635" spans="12:12" x14ac:dyDescent="0.25">
      <c r="L635" t="s">
        <v>812</v>
      </c>
    </row>
    <row r="636" spans="12:12" x14ac:dyDescent="0.25">
      <c r="L636" t="s">
        <v>813</v>
      </c>
    </row>
    <row r="637" spans="12:12" x14ac:dyDescent="0.25">
      <c r="L637" t="s">
        <v>814</v>
      </c>
    </row>
    <row r="638" spans="12:12" x14ac:dyDescent="0.25">
      <c r="L638" t="s">
        <v>815</v>
      </c>
    </row>
    <row r="639" spans="12:12" x14ac:dyDescent="0.25">
      <c r="L639" t="s">
        <v>816</v>
      </c>
    </row>
    <row r="640" spans="12:12" x14ac:dyDescent="0.25">
      <c r="L640" t="s">
        <v>817</v>
      </c>
    </row>
    <row r="641" spans="12:12" x14ac:dyDescent="0.25">
      <c r="L641" t="s">
        <v>818</v>
      </c>
    </row>
    <row r="642" spans="12:12" x14ac:dyDescent="0.25">
      <c r="L642" t="s">
        <v>819</v>
      </c>
    </row>
    <row r="643" spans="12:12" x14ac:dyDescent="0.25">
      <c r="L643" t="s">
        <v>820</v>
      </c>
    </row>
    <row r="644" spans="12:12" x14ac:dyDescent="0.25">
      <c r="L644" t="s">
        <v>821</v>
      </c>
    </row>
    <row r="645" spans="12:12" x14ac:dyDescent="0.25">
      <c r="L645" t="s">
        <v>822</v>
      </c>
    </row>
    <row r="646" spans="12:12" x14ac:dyDescent="0.25">
      <c r="L646" t="s">
        <v>823</v>
      </c>
    </row>
    <row r="647" spans="12:12" x14ac:dyDescent="0.25">
      <c r="L647" t="s">
        <v>824</v>
      </c>
    </row>
    <row r="648" spans="12:12" x14ac:dyDescent="0.25">
      <c r="L648" t="s">
        <v>825</v>
      </c>
    </row>
    <row r="649" spans="12:12" x14ac:dyDescent="0.25">
      <c r="L649" t="s">
        <v>826</v>
      </c>
    </row>
    <row r="650" spans="12:12" x14ac:dyDescent="0.25">
      <c r="L650" t="s">
        <v>827</v>
      </c>
    </row>
    <row r="651" spans="12:12" x14ac:dyDescent="0.25">
      <c r="L651" t="s">
        <v>828</v>
      </c>
    </row>
    <row r="652" spans="12:12" x14ac:dyDescent="0.25">
      <c r="L652" t="s">
        <v>829</v>
      </c>
    </row>
    <row r="653" spans="12:12" x14ac:dyDescent="0.25">
      <c r="L653" t="s">
        <v>830</v>
      </c>
    </row>
    <row r="654" spans="12:12" x14ac:dyDescent="0.25">
      <c r="L654" t="s">
        <v>831</v>
      </c>
    </row>
    <row r="655" spans="12:12" x14ac:dyDescent="0.25">
      <c r="L655" t="s">
        <v>832</v>
      </c>
    </row>
    <row r="656" spans="12:12" x14ac:dyDescent="0.25">
      <c r="L656" t="s">
        <v>833</v>
      </c>
    </row>
    <row r="657" spans="12:12" x14ac:dyDescent="0.25">
      <c r="L657" t="s">
        <v>834</v>
      </c>
    </row>
    <row r="658" spans="12:12" x14ac:dyDescent="0.25">
      <c r="L658" t="s">
        <v>835</v>
      </c>
    </row>
    <row r="659" spans="12:12" x14ac:dyDescent="0.25">
      <c r="L659" t="s">
        <v>836</v>
      </c>
    </row>
    <row r="660" spans="12:12" x14ac:dyDescent="0.25">
      <c r="L660" t="s">
        <v>837</v>
      </c>
    </row>
    <row r="661" spans="12:12" x14ac:dyDescent="0.25">
      <c r="L661" t="s">
        <v>838</v>
      </c>
    </row>
    <row r="662" spans="12:12" x14ac:dyDescent="0.25">
      <c r="L662" t="s">
        <v>839</v>
      </c>
    </row>
    <row r="663" spans="12:12" x14ac:dyDescent="0.25">
      <c r="L663" t="s">
        <v>840</v>
      </c>
    </row>
    <row r="664" spans="12:12" x14ac:dyDescent="0.25">
      <c r="L664" t="s">
        <v>841</v>
      </c>
    </row>
    <row r="665" spans="12:12" x14ac:dyDescent="0.25">
      <c r="L665" t="s">
        <v>842</v>
      </c>
    </row>
    <row r="666" spans="12:12" x14ac:dyDescent="0.25">
      <c r="L666" t="s">
        <v>843</v>
      </c>
    </row>
    <row r="667" spans="12:12" x14ac:dyDescent="0.25">
      <c r="L667" t="s">
        <v>844</v>
      </c>
    </row>
    <row r="668" spans="12:12" x14ac:dyDescent="0.25">
      <c r="L668" t="s">
        <v>845</v>
      </c>
    </row>
    <row r="669" spans="12:12" x14ac:dyDescent="0.25">
      <c r="L669" t="s">
        <v>846</v>
      </c>
    </row>
    <row r="670" spans="12:12" x14ac:dyDescent="0.25">
      <c r="L670" t="s">
        <v>847</v>
      </c>
    </row>
    <row r="671" spans="12:12" x14ac:dyDescent="0.25">
      <c r="L671" t="s">
        <v>848</v>
      </c>
    </row>
    <row r="672" spans="12:12" x14ac:dyDescent="0.25">
      <c r="L672" t="s">
        <v>849</v>
      </c>
    </row>
    <row r="673" spans="12:12" x14ac:dyDescent="0.25">
      <c r="L673" t="s">
        <v>850</v>
      </c>
    </row>
    <row r="674" spans="12:12" x14ac:dyDescent="0.25">
      <c r="L674" t="s">
        <v>851</v>
      </c>
    </row>
    <row r="675" spans="12:12" x14ac:dyDescent="0.25">
      <c r="L675" t="s">
        <v>852</v>
      </c>
    </row>
    <row r="676" spans="12:12" x14ac:dyDescent="0.25">
      <c r="L676" t="s">
        <v>853</v>
      </c>
    </row>
    <row r="677" spans="12:12" x14ac:dyDescent="0.25">
      <c r="L677" t="s">
        <v>854</v>
      </c>
    </row>
    <row r="678" spans="12:12" x14ac:dyDescent="0.25">
      <c r="L678" t="s">
        <v>855</v>
      </c>
    </row>
    <row r="679" spans="12:12" x14ac:dyDescent="0.25">
      <c r="L679" t="s">
        <v>856</v>
      </c>
    </row>
    <row r="680" spans="12:12" x14ac:dyDescent="0.25">
      <c r="L680" t="s">
        <v>857</v>
      </c>
    </row>
    <row r="681" spans="12:12" x14ac:dyDescent="0.25">
      <c r="L681" t="s">
        <v>858</v>
      </c>
    </row>
    <row r="682" spans="12:12" x14ac:dyDescent="0.25">
      <c r="L682" t="s">
        <v>859</v>
      </c>
    </row>
    <row r="683" spans="12:12" x14ac:dyDescent="0.25">
      <c r="L683" t="s">
        <v>860</v>
      </c>
    </row>
    <row r="684" spans="12:12" x14ac:dyDescent="0.25">
      <c r="L684" t="s">
        <v>861</v>
      </c>
    </row>
    <row r="685" spans="12:12" x14ac:dyDescent="0.25">
      <c r="L685" t="s">
        <v>862</v>
      </c>
    </row>
    <row r="686" spans="12:12" x14ac:dyDescent="0.25">
      <c r="L686" t="s">
        <v>863</v>
      </c>
    </row>
    <row r="687" spans="12:12" x14ac:dyDescent="0.25">
      <c r="L687" t="s">
        <v>864</v>
      </c>
    </row>
    <row r="688" spans="12:12" x14ac:dyDescent="0.25">
      <c r="L688" t="s">
        <v>865</v>
      </c>
    </row>
    <row r="689" spans="12:12" x14ac:dyDescent="0.25">
      <c r="L689" t="s">
        <v>866</v>
      </c>
    </row>
    <row r="690" spans="12:12" x14ac:dyDescent="0.25">
      <c r="L690" t="s">
        <v>867</v>
      </c>
    </row>
    <row r="691" spans="12:12" x14ac:dyDescent="0.25">
      <c r="L691" t="s">
        <v>868</v>
      </c>
    </row>
    <row r="692" spans="12:12" x14ac:dyDescent="0.25">
      <c r="L692" t="s">
        <v>869</v>
      </c>
    </row>
    <row r="693" spans="12:12" x14ac:dyDescent="0.25">
      <c r="L693" t="s">
        <v>870</v>
      </c>
    </row>
    <row r="694" spans="12:12" x14ac:dyDescent="0.25">
      <c r="L694" t="s">
        <v>871</v>
      </c>
    </row>
    <row r="695" spans="12:12" x14ac:dyDescent="0.25">
      <c r="L695" t="s">
        <v>872</v>
      </c>
    </row>
    <row r="696" spans="12:12" x14ac:dyDescent="0.25">
      <c r="L696" t="s">
        <v>873</v>
      </c>
    </row>
    <row r="697" spans="12:12" x14ac:dyDescent="0.25">
      <c r="L697" t="s">
        <v>874</v>
      </c>
    </row>
    <row r="698" spans="12:12" x14ac:dyDescent="0.25">
      <c r="L698" t="s">
        <v>875</v>
      </c>
    </row>
    <row r="699" spans="12:12" x14ac:dyDescent="0.25">
      <c r="L699" t="s">
        <v>1476</v>
      </c>
    </row>
    <row r="700" spans="12:12" x14ac:dyDescent="0.25">
      <c r="L700" t="s">
        <v>1477</v>
      </c>
    </row>
    <row r="701" spans="12:12" x14ac:dyDescent="0.25">
      <c r="L701" t="s">
        <v>1302</v>
      </c>
    </row>
    <row r="702" spans="12:12" x14ac:dyDescent="0.25">
      <c r="L702" t="s">
        <v>876</v>
      </c>
    </row>
    <row r="703" spans="12:12" x14ac:dyDescent="0.25">
      <c r="L703" t="s">
        <v>1478</v>
      </c>
    </row>
    <row r="704" spans="12:12" x14ac:dyDescent="0.25">
      <c r="L704" t="s">
        <v>1303</v>
      </c>
    </row>
    <row r="705" spans="12:12" x14ac:dyDescent="0.25">
      <c r="L705" t="s">
        <v>877</v>
      </c>
    </row>
    <row r="706" spans="12:12" x14ac:dyDescent="0.25">
      <c r="L706" t="s">
        <v>878</v>
      </c>
    </row>
    <row r="707" spans="12:12" x14ac:dyDescent="0.25">
      <c r="L707" t="s">
        <v>879</v>
      </c>
    </row>
    <row r="708" spans="12:12" x14ac:dyDescent="0.25">
      <c r="L708" t="s">
        <v>880</v>
      </c>
    </row>
    <row r="709" spans="12:12" x14ac:dyDescent="0.25">
      <c r="L709" t="s">
        <v>881</v>
      </c>
    </row>
    <row r="710" spans="12:12" x14ac:dyDescent="0.25">
      <c r="L710" t="s">
        <v>882</v>
      </c>
    </row>
    <row r="711" spans="12:12" x14ac:dyDescent="0.25">
      <c r="L711" t="s">
        <v>883</v>
      </c>
    </row>
    <row r="712" spans="12:12" x14ac:dyDescent="0.25">
      <c r="L712" t="s">
        <v>884</v>
      </c>
    </row>
    <row r="713" spans="12:12" x14ac:dyDescent="0.25">
      <c r="L713" t="s">
        <v>885</v>
      </c>
    </row>
    <row r="714" spans="12:12" x14ac:dyDescent="0.25">
      <c r="L714" t="s">
        <v>886</v>
      </c>
    </row>
    <row r="715" spans="12:12" x14ac:dyDescent="0.25">
      <c r="L715" t="s">
        <v>887</v>
      </c>
    </row>
    <row r="716" spans="12:12" x14ac:dyDescent="0.25">
      <c r="L716" t="s">
        <v>888</v>
      </c>
    </row>
    <row r="717" spans="12:12" x14ac:dyDescent="0.25">
      <c r="L717" t="s">
        <v>889</v>
      </c>
    </row>
    <row r="718" spans="12:12" x14ac:dyDescent="0.25">
      <c r="L718" t="s">
        <v>890</v>
      </c>
    </row>
    <row r="719" spans="12:12" x14ac:dyDescent="0.25">
      <c r="L719" t="s">
        <v>891</v>
      </c>
    </row>
    <row r="720" spans="12:12" x14ac:dyDescent="0.25">
      <c r="L720" t="s">
        <v>1479</v>
      </c>
    </row>
    <row r="721" spans="12:12" x14ac:dyDescent="0.25">
      <c r="L721" t="s">
        <v>1304</v>
      </c>
    </row>
    <row r="722" spans="12:12" x14ac:dyDescent="0.25">
      <c r="L722" t="s">
        <v>892</v>
      </c>
    </row>
    <row r="723" spans="12:12" x14ac:dyDescent="0.25">
      <c r="L723" t="s">
        <v>893</v>
      </c>
    </row>
    <row r="724" spans="12:12" x14ac:dyDescent="0.25">
      <c r="L724" t="s">
        <v>894</v>
      </c>
    </row>
    <row r="725" spans="12:12" x14ac:dyDescent="0.25">
      <c r="L725" t="s">
        <v>895</v>
      </c>
    </row>
    <row r="726" spans="12:12" x14ac:dyDescent="0.25">
      <c r="L726" t="s">
        <v>896</v>
      </c>
    </row>
    <row r="727" spans="12:12" x14ac:dyDescent="0.25">
      <c r="L727" t="s">
        <v>897</v>
      </c>
    </row>
    <row r="728" spans="12:12" x14ac:dyDescent="0.25">
      <c r="L728" t="s">
        <v>898</v>
      </c>
    </row>
    <row r="729" spans="12:12" x14ac:dyDescent="0.25">
      <c r="L729" t="s">
        <v>899</v>
      </c>
    </row>
    <row r="730" spans="12:12" x14ac:dyDescent="0.25">
      <c r="L730" t="s">
        <v>900</v>
      </c>
    </row>
    <row r="731" spans="12:12" x14ac:dyDescent="0.25">
      <c r="L731" t="s">
        <v>901</v>
      </c>
    </row>
    <row r="732" spans="12:12" x14ac:dyDescent="0.25">
      <c r="L732" t="s">
        <v>902</v>
      </c>
    </row>
    <row r="733" spans="12:12" x14ac:dyDescent="0.25">
      <c r="L733" t="s">
        <v>903</v>
      </c>
    </row>
    <row r="734" spans="12:12" x14ac:dyDescent="0.25">
      <c r="L734" t="s">
        <v>904</v>
      </c>
    </row>
    <row r="735" spans="12:12" x14ac:dyDescent="0.25">
      <c r="L735" t="s">
        <v>905</v>
      </c>
    </row>
    <row r="736" spans="12:12" x14ac:dyDescent="0.25">
      <c r="L736" t="s">
        <v>906</v>
      </c>
    </row>
    <row r="737" spans="12:12" x14ac:dyDescent="0.25">
      <c r="L737" t="s">
        <v>907</v>
      </c>
    </row>
    <row r="738" spans="12:12" x14ac:dyDescent="0.25">
      <c r="L738" t="s">
        <v>908</v>
      </c>
    </row>
    <row r="739" spans="12:12" x14ac:dyDescent="0.25">
      <c r="L739" t="s">
        <v>909</v>
      </c>
    </row>
    <row r="740" spans="12:12" x14ac:dyDescent="0.25">
      <c r="L740" t="s">
        <v>910</v>
      </c>
    </row>
    <row r="741" spans="12:12" x14ac:dyDescent="0.25">
      <c r="L741" t="s">
        <v>911</v>
      </c>
    </row>
    <row r="742" spans="12:12" x14ac:dyDescent="0.25">
      <c r="L742" t="s">
        <v>912</v>
      </c>
    </row>
    <row r="743" spans="12:12" x14ac:dyDescent="0.25">
      <c r="L743" t="s">
        <v>913</v>
      </c>
    </row>
    <row r="744" spans="12:12" x14ac:dyDescent="0.25">
      <c r="L744" t="s">
        <v>914</v>
      </c>
    </row>
    <row r="745" spans="12:12" x14ac:dyDescent="0.25">
      <c r="L745" t="s">
        <v>915</v>
      </c>
    </row>
    <row r="746" spans="12:12" x14ac:dyDescent="0.25">
      <c r="L746" t="s">
        <v>916</v>
      </c>
    </row>
    <row r="747" spans="12:12" x14ac:dyDescent="0.25">
      <c r="L747" t="s">
        <v>917</v>
      </c>
    </row>
    <row r="748" spans="12:12" x14ac:dyDescent="0.25">
      <c r="L748" t="s">
        <v>918</v>
      </c>
    </row>
    <row r="749" spans="12:12" x14ac:dyDescent="0.25">
      <c r="L749" t="s">
        <v>919</v>
      </c>
    </row>
    <row r="750" spans="12:12" x14ac:dyDescent="0.25">
      <c r="L750" t="s">
        <v>1480</v>
      </c>
    </row>
    <row r="751" spans="12:12" x14ac:dyDescent="0.25">
      <c r="L751" t="s">
        <v>1305</v>
      </c>
    </row>
    <row r="752" spans="12:12" x14ac:dyDescent="0.25">
      <c r="L752" t="s">
        <v>920</v>
      </c>
    </row>
    <row r="753" spans="12:12" x14ac:dyDescent="0.25">
      <c r="L753" t="s">
        <v>921</v>
      </c>
    </row>
    <row r="754" spans="12:12" x14ac:dyDescent="0.25">
      <c r="L754" t="s">
        <v>922</v>
      </c>
    </row>
    <row r="755" spans="12:12" x14ac:dyDescent="0.25">
      <c r="L755" t="s">
        <v>923</v>
      </c>
    </row>
    <row r="756" spans="12:12" x14ac:dyDescent="0.25">
      <c r="L756" t="s">
        <v>924</v>
      </c>
    </row>
    <row r="757" spans="12:12" x14ac:dyDescent="0.25">
      <c r="L757" t="s">
        <v>925</v>
      </c>
    </row>
    <row r="758" spans="12:12" x14ac:dyDescent="0.25">
      <c r="L758" t="s">
        <v>926</v>
      </c>
    </row>
    <row r="759" spans="12:12" x14ac:dyDescent="0.25">
      <c r="L759" t="s">
        <v>927</v>
      </c>
    </row>
    <row r="760" spans="12:12" x14ac:dyDescent="0.25">
      <c r="L760" t="s">
        <v>928</v>
      </c>
    </row>
    <row r="761" spans="12:12" x14ac:dyDescent="0.25">
      <c r="L761" t="s">
        <v>929</v>
      </c>
    </row>
    <row r="762" spans="12:12" x14ac:dyDescent="0.25">
      <c r="L762" t="s">
        <v>930</v>
      </c>
    </row>
    <row r="763" spans="12:12" x14ac:dyDescent="0.25">
      <c r="L763" t="s">
        <v>931</v>
      </c>
    </row>
    <row r="764" spans="12:12" x14ac:dyDescent="0.25">
      <c r="L764" t="s">
        <v>932</v>
      </c>
    </row>
    <row r="765" spans="12:12" x14ac:dyDescent="0.25">
      <c r="L765" t="s">
        <v>933</v>
      </c>
    </row>
    <row r="766" spans="12:12" x14ac:dyDescent="0.25">
      <c r="L766" t="s">
        <v>934</v>
      </c>
    </row>
    <row r="767" spans="12:12" x14ac:dyDescent="0.25">
      <c r="L767" t="s">
        <v>935</v>
      </c>
    </row>
    <row r="768" spans="12:12" x14ac:dyDescent="0.25">
      <c r="L768" t="s">
        <v>936</v>
      </c>
    </row>
    <row r="769" spans="12:12" x14ac:dyDescent="0.25">
      <c r="L769" t="s">
        <v>937</v>
      </c>
    </row>
    <row r="770" spans="12:12" x14ac:dyDescent="0.25">
      <c r="L770" t="s">
        <v>938</v>
      </c>
    </row>
    <row r="771" spans="12:12" x14ac:dyDescent="0.25">
      <c r="L771" t="s">
        <v>939</v>
      </c>
    </row>
    <row r="772" spans="12:12" x14ac:dyDescent="0.25">
      <c r="L772" t="s">
        <v>940</v>
      </c>
    </row>
    <row r="773" spans="12:12" x14ac:dyDescent="0.25">
      <c r="L773" t="s">
        <v>941</v>
      </c>
    </row>
    <row r="774" spans="12:12" x14ac:dyDescent="0.25">
      <c r="L774" t="s">
        <v>942</v>
      </c>
    </row>
    <row r="775" spans="12:12" x14ac:dyDescent="0.25">
      <c r="L775" t="s">
        <v>943</v>
      </c>
    </row>
    <row r="776" spans="12:12" x14ac:dyDescent="0.25">
      <c r="L776" t="s">
        <v>944</v>
      </c>
    </row>
    <row r="777" spans="12:12" x14ac:dyDescent="0.25">
      <c r="L777" t="s">
        <v>945</v>
      </c>
    </row>
    <row r="778" spans="12:12" x14ac:dyDescent="0.25">
      <c r="L778" t="s">
        <v>946</v>
      </c>
    </row>
    <row r="779" spans="12:12" x14ac:dyDescent="0.25">
      <c r="L779" t="s">
        <v>947</v>
      </c>
    </row>
    <row r="780" spans="12:12" x14ac:dyDescent="0.25">
      <c r="L780" t="s">
        <v>948</v>
      </c>
    </row>
    <row r="781" spans="12:12" x14ac:dyDescent="0.25">
      <c r="L781" t="s">
        <v>1481</v>
      </c>
    </row>
    <row r="782" spans="12:12" x14ac:dyDescent="0.25">
      <c r="L782" t="s">
        <v>1482</v>
      </c>
    </row>
    <row r="783" spans="12:12" x14ac:dyDescent="0.25">
      <c r="L783" t="s">
        <v>1306</v>
      </c>
    </row>
    <row r="784" spans="12:12" x14ac:dyDescent="0.25">
      <c r="L784" t="s">
        <v>949</v>
      </c>
    </row>
    <row r="785" spans="12:12" x14ac:dyDescent="0.25">
      <c r="L785" t="s">
        <v>950</v>
      </c>
    </row>
    <row r="786" spans="12:12" x14ac:dyDescent="0.25">
      <c r="L786" t="s">
        <v>951</v>
      </c>
    </row>
    <row r="787" spans="12:12" x14ac:dyDescent="0.25">
      <c r="L787" t="s">
        <v>1483</v>
      </c>
    </row>
    <row r="788" spans="12:12" x14ac:dyDescent="0.25">
      <c r="L788" t="s">
        <v>1484</v>
      </c>
    </row>
    <row r="789" spans="12:12" x14ac:dyDescent="0.25">
      <c r="L789" t="s">
        <v>1485</v>
      </c>
    </row>
    <row r="790" spans="12:12" x14ac:dyDescent="0.25">
      <c r="L790" t="s">
        <v>1307</v>
      </c>
    </row>
    <row r="791" spans="12:12" x14ac:dyDescent="0.25">
      <c r="L791" t="s">
        <v>952</v>
      </c>
    </row>
    <row r="792" spans="12:12" x14ac:dyDescent="0.25">
      <c r="L792" t="s">
        <v>953</v>
      </c>
    </row>
    <row r="793" spans="12:12" x14ac:dyDescent="0.25">
      <c r="L793" t="s">
        <v>954</v>
      </c>
    </row>
    <row r="794" spans="12:12" x14ac:dyDescent="0.25">
      <c r="L794" t="s">
        <v>955</v>
      </c>
    </row>
    <row r="795" spans="12:12" x14ac:dyDescent="0.25">
      <c r="L795" t="s">
        <v>956</v>
      </c>
    </row>
    <row r="796" spans="12:12" x14ac:dyDescent="0.25">
      <c r="L796" t="s">
        <v>957</v>
      </c>
    </row>
    <row r="797" spans="12:12" x14ac:dyDescent="0.25">
      <c r="L797" t="s">
        <v>958</v>
      </c>
    </row>
    <row r="798" spans="12:12" x14ac:dyDescent="0.25">
      <c r="L798" t="s">
        <v>959</v>
      </c>
    </row>
    <row r="799" spans="12:12" x14ac:dyDescent="0.25">
      <c r="L799" t="s">
        <v>960</v>
      </c>
    </row>
    <row r="800" spans="12:12" x14ac:dyDescent="0.25">
      <c r="L800" t="s">
        <v>961</v>
      </c>
    </row>
    <row r="801" spans="12:12" x14ac:dyDescent="0.25">
      <c r="L801" t="s">
        <v>962</v>
      </c>
    </row>
    <row r="802" spans="12:12" x14ac:dyDescent="0.25">
      <c r="L802" t="s">
        <v>963</v>
      </c>
    </row>
    <row r="803" spans="12:12" x14ac:dyDescent="0.25">
      <c r="L803" t="s">
        <v>964</v>
      </c>
    </row>
    <row r="804" spans="12:12" x14ac:dyDescent="0.25">
      <c r="L804" t="s">
        <v>965</v>
      </c>
    </row>
    <row r="805" spans="12:12" x14ac:dyDescent="0.25">
      <c r="L805" t="s">
        <v>966</v>
      </c>
    </row>
    <row r="806" spans="12:12" x14ac:dyDescent="0.25">
      <c r="L806" t="s">
        <v>967</v>
      </c>
    </row>
    <row r="807" spans="12:12" x14ac:dyDescent="0.25">
      <c r="L807" t="s">
        <v>968</v>
      </c>
    </row>
    <row r="808" spans="12:12" x14ac:dyDescent="0.25">
      <c r="L808" t="s">
        <v>969</v>
      </c>
    </row>
    <row r="809" spans="12:12" x14ac:dyDescent="0.25">
      <c r="L809" t="s">
        <v>970</v>
      </c>
    </row>
    <row r="810" spans="12:12" x14ac:dyDescent="0.25">
      <c r="L810" t="s">
        <v>971</v>
      </c>
    </row>
    <row r="811" spans="12:12" x14ac:dyDescent="0.25">
      <c r="L811" t="s">
        <v>972</v>
      </c>
    </row>
    <row r="812" spans="12:12" x14ac:dyDescent="0.25">
      <c r="L812" t="s">
        <v>973</v>
      </c>
    </row>
    <row r="813" spans="12:12" x14ac:dyDescent="0.25">
      <c r="L813" t="s">
        <v>974</v>
      </c>
    </row>
    <row r="814" spans="12:12" x14ac:dyDescent="0.25">
      <c r="L814" t="s">
        <v>1486</v>
      </c>
    </row>
    <row r="815" spans="12:12" x14ac:dyDescent="0.25">
      <c r="L815" t="s">
        <v>1308</v>
      </c>
    </row>
    <row r="816" spans="12:12" x14ac:dyDescent="0.25">
      <c r="L816" t="s">
        <v>975</v>
      </c>
    </row>
    <row r="817" spans="12:12" x14ac:dyDescent="0.25">
      <c r="L817" t="s">
        <v>976</v>
      </c>
    </row>
    <row r="818" spans="12:12" x14ac:dyDescent="0.25">
      <c r="L818" t="s">
        <v>977</v>
      </c>
    </row>
    <row r="819" spans="12:12" x14ac:dyDescent="0.25">
      <c r="L819" t="s">
        <v>978</v>
      </c>
    </row>
    <row r="820" spans="12:12" x14ac:dyDescent="0.25">
      <c r="L820" t="s">
        <v>979</v>
      </c>
    </row>
    <row r="821" spans="12:12" x14ac:dyDescent="0.25">
      <c r="L821" t="s">
        <v>980</v>
      </c>
    </row>
    <row r="822" spans="12:12" x14ac:dyDescent="0.25">
      <c r="L822" t="s">
        <v>981</v>
      </c>
    </row>
    <row r="823" spans="12:12" x14ac:dyDescent="0.25">
      <c r="L823" t="s">
        <v>982</v>
      </c>
    </row>
    <row r="824" spans="12:12" x14ac:dyDescent="0.25">
      <c r="L824" t="s">
        <v>983</v>
      </c>
    </row>
    <row r="825" spans="12:12" x14ac:dyDescent="0.25">
      <c r="L825" t="s">
        <v>984</v>
      </c>
    </row>
    <row r="826" spans="12:12" x14ac:dyDescent="0.25">
      <c r="L826" t="s">
        <v>985</v>
      </c>
    </row>
    <row r="827" spans="12:12" x14ac:dyDescent="0.25">
      <c r="L827" t="s">
        <v>986</v>
      </c>
    </row>
    <row r="828" spans="12:12" x14ac:dyDescent="0.25">
      <c r="L828" t="s">
        <v>987</v>
      </c>
    </row>
    <row r="829" spans="12:12" x14ac:dyDescent="0.25">
      <c r="L829" t="s">
        <v>988</v>
      </c>
    </row>
    <row r="830" spans="12:12" x14ac:dyDescent="0.25">
      <c r="L830" t="s">
        <v>989</v>
      </c>
    </row>
    <row r="831" spans="12:12" x14ac:dyDescent="0.25">
      <c r="L831" t="s">
        <v>990</v>
      </c>
    </row>
    <row r="832" spans="12:12" x14ac:dyDescent="0.25">
      <c r="L832" t="s">
        <v>991</v>
      </c>
    </row>
    <row r="833" spans="12:12" x14ac:dyDescent="0.25">
      <c r="L833" t="s">
        <v>992</v>
      </c>
    </row>
    <row r="834" spans="12:12" x14ac:dyDescent="0.25">
      <c r="L834" t="s">
        <v>993</v>
      </c>
    </row>
    <row r="835" spans="12:12" x14ac:dyDescent="0.25">
      <c r="L835" t="s">
        <v>994</v>
      </c>
    </row>
    <row r="836" spans="12:12" x14ac:dyDescent="0.25">
      <c r="L836" t="s">
        <v>995</v>
      </c>
    </row>
    <row r="837" spans="12:12" x14ac:dyDescent="0.25">
      <c r="L837" t="s">
        <v>1487</v>
      </c>
    </row>
    <row r="838" spans="12:12" x14ac:dyDescent="0.25">
      <c r="L838" t="s">
        <v>1309</v>
      </c>
    </row>
    <row r="839" spans="12:12" x14ac:dyDescent="0.25">
      <c r="L839" t="s">
        <v>996</v>
      </c>
    </row>
    <row r="840" spans="12:12" x14ac:dyDescent="0.25">
      <c r="L840" t="s">
        <v>997</v>
      </c>
    </row>
    <row r="841" spans="12:12" x14ac:dyDescent="0.25">
      <c r="L841" t="s">
        <v>1488</v>
      </c>
    </row>
    <row r="842" spans="12:12" x14ac:dyDescent="0.25">
      <c r="L842" t="s">
        <v>1310</v>
      </c>
    </row>
    <row r="843" spans="12:12" x14ac:dyDescent="0.25">
      <c r="L843" t="s">
        <v>998</v>
      </c>
    </row>
    <row r="844" spans="12:12" x14ac:dyDescent="0.25">
      <c r="L844" t="s">
        <v>999</v>
      </c>
    </row>
    <row r="845" spans="12:12" x14ac:dyDescent="0.25">
      <c r="L845" t="s">
        <v>1000</v>
      </c>
    </row>
    <row r="846" spans="12:12" x14ac:dyDescent="0.25">
      <c r="L846" t="s">
        <v>1001</v>
      </c>
    </row>
    <row r="847" spans="12:12" x14ac:dyDescent="0.25">
      <c r="L847" t="s">
        <v>1002</v>
      </c>
    </row>
    <row r="848" spans="12:12" x14ac:dyDescent="0.25">
      <c r="L848" t="s">
        <v>1003</v>
      </c>
    </row>
    <row r="849" spans="12:12" x14ac:dyDescent="0.25">
      <c r="L849" t="s">
        <v>1004</v>
      </c>
    </row>
    <row r="850" spans="12:12" x14ac:dyDescent="0.25">
      <c r="L850" t="s">
        <v>1005</v>
      </c>
    </row>
    <row r="851" spans="12:12" x14ac:dyDescent="0.25">
      <c r="L851" t="s">
        <v>1006</v>
      </c>
    </row>
    <row r="852" spans="12:12" x14ac:dyDescent="0.25">
      <c r="L852" t="s">
        <v>1007</v>
      </c>
    </row>
    <row r="853" spans="12:12" x14ac:dyDescent="0.25">
      <c r="L853" t="s">
        <v>1489</v>
      </c>
    </row>
    <row r="854" spans="12:12" x14ac:dyDescent="0.25">
      <c r="L854" t="s">
        <v>1311</v>
      </c>
    </row>
    <row r="855" spans="12:12" x14ac:dyDescent="0.25">
      <c r="L855" t="s">
        <v>1008</v>
      </c>
    </row>
    <row r="856" spans="12:12" x14ac:dyDescent="0.25">
      <c r="L856" t="s">
        <v>1009</v>
      </c>
    </row>
    <row r="857" spans="12:12" x14ac:dyDescent="0.25">
      <c r="L857" t="s">
        <v>1010</v>
      </c>
    </row>
    <row r="858" spans="12:12" x14ac:dyDescent="0.25">
      <c r="L858" t="s">
        <v>1011</v>
      </c>
    </row>
    <row r="859" spans="12:12" x14ac:dyDescent="0.25">
      <c r="L859" t="s">
        <v>1012</v>
      </c>
    </row>
    <row r="860" spans="12:12" x14ac:dyDescent="0.25">
      <c r="L860" t="s">
        <v>1013</v>
      </c>
    </row>
    <row r="861" spans="12:12" x14ac:dyDescent="0.25">
      <c r="L861" t="s">
        <v>1014</v>
      </c>
    </row>
    <row r="862" spans="12:12" x14ac:dyDescent="0.25">
      <c r="L862" t="s">
        <v>1015</v>
      </c>
    </row>
    <row r="863" spans="12:12" x14ac:dyDescent="0.25">
      <c r="L863" t="s">
        <v>1016</v>
      </c>
    </row>
    <row r="864" spans="12:12" x14ac:dyDescent="0.25">
      <c r="L864" t="s">
        <v>1017</v>
      </c>
    </row>
    <row r="865" spans="12:12" x14ac:dyDescent="0.25">
      <c r="L865" t="s">
        <v>1490</v>
      </c>
    </row>
    <row r="866" spans="12:12" x14ac:dyDescent="0.25">
      <c r="L866" t="s">
        <v>1312</v>
      </c>
    </row>
    <row r="867" spans="12:12" x14ac:dyDescent="0.25">
      <c r="L867" t="s">
        <v>1018</v>
      </c>
    </row>
    <row r="868" spans="12:12" x14ac:dyDescent="0.25">
      <c r="L868" t="s">
        <v>1019</v>
      </c>
    </row>
    <row r="869" spans="12:12" x14ac:dyDescent="0.25">
      <c r="L869" t="s">
        <v>1020</v>
      </c>
    </row>
    <row r="870" spans="12:12" x14ac:dyDescent="0.25">
      <c r="L870" t="s">
        <v>1021</v>
      </c>
    </row>
    <row r="871" spans="12:12" x14ac:dyDescent="0.25">
      <c r="L871" t="s">
        <v>1022</v>
      </c>
    </row>
    <row r="872" spans="12:12" x14ac:dyDescent="0.25">
      <c r="L872" t="s">
        <v>1023</v>
      </c>
    </row>
    <row r="873" spans="12:12" x14ac:dyDescent="0.25">
      <c r="L873" t="s">
        <v>1024</v>
      </c>
    </row>
    <row r="874" spans="12:12" x14ac:dyDescent="0.25">
      <c r="L874" t="s">
        <v>1025</v>
      </c>
    </row>
    <row r="875" spans="12:12" x14ac:dyDescent="0.25">
      <c r="L875" t="s">
        <v>1026</v>
      </c>
    </row>
    <row r="876" spans="12:12" x14ac:dyDescent="0.25">
      <c r="L876" t="s">
        <v>1027</v>
      </c>
    </row>
    <row r="877" spans="12:12" x14ac:dyDescent="0.25">
      <c r="L877" t="s">
        <v>1028</v>
      </c>
    </row>
    <row r="878" spans="12:12" x14ac:dyDescent="0.25">
      <c r="L878" t="s">
        <v>1029</v>
      </c>
    </row>
    <row r="879" spans="12:12" x14ac:dyDescent="0.25">
      <c r="L879" t="s">
        <v>1030</v>
      </c>
    </row>
    <row r="880" spans="12:12" x14ac:dyDescent="0.25">
      <c r="L880" t="s">
        <v>1031</v>
      </c>
    </row>
    <row r="881" spans="12:12" x14ac:dyDescent="0.25">
      <c r="L881" t="s">
        <v>1032</v>
      </c>
    </row>
    <row r="882" spans="12:12" x14ac:dyDescent="0.25">
      <c r="L882" t="s">
        <v>1033</v>
      </c>
    </row>
    <row r="883" spans="12:12" x14ac:dyDescent="0.25">
      <c r="L883" t="s">
        <v>1034</v>
      </c>
    </row>
    <row r="884" spans="12:12" x14ac:dyDescent="0.25">
      <c r="L884" t="s">
        <v>1035</v>
      </c>
    </row>
    <row r="885" spans="12:12" x14ac:dyDescent="0.25">
      <c r="L885" t="s">
        <v>1036</v>
      </c>
    </row>
    <row r="886" spans="12:12" x14ac:dyDescent="0.25">
      <c r="L886" t="s">
        <v>1037</v>
      </c>
    </row>
    <row r="887" spans="12:12" x14ac:dyDescent="0.25">
      <c r="L887" t="s">
        <v>1038</v>
      </c>
    </row>
    <row r="888" spans="12:12" x14ac:dyDescent="0.25">
      <c r="L888" t="s">
        <v>1039</v>
      </c>
    </row>
    <row r="889" spans="12:12" x14ac:dyDescent="0.25">
      <c r="L889" t="s">
        <v>1040</v>
      </c>
    </row>
    <row r="890" spans="12:12" x14ac:dyDescent="0.25">
      <c r="L890" t="s">
        <v>1041</v>
      </c>
    </row>
    <row r="891" spans="12:12" x14ac:dyDescent="0.25">
      <c r="L891" t="s">
        <v>1042</v>
      </c>
    </row>
    <row r="892" spans="12:12" x14ac:dyDescent="0.25">
      <c r="L892" t="s">
        <v>1043</v>
      </c>
    </row>
    <row r="893" spans="12:12" x14ac:dyDescent="0.25">
      <c r="L893" t="s">
        <v>1044</v>
      </c>
    </row>
    <row r="894" spans="12:12" x14ac:dyDescent="0.25">
      <c r="L894" t="s">
        <v>1045</v>
      </c>
    </row>
    <row r="895" spans="12:12" x14ac:dyDescent="0.25">
      <c r="L895" t="s">
        <v>1046</v>
      </c>
    </row>
    <row r="896" spans="12:12" x14ac:dyDescent="0.25">
      <c r="L896" t="s">
        <v>1047</v>
      </c>
    </row>
    <row r="897" spans="12:12" x14ac:dyDescent="0.25">
      <c r="L897" t="s">
        <v>1048</v>
      </c>
    </row>
    <row r="898" spans="12:12" x14ac:dyDescent="0.25">
      <c r="L898" t="s">
        <v>1049</v>
      </c>
    </row>
    <row r="899" spans="12:12" x14ac:dyDescent="0.25">
      <c r="L899" t="s">
        <v>1050</v>
      </c>
    </row>
    <row r="900" spans="12:12" x14ac:dyDescent="0.25">
      <c r="L900" t="s">
        <v>1051</v>
      </c>
    </row>
    <row r="901" spans="12:12" x14ac:dyDescent="0.25">
      <c r="L901" t="s">
        <v>1052</v>
      </c>
    </row>
    <row r="902" spans="12:12" x14ac:dyDescent="0.25">
      <c r="L902" t="s">
        <v>1053</v>
      </c>
    </row>
    <row r="903" spans="12:12" x14ac:dyDescent="0.25">
      <c r="L903" t="s">
        <v>1054</v>
      </c>
    </row>
    <row r="904" spans="12:12" x14ac:dyDescent="0.25">
      <c r="L904" t="s">
        <v>1055</v>
      </c>
    </row>
    <row r="905" spans="12:12" x14ac:dyDescent="0.25">
      <c r="L905" t="s">
        <v>1056</v>
      </c>
    </row>
    <row r="906" spans="12:12" x14ac:dyDescent="0.25">
      <c r="L906" t="s">
        <v>1057</v>
      </c>
    </row>
    <row r="907" spans="12:12" x14ac:dyDescent="0.25">
      <c r="L907" t="s">
        <v>1058</v>
      </c>
    </row>
    <row r="908" spans="12:12" x14ac:dyDescent="0.25">
      <c r="L908" t="s">
        <v>1059</v>
      </c>
    </row>
    <row r="909" spans="12:12" x14ac:dyDescent="0.25">
      <c r="L909" t="s">
        <v>1060</v>
      </c>
    </row>
    <row r="910" spans="12:12" x14ac:dyDescent="0.25">
      <c r="L910" t="s">
        <v>1061</v>
      </c>
    </row>
    <row r="911" spans="12:12" x14ac:dyDescent="0.25">
      <c r="L911" t="s">
        <v>1062</v>
      </c>
    </row>
    <row r="912" spans="12:12" x14ac:dyDescent="0.25">
      <c r="L912" t="s">
        <v>1063</v>
      </c>
    </row>
    <row r="913" spans="12:12" x14ac:dyDescent="0.25">
      <c r="L913" t="s">
        <v>1064</v>
      </c>
    </row>
    <row r="914" spans="12:12" x14ac:dyDescent="0.25">
      <c r="L914" t="s">
        <v>1065</v>
      </c>
    </row>
    <row r="915" spans="12:12" x14ac:dyDescent="0.25">
      <c r="L915" t="s">
        <v>1066</v>
      </c>
    </row>
    <row r="916" spans="12:12" x14ac:dyDescent="0.25">
      <c r="L916" t="s">
        <v>1067</v>
      </c>
    </row>
    <row r="917" spans="12:12" x14ac:dyDescent="0.25">
      <c r="L917" t="s">
        <v>1068</v>
      </c>
    </row>
    <row r="918" spans="12:12" x14ac:dyDescent="0.25">
      <c r="L918" t="s">
        <v>1069</v>
      </c>
    </row>
    <row r="919" spans="12:12" x14ac:dyDescent="0.25">
      <c r="L919" t="s">
        <v>1070</v>
      </c>
    </row>
    <row r="920" spans="12:12" x14ac:dyDescent="0.25">
      <c r="L920" t="s">
        <v>1071</v>
      </c>
    </row>
    <row r="921" spans="12:12" x14ac:dyDescent="0.25">
      <c r="L921" t="s">
        <v>1072</v>
      </c>
    </row>
    <row r="922" spans="12:12" x14ac:dyDescent="0.25">
      <c r="L922" t="s">
        <v>1073</v>
      </c>
    </row>
    <row r="923" spans="12:12" x14ac:dyDescent="0.25">
      <c r="L923" t="s">
        <v>1074</v>
      </c>
    </row>
    <row r="924" spans="12:12" x14ac:dyDescent="0.25">
      <c r="L924" t="s">
        <v>1075</v>
      </c>
    </row>
    <row r="925" spans="12:12" x14ac:dyDescent="0.25">
      <c r="L925" t="s">
        <v>1076</v>
      </c>
    </row>
    <row r="926" spans="12:12" x14ac:dyDescent="0.25">
      <c r="L926" t="s">
        <v>1491</v>
      </c>
    </row>
    <row r="927" spans="12:12" x14ac:dyDescent="0.25">
      <c r="L927" t="s">
        <v>1077</v>
      </c>
    </row>
    <row r="928" spans="12:12" x14ac:dyDescent="0.25">
      <c r="L928" t="s">
        <v>1078</v>
      </c>
    </row>
    <row r="929" spans="12:12" x14ac:dyDescent="0.25">
      <c r="L929" t="s">
        <v>1492</v>
      </c>
    </row>
    <row r="930" spans="12:12" x14ac:dyDescent="0.25">
      <c r="L930" t="s">
        <v>1079</v>
      </c>
    </row>
    <row r="931" spans="12:12" x14ac:dyDescent="0.25">
      <c r="L931" t="s">
        <v>1080</v>
      </c>
    </row>
    <row r="932" spans="12:12" x14ac:dyDescent="0.25">
      <c r="L932" t="s">
        <v>1081</v>
      </c>
    </row>
    <row r="933" spans="12:12" x14ac:dyDescent="0.25">
      <c r="L933" t="s">
        <v>1082</v>
      </c>
    </row>
    <row r="934" spans="12:12" x14ac:dyDescent="0.25">
      <c r="L934" t="s">
        <v>1083</v>
      </c>
    </row>
    <row r="935" spans="12:12" x14ac:dyDescent="0.25">
      <c r="L935" t="s">
        <v>1084</v>
      </c>
    </row>
    <row r="936" spans="12:12" x14ac:dyDescent="0.25">
      <c r="L936" t="s">
        <v>1493</v>
      </c>
    </row>
    <row r="937" spans="12:12" x14ac:dyDescent="0.25">
      <c r="L937" t="s">
        <v>1085</v>
      </c>
    </row>
    <row r="938" spans="12:12" x14ac:dyDescent="0.25">
      <c r="L938" t="s">
        <v>1086</v>
      </c>
    </row>
    <row r="939" spans="12:12" x14ac:dyDescent="0.25">
      <c r="L939" t="s">
        <v>1494</v>
      </c>
    </row>
    <row r="940" spans="12:12" x14ac:dyDescent="0.25">
      <c r="L940" t="s">
        <v>1087</v>
      </c>
    </row>
    <row r="941" spans="12:12" x14ac:dyDescent="0.25">
      <c r="L941" t="s">
        <v>1495</v>
      </c>
    </row>
    <row r="942" spans="12:12" x14ac:dyDescent="0.25">
      <c r="L942" t="s">
        <v>1088</v>
      </c>
    </row>
    <row r="943" spans="12:12" x14ac:dyDescent="0.25">
      <c r="L943" t="s">
        <v>1089</v>
      </c>
    </row>
    <row r="944" spans="12:12" x14ac:dyDescent="0.25">
      <c r="L944" t="s">
        <v>1090</v>
      </c>
    </row>
    <row r="945" spans="12:12" x14ac:dyDescent="0.25">
      <c r="L945" t="s">
        <v>1091</v>
      </c>
    </row>
    <row r="946" spans="12:12" x14ac:dyDescent="0.25">
      <c r="L946" t="s">
        <v>1092</v>
      </c>
    </row>
    <row r="947" spans="12:12" x14ac:dyDescent="0.25">
      <c r="L947" t="s">
        <v>1093</v>
      </c>
    </row>
    <row r="948" spans="12:12" x14ac:dyDescent="0.25">
      <c r="L948" t="s">
        <v>1496</v>
      </c>
    </row>
    <row r="949" spans="12:12" x14ac:dyDescent="0.25">
      <c r="L949" t="s">
        <v>1094</v>
      </c>
    </row>
    <row r="950" spans="12:12" x14ac:dyDescent="0.25">
      <c r="L950" t="s">
        <v>1095</v>
      </c>
    </row>
    <row r="951" spans="12:12" x14ac:dyDescent="0.25">
      <c r="L951" t="s">
        <v>1096</v>
      </c>
    </row>
    <row r="952" spans="12:12" x14ac:dyDescent="0.25">
      <c r="L952" t="s">
        <v>1097</v>
      </c>
    </row>
    <row r="953" spans="12:12" x14ac:dyDescent="0.25">
      <c r="L953" t="s">
        <v>1497</v>
      </c>
    </row>
    <row r="954" spans="12:12" x14ac:dyDescent="0.25">
      <c r="L954" t="s">
        <v>1098</v>
      </c>
    </row>
    <row r="955" spans="12:12" x14ac:dyDescent="0.25">
      <c r="L955" t="s">
        <v>1099</v>
      </c>
    </row>
    <row r="956" spans="12:12" x14ac:dyDescent="0.25">
      <c r="L956" t="s">
        <v>1100</v>
      </c>
    </row>
    <row r="957" spans="12:12" x14ac:dyDescent="0.25">
      <c r="L957" t="s">
        <v>1101</v>
      </c>
    </row>
    <row r="958" spans="12:12" x14ac:dyDescent="0.25">
      <c r="L958" t="s">
        <v>1102</v>
      </c>
    </row>
    <row r="959" spans="12:12" x14ac:dyDescent="0.25">
      <c r="L959" t="s">
        <v>1103</v>
      </c>
    </row>
    <row r="960" spans="12:12" x14ac:dyDescent="0.25">
      <c r="L960" t="s">
        <v>1104</v>
      </c>
    </row>
    <row r="961" spans="12:12" x14ac:dyDescent="0.25">
      <c r="L961" t="s">
        <v>1105</v>
      </c>
    </row>
    <row r="962" spans="12:12" x14ac:dyDescent="0.25">
      <c r="L962" t="s">
        <v>1106</v>
      </c>
    </row>
    <row r="963" spans="12:12" x14ac:dyDescent="0.25">
      <c r="L963" t="s">
        <v>1107</v>
      </c>
    </row>
    <row r="964" spans="12:12" x14ac:dyDescent="0.25">
      <c r="L964" t="s">
        <v>1108</v>
      </c>
    </row>
    <row r="965" spans="12:12" x14ac:dyDescent="0.25">
      <c r="L965" t="s">
        <v>1109</v>
      </c>
    </row>
    <row r="966" spans="12:12" x14ac:dyDescent="0.25">
      <c r="L966" t="s">
        <v>1110</v>
      </c>
    </row>
    <row r="967" spans="12:12" x14ac:dyDescent="0.25">
      <c r="L967" t="s">
        <v>1111</v>
      </c>
    </row>
    <row r="968" spans="12:12" x14ac:dyDescent="0.25">
      <c r="L968" t="s">
        <v>1112</v>
      </c>
    </row>
    <row r="969" spans="12:12" x14ac:dyDescent="0.25">
      <c r="L969" t="s">
        <v>1113</v>
      </c>
    </row>
    <row r="970" spans="12:12" x14ac:dyDescent="0.25">
      <c r="L970" t="s">
        <v>1114</v>
      </c>
    </row>
    <row r="971" spans="12:12" x14ac:dyDescent="0.25">
      <c r="L971" t="s">
        <v>1115</v>
      </c>
    </row>
    <row r="972" spans="12:12" x14ac:dyDescent="0.25">
      <c r="L972" t="s">
        <v>1116</v>
      </c>
    </row>
    <row r="973" spans="12:12" x14ac:dyDescent="0.25">
      <c r="L973" t="s">
        <v>1117</v>
      </c>
    </row>
    <row r="974" spans="12:12" x14ac:dyDescent="0.25">
      <c r="L974" t="s">
        <v>1118</v>
      </c>
    </row>
    <row r="975" spans="12:12" x14ac:dyDescent="0.25">
      <c r="L975" t="s">
        <v>1119</v>
      </c>
    </row>
    <row r="976" spans="12:12" x14ac:dyDescent="0.25">
      <c r="L976" t="s">
        <v>1120</v>
      </c>
    </row>
    <row r="977" spans="12:12" x14ac:dyDescent="0.25">
      <c r="L977" t="s">
        <v>1121</v>
      </c>
    </row>
    <row r="978" spans="12:12" x14ac:dyDescent="0.25">
      <c r="L978" t="s">
        <v>1122</v>
      </c>
    </row>
    <row r="979" spans="12:12" x14ac:dyDescent="0.25">
      <c r="L979" t="s">
        <v>1123</v>
      </c>
    </row>
    <row r="980" spans="12:12" x14ac:dyDescent="0.25">
      <c r="L980" t="s">
        <v>1124</v>
      </c>
    </row>
    <row r="981" spans="12:12" x14ac:dyDescent="0.25">
      <c r="L981" t="s">
        <v>1125</v>
      </c>
    </row>
    <row r="982" spans="12:12" x14ac:dyDescent="0.25">
      <c r="L982" t="s">
        <v>1126</v>
      </c>
    </row>
    <row r="983" spans="12:12" x14ac:dyDescent="0.25">
      <c r="L983" t="s">
        <v>1498</v>
      </c>
    </row>
    <row r="984" spans="12:12" x14ac:dyDescent="0.25">
      <c r="L984" t="s">
        <v>1313</v>
      </c>
    </row>
    <row r="985" spans="12:12" x14ac:dyDescent="0.25">
      <c r="L985" t="s">
        <v>1127</v>
      </c>
    </row>
    <row r="986" spans="12:12" x14ac:dyDescent="0.25">
      <c r="L986" t="s">
        <v>1128</v>
      </c>
    </row>
    <row r="987" spans="12:12" x14ac:dyDescent="0.25">
      <c r="L987" t="s">
        <v>1129</v>
      </c>
    </row>
    <row r="988" spans="12:12" x14ac:dyDescent="0.25">
      <c r="L988" t="s">
        <v>1130</v>
      </c>
    </row>
    <row r="989" spans="12:12" x14ac:dyDescent="0.25">
      <c r="L989" t="s">
        <v>1131</v>
      </c>
    </row>
    <row r="990" spans="12:12" x14ac:dyDescent="0.25">
      <c r="L990" t="s">
        <v>1132</v>
      </c>
    </row>
    <row r="991" spans="12:12" x14ac:dyDescent="0.25">
      <c r="L991" t="s">
        <v>1133</v>
      </c>
    </row>
    <row r="992" spans="12:12" x14ac:dyDescent="0.25">
      <c r="L992" t="s">
        <v>1134</v>
      </c>
    </row>
    <row r="993" spans="12:12" x14ac:dyDescent="0.25">
      <c r="L993" t="s">
        <v>1135</v>
      </c>
    </row>
    <row r="994" spans="12:12" x14ac:dyDescent="0.25">
      <c r="L994" t="s">
        <v>1136</v>
      </c>
    </row>
    <row r="995" spans="12:12" x14ac:dyDescent="0.25">
      <c r="L995" t="s">
        <v>1137</v>
      </c>
    </row>
    <row r="996" spans="12:12" x14ac:dyDescent="0.25">
      <c r="L996" t="s">
        <v>1138</v>
      </c>
    </row>
    <row r="997" spans="12:12" x14ac:dyDescent="0.25">
      <c r="L997" t="s">
        <v>1499</v>
      </c>
    </row>
    <row r="998" spans="12:12" x14ac:dyDescent="0.25">
      <c r="L998" t="s">
        <v>1139</v>
      </c>
    </row>
    <row r="999" spans="12:12" x14ac:dyDescent="0.25">
      <c r="L999" t="s">
        <v>1140</v>
      </c>
    </row>
    <row r="1000" spans="12:12" x14ac:dyDescent="0.25">
      <c r="L1000" t="s">
        <v>1141</v>
      </c>
    </row>
    <row r="1001" spans="12:12" x14ac:dyDescent="0.25">
      <c r="L1001" t="s">
        <v>1500</v>
      </c>
    </row>
    <row r="1002" spans="12:12" x14ac:dyDescent="0.25">
      <c r="L1002" t="s">
        <v>1501</v>
      </c>
    </row>
    <row r="1003" spans="12:12" x14ac:dyDescent="0.25">
      <c r="L1003" t="s">
        <v>1502</v>
      </c>
    </row>
    <row r="1004" spans="12:12" x14ac:dyDescent="0.25">
      <c r="L1004" t="s">
        <v>1503</v>
      </c>
    </row>
    <row r="1005" spans="12:12" x14ac:dyDescent="0.25">
      <c r="L1005" t="s">
        <v>1142</v>
      </c>
    </row>
    <row r="1006" spans="12:12" x14ac:dyDescent="0.25">
      <c r="L1006" t="s">
        <v>1143</v>
      </c>
    </row>
    <row r="1007" spans="12:12" x14ac:dyDescent="0.25">
      <c r="L1007" t="s">
        <v>1144</v>
      </c>
    </row>
    <row r="1008" spans="12:12" x14ac:dyDescent="0.25">
      <c r="L1008" t="s">
        <v>1145</v>
      </c>
    </row>
    <row r="1009" spans="12:12" x14ac:dyDescent="0.25">
      <c r="L1009" t="s">
        <v>1504</v>
      </c>
    </row>
    <row r="1010" spans="12:12" x14ac:dyDescent="0.25">
      <c r="L1010" t="s">
        <v>1146</v>
      </c>
    </row>
    <row r="1011" spans="12:12" x14ac:dyDescent="0.25">
      <c r="L1011" t="s">
        <v>1505</v>
      </c>
    </row>
    <row r="1012" spans="12:12" x14ac:dyDescent="0.25">
      <c r="L1012" t="s">
        <v>1147</v>
      </c>
    </row>
    <row r="1013" spans="12:12" x14ac:dyDescent="0.25">
      <c r="L1013" t="s">
        <v>1148</v>
      </c>
    </row>
    <row r="1014" spans="12:12" x14ac:dyDescent="0.25">
      <c r="L1014" t="s">
        <v>1149</v>
      </c>
    </row>
    <row r="1015" spans="12:12" x14ac:dyDescent="0.25">
      <c r="L1015" t="s">
        <v>1150</v>
      </c>
    </row>
    <row r="1016" spans="12:12" x14ac:dyDescent="0.25">
      <c r="L1016" t="s">
        <v>1151</v>
      </c>
    </row>
    <row r="1017" spans="12:12" x14ac:dyDescent="0.25">
      <c r="L1017" t="s">
        <v>1152</v>
      </c>
    </row>
    <row r="1018" spans="12:12" x14ac:dyDescent="0.25">
      <c r="L1018" t="s">
        <v>1153</v>
      </c>
    </row>
    <row r="1019" spans="12:12" x14ac:dyDescent="0.25">
      <c r="L1019" t="s">
        <v>1154</v>
      </c>
    </row>
    <row r="1020" spans="12:12" x14ac:dyDescent="0.25">
      <c r="L1020" t="s">
        <v>1155</v>
      </c>
    </row>
    <row r="1021" spans="12:12" x14ac:dyDescent="0.25">
      <c r="L1021" t="s">
        <v>1156</v>
      </c>
    </row>
    <row r="1022" spans="12:12" x14ac:dyDescent="0.25">
      <c r="L1022" t="s">
        <v>1157</v>
      </c>
    </row>
    <row r="1023" spans="12:12" x14ac:dyDescent="0.25">
      <c r="L1023" t="s">
        <v>1158</v>
      </c>
    </row>
    <row r="1024" spans="12:12" x14ac:dyDescent="0.25">
      <c r="L1024" t="s">
        <v>1506</v>
      </c>
    </row>
    <row r="1025" spans="12:12" x14ac:dyDescent="0.25">
      <c r="L1025" t="s">
        <v>1159</v>
      </c>
    </row>
    <row r="1026" spans="12:12" x14ac:dyDescent="0.25">
      <c r="L1026" t="s">
        <v>1160</v>
      </c>
    </row>
    <row r="1027" spans="12:12" x14ac:dyDescent="0.25">
      <c r="L1027" t="s">
        <v>1161</v>
      </c>
    </row>
    <row r="1028" spans="12:12" x14ac:dyDescent="0.25">
      <c r="L1028" t="s">
        <v>1162</v>
      </c>
    </row>
    <row r="1029" spans="12:12" x14ac:dyDescent="0.25">
      <c r="L1029" t="s">
        <v>1163</v>
      </c>
    </row>
    <row r="1030" spans="12:12" x14ac:dyDescent="0.25">
      <c r="L1030" t="s">
        <v>1164</v>
      </c>
    </row>
    <row r="1031" spans="12:12" x14ac:dyDescent="0.25">
      <c r="L1031" t="s">
        <v>1165</v>
      </c>
    </row>
    <row r="1032" spans="12:12" x14ac:dyDescent="0.25">
      <c r="L1032" t="s">
        <v>1166</v>
      </c>
    </row>
    <row r="1033" spans="12:12" x14ac:dyDescent="0.25">
      <c r="L1033" t="s">
        <v>1167</v>
      </c>
    </row>
    <row r="1034" spans="12:12" x14ac:dyDescent="0.25">
      <c r="L1034" t="s">
        <v>1168</v>
      </c>
    </row>
    <row r="1035" spans="12:12" x14ac:dyDescent="0.25">
      <c r="L1035" t="s">
        <v>1169</v>
      </c>
    </row>
    <row r="1036" spans="12:12" x14ac:dyDescent="0.25">
      <c r="L1036" t="s">
        <v>1170</v>
      </c>
    </row>
    <row r="1037" spans="12:12" x14ac:dyDescent="0.25">
      <c r="L1037" t="s">
        <v>1171</v>
      </c>
    </row>
    <row r="1038" spans="12:12" x14ac:dyDescent="0.25">
      <c r="L1038" t="s">
        <v>1172</v>
      </c>
    </row>
    <row r="1039" spans="12:12" x14ac:dyDescent="0.25">
      <c r="L1039" t="s">
        <v>1173</v>
      </c>
    </row>
    <row r="1040" spans="12:12" x14ac:dyDescent="0.25">
      <c r="L1040" t="s">
        <v>1174</v>
      </c>
    </row>
    <row r="1041" spans="12:12" x14ac:dyDescent="0.25">
      <c r="L1041" t="s">
        <v>1175</v>
      </c>
    </row>
    <row r="1042" spans="12:12" x14ac:dyDescent="0.25">
      <c r="L1042" t="s">
        <v>1176</v>
      </c>
    </row>
    <row r="1043" spans="12:12" x14ac:dyDescent="0.25">
      <c r="L1043" t="s">
        <v>1177</v>
      </c>
    </row>
    <row r="1044" spans="12:12" x14ac:dyDescent="0.25">
      <c r="L1044" t="s">
        <v>1178</v>
      </c>
    </row>
    <row r="1045" spans="12:12" x14ac:dyDescent="0.25">
      <c r="L1045" t="s">
        <v>1179</v>
      </c>
    </row>
    <row r="1046" spans="12:12" x14ac:dyDescent="0.25">
      <c r="L1046" t="s">
        <v>1180</v>
      </c>
    </row>
    <row r="1047" spans="12:12" x14ac:dyDescent="0.25">
      <c r="L1047" t="s">
        <v>1181</v>
      </c>
    </row>
    <row r="1048" spans="12:12" x14ac:dyDescent="0.25">
      <c r="L1048" t="s">
        <v>1182</v>
      </c>
    </row>
    <row r="1049" spans="12:12" x14ac:dyDescent="0.25">
      <c r="L1049" t="s">
        <v>1183</v>
      </c>
    </row>
    <row r="1050" spans="12:12" x14ac:dyDescent="0.25">
      <c r="L1050" t="s">
        <v>1184</v>
      </c>
    </row>
    <row r="1051" spans="12:12" x14ac:dyDescent="0.25">
      <c r="L1051" t="s">
        <v>1185</v>
      </c>
    </row>
    <row r="1052" spans="12:12" x14ac:dyDescent="0.25">
      <c r="L1052" t="s">
        <v>1186</v>
      </c>
    </row>
    <row r="1053" spans="12:12" x14ac:dyDescent="0.25">
      <c r="L1053" t="s">
        <v>1187</v>
      </c>
    </row>
    <row r="1054" spans="12:12" x14ac:dyDescent="0.25">
      <c r="L1054" t="s">
        <v>1188</v>
      </c>
    </row>
    <row r="1055" spans="12:12" x14ac:dyDescent="0.25">
      <c r="L1055" t="s">
        <v>1189</v>
      </c>
    </row>
    <row r="1056" spans="12:12" x14ac:dyDescent="0.25">
      <c r="L1056" t="s">
        <v>1190</v>
      </c>
    </row>
    <row r="1057" spans="12:12" x14ac:dyDescent="0.25">
      <c r="L1057" t="s">
        <v>1191</v>
      </c>
    </row>
    <row r="1058" spans="12:12" x14ac:dyDescent="0.25">
      <c r="L1058" t="s">
        <v>1192</v>
      </c>
    </row>
    <row r="1059" spans="12:12" x14ac:dyDescent="0.25">
      <c r="L1059" t="s">
        <v>1193</v>
      </c>
    </row>
    <row r="1060" spans="12:12" x14ac:dyDescent="0.25">
      <c r="L1060" t="s">
        <v>1194</v>
      </c>
    </row>
    <row r="1061" spans="12:12" x14ac:dyDescent="0.25">
      <c r="L1061" t="s">
        <v>1195</v>
      </c>
    </row>
    <row r="1062" spans="12:12" x14ac:dyDescent="0.25">
      <c r="L1062" t="s">
        <v>1196</v>
      </c>
    </row>
    <row r="1063" spans="12:12" x14ac:dyDescent="0.25">
      <c r="L1063" t="s">
        <v>1197</v>
      </c>
    </row>
    <row r="1064" spans="12:12" x14ac:dyDescent="0.25">
      <c r="L1064" t="s">
        <v>1198</v>
      </c>
    </row>
    <row r="1065" spans="12:12" x14ac:dyDescent="0.25">
      <c r="L1065" t="s">
        <v>1199</v>
      </c>
    </row>
    <row r="1066" spans="12:12" x14ac:dyDescent="0.25">
      <c r="L1066" t="s">
        <v>1200</v>
      </c>
    </row>
    <row r="1067" spans="12:12" x14ac:dyDescent="0.25">
      <c r="L1067" t="s">
        <v>1315</v>
      </c>
    </row>
    <row r="1068" spans="12:12" x14ac:dyDescent="0.25">
      <c r="L1068" t="s">
        <v>1507</v>
      </c>
    </row>
    <row r="1069" spans="12:12" x14ac:dyDescent="0.25">
      <c r="L1069" t="s">
        <v>1508</v>
      </c>
    </row>
    <row r="1070" spans="12:12" x14ac:dyDescent="0.25">
      <c r="L1070" t="s">
        <v>1316</v>
      </c>
    </row>
    <row r="1071" spans="12:12" x14ac:dyDescent="0.25">
      <c r="L1071" t="s">
        <v>1509</v>
      </c>
    </row>
    <row r="1072" spans="12:12" x14ac:dyDescent="0.25">
      <c r="L1072" t="s">
        <v>1317</v>
      </c>
    </row>
    <row r="1073" spans="12:12" x14ac:dyDescent="0.25">
      <c r="L1073" t="s">
        <v>1318</v>
      </c>
    </row>
    <row r="1074" spans="12:12" x14ac:dyDescent="0.25">
      <c r="L1074" t="s">
        <v>1319</v>
      </c>
    </row>
    <row r="1075" spans="12:12" x14ac:dyDescent="0.25">
      <c r="L1075" t="s">
        <v>1322</v>
      </c>
    </row>
    <row r="1076" spans="12:12" x14ac:dyDescent="0.25">
      <c r="L1076" t="s">
        <v>1201</v>
      </c>
    </row>
    <row r="1077" spans="12:12" x14ac:dyDescent="0.25">
      <c r="L1077" t="s">
        <v>1202</v>
      </c>
    </row>
    <row r="1078" spans="12:12" x14ac:dyDescent="0.25">
      <c r="L1078" t="s">
        <v>1203</v>
      </c>
    </row>
    <row r="1079" spans="12:12" x14ac:dyDescent="0.25">
      <c r="L1079" t="s">
        <v>1204</v>
      </c>
    </row>
    <row r="1080" spans="12:12" x14ac:dyDescent="0.25">
      <c r="L1080" t="s">
        <v>1205</v>
      </c>
    </row>
    <row r="1081" spans="12:12" x14ac:dyDescent="0.25">
      <c r="L1081" t="s">
        <v>1206</v>
      </c>
    </row>
    <row r="1082" spans="12:12" x14ac:dyDescent="0.25">
      <c r="L1082" t="s">
        <v>1207</v>
      </c>
    </row>
    <row r="1083" spans="12:12" x14ac:dyDescent="0.25">
      <c r="L1083" t="s">
        <v>1208</v>
      </c>
    </row>
    <row r="1084" spans="12:12" x14ac:dyDescent="0.25">
      <c r="L1084" t="s">
        <v>1209</v>
      </c>
    </row>
    <row r="1085" spans="12:12" x14ac:dyDescent="0.25">
      <c r="L1085" t="s">
        <v>1210</v>
      </c>
    </row>
    <row r="1086" spans="12:12" x14ac:dyDescent="0.25">
      <c r="L1086" t="s">
        <v>1510</v>
      </c>
    </row>
    <row r="1087" spans="12:12" x14ac:dyDescent="0.25">
      <c r="L1087" t="s">
        <v>1511</v>
      </c>
    </row>
    <row r="1088" spans="12:12" x14ac:dyDescent="0.25">
      <c r="L1088" t="s">
        <v>1323</v>
      </c>
    </row>
    <row r="1089" spans="12:12" x14ac:dyDescent="0.25">
      <c r="L1089" t="s">
        <v>1518</v>
      </c>
    </row>
    <row r="1090" spans="12:12" x14ac:dyDescent="0.25">
      <c r="L1090" t="s">
        <v>1324</v>
      </c>
    </row>
    <row r="1091" spans="12:12" x14ac:dyDescent="0.25">
      <c r="L1091" t="s">
        <v>1325</v>
      </c>
    </row>
    <row r="1092" spans="12:12" x14ac:dyDescent="0.25">
      <c r="L1092" t="s">
        <v>1211</v>
      </c>
    </row>
    <row r="1093" spans="12:12" x14ac:dyDescent="0.25">
      <c r="L1093" t="s">
        <v>1212</v>
      </c>
    </row>
    <row r="1094" spans="12:12" x14ac:dyDescent="0.25">
      <c r="L1094" t="s">
        <v>1213</v>
      </c>
    </row>
    <row r="1095" spans="12:12" x14ac:dyDescent="0.25">
      <c r="L1095" t="s">
        <v>1512</v>
      </c>
    </row>
    <row r="1096" spans="12:12" x14ac:dyDescent="0.25">
      <c r="L1096" t="s">
        <v>1513</v>
      </c>
    </row>
    <row r="1097" spans="12:12" x14ac:dyDescent="0.25">
      <c r="L1097" t="s">
        <v>1514</v>
      </c>
    </row>
    <row r="1098" spans="12:12" x14ac:dyDescent="0.25">
      <c r="L1098" t="s">
        <v>1214</v>
      </c>
    </row>
    <row r="1099" spans="12:12" x14ac:dyDescent="0.25">
      <c r="L1099" t="s">
        <v>1215</v>
      </c>
    </row>
    <row r="1100" spans="12:12" x14ac:dyDescent="0.25">
      <c r="L1100" t="s">
        <v>1515</v>
      </c>
    </row>
    <row r="1101" spans="12:12" x14ac:dyDescent="0.25">
      <c r="L1101" t="s">
        <v>1320</v>
      </c>
    </row>
    <row r="1102" spans="12:12" x14ac:dyDescent="0.25">
      <c r="L1102" t="s">
        <v>1216</v>
      </c>
    </row>
    <row r="1103" spans="12:12" x14ac:dyDescent="0.25">
      <c r="L1103" t="s">
        <v>1217</v>
      </c>
    </row>
    <row r="1104" spans="12:12" x14ac:dyDescent="0.25">
      <c r="L1104" t="s">
        <v>1218</v>
      </c>
    </row>
    <row r="1105" spans="12:12" x14ac:dyDescent="0.25">
      <c r="L1105" t="s">
        <v>1219</v>
      </c>
    </row>
    <row r="1106" spans="12:12" x14ac:dyDescent="0.25">
      <c r="L1106" t="s">
        <v>1326</v>
      </c>
    </row>
    <row r="1107" spans="12:12" x14ac:dyDescent="0.25">
      <c r="L1107" t="s">
        <v>1327</v>
      </c>
    </row>
    <row r="1108" spans="12:12" x14ac:dyDescent="0.25">
      <c r="L1108" t="s">
        <v>1328</v>
      </c>
    </row>
  </sheetData>
  <mergeCells count="1">
    <mergeCell ref="B11:H1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I5:I1408"/>
  <sheetViews>
    <sheetView workbookViewId="0">
      <selection activeCell="F39" sqref="F39"/>
    </sheetView>
  </sheetViews>
  <sheetFormatPr baseColWidth="10" defaultRowHeight="15" x14ac:dyDescent="0.25"/>
  <cols>
    <col min="1" max="1" width="36.7109375" customWidth="1"/>
  </cols>
  <sheetData>
    <row r="5" spans="9:9" x14ac:dyDescent="0.25">
      <c r="I5" s="13"/>
    </row>
    <row r="6" spans="9:9" x14ac:dyDescent="0.25">
      <c r="I6" s="13"/>
    </row>
    <row r="7" spans="9:9" x14ac:dyDescent="0.25">
      <c r="I7" s="13"/>
    </row>
    <row r="8" spans="9:9" x14ac:dyDescent="0.25">
      <c r="I8" s="13"/>
    </row>
    <row r="9" spans="9:9" x14ac:dyDescent="0.25">
      <c r="I9" s="13"/>
    </row>
    <row r="10" spans="9:9" x14ac:dyDescent="0.25">
      <c r="I10" s="13"/>
    </row>
    <row r="11" spans="9:9" x14ac:dyDescent="0.25">
      <c r="I11" s="13"/>
    </row>
    <row r="12" spans="9:9" x14ac:dyDescent="0.25">
      <c r="I12" s="13"/>
    </row>
    <row r="13" spans="9:9" x14ac:dyDescent="0.25">
      <c r="I13" s="13"/>
    </row>
    <row r="14" spans="9:9" x14ac:dyDescent="0.25">
      <c r="I14" s="13"/>
    </row>
    <row r="15" spans="9:9" x14ac:dyDescent="0.25">
      <c r="I15" s="13"/>
    </row>
    <row r="16" spans="9:9" x14ac:dyDescent="0.25">
      <c r="I16" s="13"/>
    </row>
    <row r="17" spans="9:9" x14ac:dyDescent="0.25">
      <c r="I17" s="13"/>
    </row>
    <row r="18" spans="9:9" x14ac:dyDescent="0.25">
      <c r="I18" s="13"/>
    </row>
    <row r="19" spans="9:9" x14ac:dyDescent="0.25">
      <c r="I19" s="13"/>
    </row>
    <row r="20" spans="9:9" x14ac:dyDescent="0.25">
      <c r="I20" s="13"/>
    </row>
    <row r="21" spans="9:9" x14ac:dyDescent="0.25">
      <c r="I21" s="13"/>
    </row>
    <row r="22" spans="9:9" x14ac:dyDescent="0.25">
      <c r="I22" s="13"/>
    </row>
    <row r="23" spans="9:9" x14ac:dyDescent="0.25">
      <c r="I23" s="13"/>
    </row>
    <row r="24" spans="9:9" x14ac:dyDescent="0.25">
      <c r="I24" s="13"/>
    </row>
    <row r="25" spans="9:9" x14ac:dyDescent="0.25">
      <c r="I25" s="13"/>
    </row>
    <row r="26" spans="9:9" x14ac:dyDescent="0.25">
      <c r="I26" s="13"/>
    </row>
    <row r="27" spans="9:9" x14ac:dyDescent="0.25">
      <c r="I27" s="13"/>
    </row>
    <row r="28" spans="9:9" x14ac:dyDescent="0.25">
      <c r="I28" s="13"/>
    </row>
    <row r="29" spans="9:9" x14ac:dyDescent="0.25">
      <c r="I29" s="13"/>
    </row>
    <row r="30" spans="9:9" x14ac:dyDescent="0.25">
      <c r="I30" s="13"/>
    </row>
    <row r="31" spans="9:9" x14ac:dyDescent="0.25">
      <c r="I31" s="13"/>
    </row>
    <row r="32" spans="9:9" x14ac:dyDescent="0.25">
      <c r="I32" s="13"/>
    </row>
    <row r="33" spans="9:9" x14ac:dyDescent="0.25">
      <c r="I33" s="13"/>
    </row>
    <row r="34" spans="9:9" x14ac:dyDescent="0.25">
      <c r="I34" s="13"/>
    </row>
    <row r="35" spans="9:9" x14ac:dyDescent="0.25">
      <c r="I35" s="13"/>
    </row>
    <row r="36" spans="9:9" x14ac:dyDescent="0.25">
      <c r="I36" s="13"/>
    </row>
    <row r="37" spans="9:9" x14ac:dyDescent="0.25">
      <c r="I37" s="13"/>
    </row>
    <row r="38" spans="9:9" x14ac:dyDescent="0.25">
      <c r="I38" s="13"/>
    </row>
    <row r="39" spans="9:9" x14ac:dyDescent="0.25">
      <c r="I39" s="13"/>
    </row>
    <row r="40" spans="9:9" x14ac:dyDescent="0.25">
      <c r="I40" s="13"/>
    </row>
    <row r="41" spans="9:9" x14ac:dyDescent="0.25">
      <c r="I41" s="13"/>
    </row>
    <row r="42" spans="9:9" x14ac:dyDescent="0.25">
      <c r="I42" s="13"/>
    </row>
    <row r="43" spans="9:9" x14ac:dyDescent="0.25">
      <c r="I43" s="13"/>
    </row>
    <row r="44" spans="9:9" x14ac:dyDescent="0.25">
      <c r="I44" s="13"/>
    </row>
    <row r="45" spans="9:9" x14ac:dyDescent="0.25">
      <c r="I45" s="13"/>
    </row>
    <row r="46" spans="9:9" x14ac:dyDescent="0.25">
      <c r="I46" s="13"/>
    </row>
    <row r="47" spans="9:9" x14ac:dyDescent="0.25">
      <c r="I47" s="13"/>
    </row>
    <row r="48" spans="9:9" x14ac:dyDescent="0.25">
      <c r="I48" s="13"/>
    </row>
    <row r="49" spans="9:9" x14ac:dyDescent="0.25">
      <c r="I49" s="13"/>
    </row>
    <row r="50" spans="9:9" x14ac:dyDescent="0.25">
      <c r="I50" s="13"/>
    </row>
    <row r="51" spans="9:9" x14ac:dyDescent="0.25">
      <c r="I51" s="13"/>
    </row>
    <row r="52" spans="9:9" x14ac:dyDescent="0.25">
      <c r="I52" s="13"/>
    </row>
    <row r="53" spans="9:9" x14ac:dyDescent="0.25">
      <c r="I53" s="13"/>
    </row>
    <row r="54" spans="9:9" x14ac:dyDescent="0.25">
      <c r="I54" s="13"/>
    </row>
    <row r="55" spans="9:9" x14ac:dyDescent="0.25">
      <c r="I55" s="13"/>
    </row>
    <row r="56" spans="9:9" x14ac:dyDescent="0.25">
      <c r="I56" s="13"/>
    </row>
    <row r="57" spans="9:9" x14ac:dyDescent="0.25">
      <c r="I57" s="13"/>
    </row>
    <row r="58" spans="9:9" x14ac:dyDescent="0.25">
      <c r="I58" s="13"/>
    </row>
    <row r="59" spans="9:9" x14ac:dyDescent="0.25">
      <c r="I59" s="13"/>
    </row>
    <row r="60" spans="9:9" x14ac:dyDescent="0.25">
      <c r="I60" s="13"/>
    </row>
    <row r="61" spans="9:9" x14ac:dyDescent="0.25">
      <c r="I61" s="13"/>
    </row>
    <row r="62" spans="9:9" x14ac:dyDescent="0.25">
      <c r="I62" s="13"/>
    </row>
    <row r="63" spans="9:9" x14ac:dyDescent="0.25">
      <c r="I63" s="13"/>
    </row>
    <row r="64" spans="9:9" x14ac:dyDescent="0.25">
      <c r="I64" s="13"/>
    </row>
    <row r="65" spans="9:9" x14ac:dyDescent="0.25">
      <c r="I65" s="13"/>
    </row>
    <row r="66" spans="9:9" x14ac:dyDescent="0.25">
      <c r="I66" s="13"/>
    </row>
    <row r="67" spans="9:9" x14ac:dyDescent="0.25">
      <c r="I67" s="13"/>
    </row>
    <row r="68" spans="9:9" x14ac:dyDescent="0.25">
      <c r="I68" s="13"/>
    </row>
    <row r="69" spans="9:9" x14ac:dyDescent="0.25">
      <c r="I69" s="13"/>
    </row>
    <row r="70" spans="9:9" x14ac:dyDescent="0.25">
      <c r="I70" s="13"/>
    </row>
    <row r="71" spans="9:9" x14ac:dyDescent="0.25">
      <c r="I71" s="13"/>
    </row>
    <row r="72" spans="9:9" x14ac:dyDescent="0.25">
      <c r="I72" s="13"/>
    </row>
    <row r="73" spans="9:9" x14ac:dyDescent="0.25">
      <c r="I73" s="13"/>
    </row>
    <row r="74" spans="9:9" x14ac:dyDescent="0.25">
      <c r="I74" s="13"/>
    </row>
    <row r="75" spans="9:9" x14ac:dyDescent="0.25">
      <c r="I75" s="13"/>
    </row>
    <row r="76" spans="9:9" x14ac:dyDescent="0.25">
      <c r="I76" s="13"/>
    </row>
    <row r="77" spans="9:9" x14ac:dyDescent="0.25">
      <c r="I77" s="13"/>
    </row>
    <row r="78" spans="9:9" x14ac:dyDescent="0.25">
      <c r="I78" s="13"/>
    </row>
    <row r="79" spans="9:9" x14ac:dyDescent="0.25">
      <c r="I79" s="13"/>
    </row>
    <row r="80" spans="9:9" x14ac:dyDescent="0.25">
      <c r="I80" s="13"/>
    </row>
    <row r="81" spans="9:9" x14ac:dyDescent="0.25">
      <c r="I81" s="13"/>
    </row>
    <row r="82" spans="9:9" x14ac:dyDescent="0.25">
      <c r="I82" s="13"/>
    </row>
    <row r="83" spans="9:9" x14ac:dyDescent="0.25">
      <c r="I83" s="13"/>
    </row>
    <row r="84" spans="9:9" x14ac:dyDescent="0.25">
      <c r="I84" s="13"/>
    </row>
    <row r="85" spans="9:9" x14ac:dyDescent="0.25">
      <c r="I85" s="13"/>
    </row>
    <row r="86" spans="9:9" x14ac:dyDescent="0.25">
      <c r="I86" s="13"/>
    </row>
    <row r="87" spans="9:9" x14ac:dyDescent="0.25">
      <c r="I87" s="13"/>
    </row>
    <row r="88" spans="9:9" x14ac:dyDescent="0.25">
      <c r="I88" s="13"/>
    </row>
    <row r="89" spans="9:9" x14ac:dyDescent="0.25">
      <c r="I89" s="13"/>
    </row>
    <row r="90" spans="9:9" x14ac:dyDescent="0.25">
      <c r="I90" s="13"/>
    </row>
    <row r="91" spans="9:9" x14ac:dyDescent="0.25">
      <c r="I91" s="13"/>
    </row>
    <row r="92" spans="9:9" x14ac:dyDescent="0.25">
      <c r="I92" s="13"/>
    </row>
    <row r="93" spans="9:9" x14ac:dyDescent="0.25">
      <c r="I93" s="13"/>
    </row>
    <row r="94" spans="9:9" x14ac:dyDescent="0.25">
      <c r="I94" s="13"/>
    </row>
    <row r="95" spans="9:9" x14ac:dyDescent="0.25">
      <c r="I95" s="13"/>
    </row>
    <row r="96" spans="9:9" x14ac:dyDescent="0.25">
      <c r="I96" s="13"/>
    </row>
    <row r="97" spans="9:9" x14ac:dyDescent="0.25">
      <c r="I97" s="13"/>
    </row>
    <row r="98" spans="9:9" x14ac:dyDescent="0.25">
      <c r="I98" s="13"/>
    </row>
    <row r="99" spans="9:9" x14ac:dyDescent="0.25">
      <c r="I99" s="13"/>
    </row>
    <row r="100" spans="9:9" x14ac:dyDescent="0.25">
      <c r="I100" s="13"/>
    </row>
    <row r="101" spans="9:9" x14ac:dyDescent="0.25">
      <c r="I101" s="13"/>
    </row>
    <row r="102" spans="9:9" x14ac:dyDescent="0.25">
      <c r="I102" s="13"/>
    </row>
    <row r="103" spans="9:9" x14ac:dyDescent="0.25">
      <c r="I103" s="13"/>
    </row>
    <row r="104" spans="9:9" x14ac:dyDescent="0.25">
      <c r="I104" s="13"/>
    </row>
    <row r="105" spans="9:9" x14ac:dyDescent="0.25">
      <c r="I105" s="13"/>
    </row>
    <row r="106" spans="9:9" x14ac:dyDescent="0.25">
      <c r="I106" s="13"/>
    </row>
    <row r="107" spans="9:9" x14ac:dyDescent="0.25">
      <c r="I107" s="13"/>
    </row>
    <row r="108" spans="9:9" x14ac:dyDescent="0.25">
      <c r="I108" s="13"/>
    </row>
    <row r="109" spans="9:9" x14ac:dyDescent="0.25">
      <c r="I109" s="13"/>
    </row>
    <row r="110" spans="9:9" x14ac:dyDescent="0.25">
      <c r="I110" s="13"/>
    </row>
    <row r="111" spans="9:9" x14ac:dyDescent="0.25">
      <c r="I111" s="13"/>
    </row>
    <row r="112" spans="9:9" x14ac:dyDescent="0.25">
      <c r="I112" s="13"/>
    </row>
    <row r="113" spans="9:9" x14ac:dyDescent="0.25">
      <c r="I113" s="13"/>
    </row>
    <row r="114" spans="9:9" x14ac:dyDescent="0.25">
      <c r="I114" s="13"/>
    </row>
    <row r="115" spans="9:9" x14ac:dyDescent="0.25">
      <c r="I115" s="13"/>
    </row>
    <row r="116" spans="9:9" x14ac:dyDescent="0.25">
      <c r="I116" s="13"/>
    </row>
    <row r="117" spans="9:9" x14ac:dyDescent="0.25">
      <c r="I117" s="13"/>
    </row>
    <row r="118" spans="9:9" x14ac:dyDescent="0.25">
      <c r="I118" s="13"/>
    </row>
    <row r="119" spans="9:9" x14ac:dyDescent="0.25">
      <c r="I119" s="13"/>
    </row>
    <row r="120" spans="9:9" x14ac:dyDescent="0.25">
      <c r="I120" s="13"/>
    </row>
    <row r="121" spans="9:9" x14ac:dyDescent="0.25">
      <c r="I121" s="13"/>
    </row>
    <row r="122" spans="9:9" x14ac:dyDescent="0.25">
      <c r="I122" s="13"/>
    </row>
    <row r="123" spans="9:9" x14ac:dyDescent="0.25">
      <c r="I123" s="13"/>
    </row>
    <row r="124" spans="9:9" x14ac:dyDescent="0.25">
      <c r="I124" s="13"/>
    </row>
    <row r="125" spans="9:9" x14ac:dyDescent="0.25">
      <c r="I125" s="13"/>
    </row>
    <row r="126" spans="9:9" x14ac:dyDescent="0.25">
      <c r="I126" s="13"/>
    </row>
    <row r="127" spans="9:9" x14ac:dyDescent="0.25">
      <c r="I127" s="13"/>
    </row>
    <row r="128" spans="9:9" x14ac:dyDescent="0.25">
      <c r="I128" s="13"/>
    </row>
    <row r="129" spans="9:9" x14ac:dyDescent="0.25">
      <c r="I129" s="13"/>
    </row>
    <row r="130" spans="9:9" x14ac:dyDescent="0.25">
      <c r="I130" s="13"/>
    </row>
    <row r="131" spans="9:9" x14ac:dyDescent="0.25">
      <c r="I131" s="13"/>
    </row>
    <row r="132" spans="9:9" x14ac:dyDescent="0.25">
      <c r="I132" s="13"/>
    </row>
    <row r="133" spans="9:9" x14ac:dyDescent="0.25">
      <c r="I133" s="13"/>
    </row>
    <row r="134" spans="9:9" x14ac:dyDescent="0.25">
      <c r="I134" s="13"/>
    </row>
    <row r="135" spans="9:9" x14ac:dyDescent="0.25">
      <c r="I135" s="13"/>
    </row>
    <row r="136" spans="9:9" x14ac:dyDescent="0.25">
      <c r="I136" s="13"/>
    </row>
    <row r="137" spans="9:9" x14ac:dyDescent="0.25">
      <c r="I137" s="13"/>
    </row>
    <row r="138" spans="9:9" x14ac:dyDescent="0.25">
      <c r="I138" s="13"/>
    </row>
    <row r="139" spans="9:9" x14ac:dyDescent="0.25">
      <c r="I139" s="13"/>
    </row>
    <row r="140" spans="9:9" x14ac:dyDescent="0.25">
      <c r="I140" s="13"/>
    </row>
    <row r="141" spans="9:9" x14ac:dyDescent="0.25">
      <c r="I141" s="13"/>
    </row>
    <row r="142" spans="9:9" x14ac:dyDescent="0.25">
      <c r="I142" s="13"/>
    </row>
    <row r="143" spans="9:9" x14ac:dyDescent="0.25">
      <c r="I143" s="13"/>
    </row>
    <row r="144" spans="9:9" x14ac:dyDescent="0.25">
      <c r="I144" s="13"/>
    </row>
    <row r="145" spans="9:9" x14ac:dyDescent="0.25">
      <c r="I145" s="13"/>
    </row>
    <row r="146" spans="9:9" x14ac:dyDescent="0.25">
      <c r="I146" s="13"/>
    </row>
    <row r="147" spans="9:9" x14ac:dyDescent="0.25">
      <c r="I147" s="13"/>
    </row>
    <row r="148" spans="9:9" x14ac:dyDescent="0.25">
      <c r="I148" s="13"/>
    </row>
    <row r="149" spans="9:9" x14ac:dyDescent="0.25">
      <c r="I149" s="13"/>
    </row>
    <row r="150" spans="9:9" x14ac:dyDescent="0.25">
      <c r="I150" s="13"/>
    </row>
    <row r="151" spans="9:9" x14ac:dyDescent="0.25">
      <c r="I151" s="13"/>
    </row>
    <row r="152" spans="9:9" x14ac:dyDescent="0.25">
      <c r="I152" s="13"/>
    </row>
    <row r="153" spans="9:9" x14ac:dyDescent="0.25">
      <c r="I153" s="13"/>
    </row>
    <row r="154" spans="9:9" x14ac:dyDescent="0.25">
      <c r="I154" s="13"/>
    </row>
    <row r="155" spans="9:9" x14ac:dyDescent="0.25">
      <c r="I155" s="13"/>
    </row>
    <row r="156" spans="9:9" x14ac:dyDescent="0.25">
      <c r="I156" s="13"/>
    </row>
    <row r="157" spans="9:9" x14ac:dyDescent="0.25">
      <c r="I157" s="13"/>
    </row>
    <row r="158" spans="9:9" x14ac:dyDescent="0.25">
      <c r="I158" s="13"/>
    </row>
    <row r="159" spans="9:9" x14ac:dyDescent="0.25">
      <c r="I159" s="13"/>
    </row>
    <row r="160" spans="9:9" x14ac:dyDescent="0.25">
      <c r="I160" s="13"/>
    </row>
    <row r="161" spans="9:9" x14ac:dyDescent="0.25">
      <c r="I161" s="13"/>
    </row>
    <row r="162" spans="9:9" x14ac:dyDescent="0.25">
      <c r="I162" s="13"/>
    </row>
    <row r="163" spans="9:9" x14ac:dyDescent="0.25">
      <c r="I163" s="13"/>
    </row>
    <row r="164" spans="9:9" x14ac:dyDescent="0.25">
      <c r="I164" s="13"/>
    </row>
    <row r="165" spans="9:9" x14ac:dyDescent="0.25">
      <c r="I165" s="13"/>
    </row>
    <row r="166" spans="9:9" x14ac:dyDescent="0.25">
      <c r="I166" s="13"/>
    </row>
    <row r="167" spans="9:9" x14ac:dyDescent="0.25">
      <c r="I167" s="13"/>
    </row>
    <row r="168" spans="9:9" x14ac:dyDescent="0.25">
      <c r="I168" s="13"/>
    </row>
    <row r="169" spans="9:9" x14ac:dyDescent="0.25">
      <c r="I169" s="13"/>
    </row>
    <row r="170" spans="9:9" x14ac:dyDescent="0.25">
      <c r="I170" s="13"/>
    </row>
    <row r="171" spans="9:9" x14ac:dyDescent="0.25">
      <c r="I171" s="13"/>
    </row>
    <row r="172" spans="9:9" x14ac:dyDescent="0.25">
      <c r="I172" s="13"/>
    </row>
    <row r="173" spans="9:9" x14ac:dyDescent="0.25">
      <c r="I173" s="13"/>
    </row>
    <row r="174" spans="9:9" x14ac:dyDescent="0.25">
      <c r="I174" s="13"/>
    </row>
    <row r="175" spans="9:9" x14ac:dyDescent="0.25">
      <c r="I175" s="13"/>
    </row>
    <row r="176" spans="9:9" x14ac:dyDescent="0.25">
      <c r="I176" s="13"/>
    </row>
    <row r="177" spans="9:9" x14ac:dyDescent="0.25">
      <c r="I177" s="13"/>
    </row>
    <row r="178" spans="9:9" x14ac:dyDescent="0.25">
      <c r="I178" s="13"/>
    </row>
    <row r="179" spans="9:9" x14ac:dyDescent="0.25">
      <c r="I179" s="13"/>
    </row>
    <row r="180" spans="9:9" x14ac:dyDescent="0.25">
      <c r="I180" s="13"/>
    </row>
    <row r="181" spans="9:9" x14ac:dyDescent="0.25">
      <c r="I181" s="13"/>
    </row>
    <row r="182" spans="9:9" x14ac:dyDescent="0.25">
      <c r="I182" s="13"/>
    </row>
    <row r="183" spans="9:9" x14ac:dyDescent="0.25">
      <c r="I183" s="13"/>
    </row>
    <row r="184" spans="9:9" x14ac:dyDescent="0.25">
      <c r="I184" s="13"/>
    </row>
    <row r="185" spans="9:9" x14ac:dyDescent="0.25">
      <c r="I185" s="13"/>
    </row>
    <row r="186" spans="9:9" x14ac:dyDescent="0.25">
      <c r="I186" s="13"/>
    </row>
    <row r="187" spans="9:9" x14ac:dyDescent="0.25">
      <c r="I187" s="13"/>
    </row>
    <row r="188" spans="9:9" x14ac:dyDescent="0.25">
      <c r="I188" s="13"/>
    </row>
    <row r="189" spans="9:9" x14ac:dyDescent="0.25">
      <c r="I189" s="13"/>
    </row>
    <row r="190" spans="9:9" x14ac:dyDescent="0.25">
      <c r="I190" s="13"/>
    </row>
    <row r="191" spans="9:9" x14ac:dyDescent="0.25">
      <c r="I191" s="13"/>
    </row>
    <row r="192" spans="9:9" x14ac:dyDescent="0.25">
      <c r="I192" s="13"/>
    </row>
    <row r="193" spans="9:9" x14ac:dyDescent="0.25">
      <c r="I193" s="13"/>
    </row>
    <row r="194" spans="9:9" x14ac:dyDescent="0.25">
      <c r="I194" s="13"/>
    </row>
    <row r="195" spans="9:9" x14ac:dyDescent="0.25">
      <c r="I195" s="13"/>
    </row>
    <row r="196" spans="9:9" x14ac:dyDescent="0.25">
      <c r="I196" s="13"/>
    </row>
    <row r="197" spans="9:9" x14ac:dyDescent="0.25">
      <c r="I197" s="13"/>
    </row>
    <row r="198" spans="9:9" x14ac:dyDescent="0.25">
      <c r="I198" s="13"/>
    </row>
    <row r="199" spans="9:9" x14ac:dyDescent="0.25">
      <c r="I199" s="13"/>
    </row>
    <row r="200" spans="9:9" x14ac:dyDescent="0.25">
      <c r="I200" s="13"/>
    </row>
    <row r="201" spans="9:9" x14ac:dyDescent="0.25">
      <c r="I201" s="13"/>
    </row>
    <row r="202" spans="9:9" x14ac:dyDescent="0.25">
      <c r="I202" s="13"/>
    </row>
    <row r="203" spans="9:9" x14ac:dyDescent="0.25">
      <c r="I203" s="13"/>
    </row>
    <row r="204" spans="9:9" x14ac:dyDescent="0.25">
      <c r="I204" s="13"/>
    </row>
    <row r="205" spans="9:9" x14ac:dyDescent="0.25">
      <c r="I205" s="13"/>
    </row>
    <row r="206" spans="9:9" x14ac:dyDescent="0.25">
      <c r="I206" s="13"/>
    </row>
    <row r="207" spans="9:9" x14ac:dyDescent="0.25">
      <c r="I207" s="13"/>
    </row>
    <row r="208" spans="9:9" x14ac:dyDescent="0.25">
      <c r="I208" s="13"/>
    </row>
    <row r="209" spans="9:9" x14ac:dyDescent="0.25">
      <c r="I209" s="13"/>
    </row>
    <row r="210" spans="9:9" x14ac:dyDescent="0.25">
      <c r="I210" s="13"/>
    </row>
    <row r="211" spans="9:9" x14ac:dyDescent="0.25">
      <c r="I211" s="13"/>
    </row>
    <row r="212" spans="9:9" x14ac:dyDescent="0.25">
      <c r="I212" s="13"/>
    </row>
    <row r="213" spans="9:9" x14ac:dyDescent="0.25">
      <c r="I213" s="13"/>
    </row>
    <row r="214" spans="9:9" x14ac:dyDescent="0.25">
      <c r="I214" s="13"/>
    </row>
    <row r="215" spans="9:9" x14ac:dyDescent="0.25">
      <c r="I215" s="13"/>
    </row>
    <row r="216" spans="9:9" x14ac:dyDescent="0.25">
      <c r="I216" s="13"/>
    </row>
    <row r="217" spans="9:9" x14ac:dyDescent="0.25">
      <c r="I217" s="13"/>
    </row>
    <row r="218" spans="9:9" x14ac:dyDescent="0.25">
      <c r="I218" s="13"/>
    </row>
    <row r="219" spans="9:9" x14ac:dyDescent="0.25">
      <c r="I219" s="13"/>
    </row>
    <row r="220" spans="9:9" x14ac:dyDescent="0.25">
      <c r="I220" s="13"/>
    </row>
    <row r="221" spans="9:9" x14ac:dyDescent="0.25">
      <c r="I221" s="13"/>
    </row>
    <row r="222" spans="9:9" x14ac:dyDescent="0.25">
      <c r="I222" s="13"/>
    </row>
    <row r="223" spans="9:9" x14ac:dyDescent="0.25">
      <c r="I223" s="13"/>
    </row>
    <row r="224" spans="9:9" x14ac:dyDescent="0.25">
      <c r="I224" s="13"/>
    </row>
    <row r="225" spans="9:9" x14ac:dyDescent="0.25">
      <c r="I225" s="13"/>
    </row>
    <row r="226" spans="9:9" x14ac:dyDescent="0.25">
      <c r="I226" s="13"/>
    </row>
    <row r="227" spans="9:9" x14ac:dyDescent="0.25">
      <c r="I227" s="13"/>
    </row>
    <row r="228" spans="9:9" x14ac:dyDescent="0.25">
      <c r="I228" s="13"/>
    </row>
    <row r="229" spans="9:9" x14ac:dyDescent="0.25">
      <c r="I229" s="13"/>
    </row>
    <row r="230" spans="9:9" x14ac:dyDescent="0.25">
      <c r="I230" s="13"/>
    </row>
    <row r="231" spans="9:9" x14ac:dyDescent="0.25">
      <c r="I231" s="13"/>
    </row>
    <row r="232" spans="9:9" x14ac:dyDescent="0.25">
      <c r="I232" s="13"/>
    </row>
    <row r="233" spans="9:9" x14ac:dyDescent="0.25">
      <c r="I233" s="13"/>
    </row>
    <row r="234" spans="9:9" x14ac:dyDescent="0.25">
      <c r="I234" s="13"/>
    </row>
    <row r="235" spans="9:9" x14ac:dyDescent="0.25">
      <c r="I235" s="13"/>
    </row>
    <row r="236" spans="9:9" x14ac:dyDescent="0.25">
      <c r="I236" s="13"/>
    </row>
    <row r="237" spans="9:9" x14ac:dyDescent="0.25">
      <c r="I237" s="13"/>
    </row>
    <row r="238" spans="9:9" x14ac:dyDescent="0.25">
      <c r="I238" s="13"/>
    </row>
    <row r="239" spans="9:9" x14ac:dyDescent="0.25">
      <c r="I239" s="13"/>
    </row>
    <row r="240" spans="9:9" x14ac:dyDescent="0.25">
      <c r="I240" s="13"/>
    </row>
    <row r="241" spans="9:9" x14ac:dyDescent="0.25">
      <c r="I241" s="13"/>
    </row>
    <row r="242" spans="9:9" x14ac:dyDescent="0.25">
      <c r="I242" s="13"/>
    </row>
    <row r="243" spans="9:9" x14ac:dyDescent="0.25">
      <c r="I243" s="13"/>
    </row>
    <row r="244" spans="9:9" x14ac:dyDescent="0.25">
      <c r="I244" s="13"/>
    </row>
    <row r="245" spans="9:9" x14ac:dyDescent="0.25">
      <c r="I245" s="13"/>
    </row>
    <row r="246" spans="9:9" x14ac:dyDescent="0.25">
      <c r="I246" s="13"/>
    </row>
    <row r="247" spans="9:9" x14ac:dyDescent="0.25">
      <c r="I247" s="13"/>
    </row>
    <row r="248" spans="9:9" x14ac:dyDescent="0.25">
      <c r="I248" s="13"/>
    </row>
    <row r="249" spans="9:9" x14ac:dyDescent="0.25">
      <c r="I249" s="13"/>
    </row>
    <row r="250" spans="9:9" x14ac:dyDescent="0.25">
      <c r="I250" s="13"/>
    </row>
    <row r="251" spans="9:9" x14ac:dyDescent="0.25">
      <c r="I251" s="13"/>
    </row>
    <row r="252" spans="9:9" x14ac:dyDescent="0.25">
      <c r="I252" s="13"/>
    </row>
    <row r="253" spans="9:9" x14ac:dyDescent="0.25">
      <c r="I253" s="13"/>
    </row>
    <row r="254" spans="9:9" x14ac:dyDescent="0.25">
      <c r="I254" s="13"/>
    </row>
    <row r="255" spans="9:9" x14ac:dyDescent="0.25">
      <c r="I255" s="13"/>
    </row>
    <row r="256" spans="9:9" x14ac:dyDescent="0.25">
      <c r="I256" s="13"/>
    </row>
    <row r="257" spans="9:9" x14ac:dyDescent="0.25">
      <c r="I257" s="13"/>
    </row>
    <row r="258" spans="9:9" x14ac:dyDescent="0.25">
      <c r="I258" s="13"/>
    </row>
    <row r="259" spans="9:9" x14ac:dyDescent="0.25">
      <c r="I259" s="13"/>
    </row>
    <row r="260" spans="9:9" x14ac:dyDescent="0.25">
      <c r="I260" s="13"/>
    </row>
    <row r="261" spans="9:9" x14ac:dyDescent="0.25">
      <c r="I261" s="13"/>
    </row>
    <row r="262" spans="9:9" x14ac:dyDescent="0.25">
      <c r="I262" s="13"/>
    </row>
    <row r="263" spans="9:9" x14ac:dyDescent="0.25">
      <c r="I263" s="13"/>
    </row>
    <row r="264" spans="9:9" x14ac:dyDescent="0.25">
      <c r="I264" s="13"/>
    </row>
    <row r="265" spans="9:9" x14ac:dyDescent="0.25">
      <c r="I265" s="13"/>
    </row>
    <row r="266" spans="9:9" x14ac:dyDescent="0.25">
      <c r="I266" s="13"/>
    </row>
    <row r="267" spans="9:9" x14ac:dyDescent="0.25">
      <c r="I267" s="13"/>
    </row>
    <row r="268" spans="9:9" x14ac:dyDescent="0.25">
      <c r="I268" s="13"/>
    </row>
    <row r="269" spans="9:9" x14ac:dyDescent="0.25">
      <c r="I269" s="13"/>
    </row>
    <row r="270" spans="9:9" x14ac:dyDescent="0.25">
      <c r="I270" s="13"/>
    </row>
    <row r="271" spans="9:9" x14ac:dyDescent="0.25">
      <c r="I271" s="13"/>
    </row>
    <row r="272" spans="9:9" x14ac:dyDescent="0.25">
      <c r="I272" s="13"/>
    </row>
    <row r="273" spans="9:9" x14ac:dyDescent="0.25">
      <c r="I273" s="13"/>
    </row>
    <row r="274" spans="9:9" x14ac:dyDescent="0.25">
      <c r="I274" s="13"/>
    </row>
    <row r="275" spans="9:9" x14ac:dyDescent="0.25">
      <c r="I275" s="13"/>
    </row>
    <row r="276" spans="9:9" x14ac:dyDescent="0.25">
      <c r="I276" s="13"/>
    </row>
    <row r="277" spans="9:9" x14ac:dyDescent="0.25">
      <c r="I277" s="13"/>
    </row>
    <row r="278" spans="9:9" x14ac:dyDescent="0.25">
      <c r="I278" s="13"/>
    </row>
    <row r="279" spans="9:9" x14ac:dyDescent="0.25">
      <c r="I279" s="13"/>
    </row>
    <row r="280" spans="9:9" x14ac:dyDescent="0.25">
      <c r="I280" s="13"/>
    </row>
    <row r="281" spans="9:9" x14ac:dyDescent="0.25">
      <c r="I281" s="13"/>
    </row>
    <row r="282" spans="9:9" x14ac:dyDescent="0.25">
      <c r="I282" s="13"/>
    </row>
    <row r="283" spans="9:9" x14ac:dyDescent="0.25">
      <c r="I283" s="13"/>
    </row>
    <row r="284" spans="9:9" x14ac:dyDescent="0.25">
      <c r="I284" s="13"/>
    </row>
    <row r="285" spans="9:9" x14ac:dyDescent="0.25">
      <c r="I285" s="13"/>
    </row>
    <row r="286" spans="9:9" x14ac:dyDescent="0.25">
      <c r="I286" s="13"/>
    </row>
    <row r="287" spans="9:9" x14ac:dyDescent="0.25">
      <c r="I287" s="13"/>
    </row>
    <row r="288" spans="9:9" x14ac:dyDescent="0.25">
      <c r="I288" s="13"/>
    </row>
    <row r="289" spans="9:9" x14ac:dyDescent="0.25">
      <c r="I289" s="13"/>
    </row>
    <row r="290" spans="9:9" x14ac:dyDescent="0.25">
      <c r="I290" s="13"/>
    </row>
    <row r="291" spans="9:9" x14ac:dyDescent="0.25">
      <c r="I291" s="13"/>
    </row>
    <row r="292" spans="9:9" x14ac:dyDescent="0.25">
      <c r="I292" s="13"/>
    </row>
    <row r="293" spans="9:9" x14ac:dyDescent="0.25">
      <c r="I293" s="13"/>
    </row>
    <row r="294" spans="9:9" x14ac:dyDescent="0.25">
      <c r="I294" s="13"/>
    </row>
    <row r="295" spans="9:9" x14ac:dyDescent="0.25">
      <c r="I295" s="13"/>
    </row>
    <row r="296" spans="9:9" x14ac:dyDescent="0.25">
      <c r="I296" s="13"/>
    </row>
    <row r="297" spans="9:9" x14ac:dyDescent="0.25">
      <c r="I297" s="13"/>
    </row>
    <row r="298" spans="9:9" x14ac:dyDescent="0.25">
      <c r="I298" s="13"/>
    </row>
    <row r="299" spans="9:9" x14ac:dyDescent="0.25">
      <c r="I299" s="13"/>
    </row>
    <row r="300" spans="9:9" x14ac:dyDescent="0.25">
      <c r="I300" s="13"/>
    </row>
    <row r="301" spans="9:9" x14ac:dyDescent="0.25">
      <c r="I301" s="13"/>
    </row>
    <row r="302" spans="9:9" x14ac:dyDescent="0.25">
      <c r="I302" s="13"/>
    </row>
    <row r="303" spans="9:9" x14ac:dyDescent="0.25">
      <c r="I303" s="13"/>
    </row>
    <row r="304" spans="9:9" x14ac:dyDescent="0.25">
      <c r="I304" s="13"/>
    </row>
    <row r="305" spans="9:9" x14ac:dyDescent="0.25">
      <c r="I305" s="13"/>
    </row>
    <row r="306" spans="9:9" x14ac:dyDescent="0.25">
      <c r="I306" s="13"/>
    </row>
    <row r="307" spans="9:9" x14ac:dyDescent="0.25">
      <c r="I307" s="13"/>
    </row>
    <row r="308" spans="9:9" x14ac:dyDescent="0.25">
      <c r="I308" s="13"/>
    </row>
    <row r="309" spans="9:9" x14ac:dyDescent="0.25">
      <c r="I309" s="13"/>
    </row>
    <row r="310" spans="9:9" x14ac:dyDescent="0.25">
      <c r="I310" s="13"/>
    </row>
    <row r="311" spans="9:9" x14ac:dyDescent="0.25">
      <c r="I311" s="13"/>
    </row>
    <row r="312" spans="9:9" x14ac:dyDescent="0.25">
      <c r="I312" s="13"/>
    </row>
    <row r="313" spans="9:9" x14ac:dyDescent="0.25">
      <c r="I313" s="13"/>
    </row>
    <row r="314" spans="9:9" x14ac:dyDescent="0.25">
      <c r="I314" s="13"/>
    </row>
    <row r="315" spans="9:9" x14ac:dyDescent="0.25">
      <c r="I315" s="13"/>
    </row>
    <row r="316" spans="9:9" x14ac:dyDescent="0.25">
      <c r="I316" s="13"/>
    </row>
    <row r="317" spans="9:9" x14ac:dyDescent="0.25">
      <c r="I317" s="13"/>
    </row>
    <row r="318" spans="9:9" x14ac:dyDescent="0.25">
      <c r="I318" s="13"/>
    </row>
    <row r="319" spans="9:9" x14ac:dyDescent="0.25">
      <c r="I319" s="13"/>
    </row>
    <row r="320" spans="9:9" x14ac:dyDescent="0.25">
      <c r="I320" s="13"/>
    </row>
    <row r="321" spans="9:9" x14ac:dyDescent="0.25">
      <c r="I321" s="13"/>
    </row>
    <row r="322" spans="9:9" x14ac:dyDescent="0.25">
      <c r="I322" s="13"/>
    </row>
    <row r="323" spans="9:9" x14ac:dyDescent="0.25">
      <c r="I323" s="13"/>
    </row>
    <row r="324" spans="9:9" x14ac:dyDescent="0.25">
      <c r="I324" s="13"/>
    </row>
    <row r="325" spans="9:9" x14ac:dyDescent="0.25">
      <c r="I325" s="13"/>
    </row>
    <row r="326" spans="9:9" x14ac:dyDescent="0.25">
      <c r="I326" s="13"/>
    </row>
    <row r="327" spans="9:9" x14ac:dyDescent="0.25">
      <c r="I327" s="13"/>
    </row>
    <row r="328" spans="9:9" x14ac:dyDescent="0.25">
      <c r="I328" s="13"/>
    </row>
    <row r="329" spans="9:9" x14ac:dyDescent="0.25">
      <c r="I329" s="13"/>
    </row>
    <row r="330" spans="9:9" x14ac:dyDescent="0.25">
      <c r="I330" s="13"/>
    </row>
    <row r="331" spans="9:9" x14ac:dyDescent="0.25">
      <c r="I331" s="13"/>
    </row>
    <row r="332" spans="9:9" x14ac:dyDescent="0.25">
      <c r="I332" s="13"/>
    </row>
    <row r="333" spans="9:9" x14ac:dyDescent="0.25">
      <c r="I333" s="13"/>
    </row>
    <row r="334" spans="9:9" x14ac:dyDescent="0.25">
      <c r="I334" s="13"/>
    </row>
    <row r="335" spans="9:9" x14ac:dyDescent="0.25">
      <c r="I335" s="13"/>
    </row>
    <row r="336" spans="9:9" x14ac:dyDescent="0.25">
      <c r="I336" s="13"/>
    </row>
    <row r="337" spans="9:9" x14ac:dyDescent="0.25">
      <c r="I337" s="13"/>
    </row>
    <row r="338" spans="9:9" x14ac:dyDescent="0.25">
      <c r="I338" s="13"/>
    </row>
    <row r="339" spans="9:9" x14ac:dyDescent="0.25">
      <c r="I339" s="13"/>
    </row>
    <row r="340" spans="9:9" x14ac:dyDescent="0.25">
      <c r="I340" s="13"/>
    </row>
    <row r="341" spans="9:9" x14ac:dyDescent="0.25">
      <c r="I341" s="13"/>
    </row>
    <row r="342" spans="9:9" x14ac:dyDescent="0.25">
      <c r="I342" s="13"/>
    </row>
    <row r="343" spans="9:9" x14ac:dyDescent="0.25">
      <c r="I343" s="13"/>
    </row>
    <row r="344" spans="9:9" x14ac:dyDescent="0.25">
      <c r="I344" s="13"/>
    </row>
    <row r="345" spans="9:9" x14ac:dyDescent="0.25">
      <c r="I345" s="13"/>
    </row>
    <row r="346" spans="9:9" x14ac:dyDescent="0.25">
      <c r="I346" s="13"/>
    </row>
    <row r="347" spans="9:9" x14ac:dyDescent="0.25">
      <c r="I347" s="13"/>
    </row>
    <row r="348" spans="9:9" x14ac:dyDescent="0.25">
      <c r="I348" s="13"/>
    </row>
    <row r="349" spans="9:9" x14ac:dyDescent="0.25">
      <c r="I349" s="13"/>
    </row>
    <row r="350" spans="9:9" x14ac:dyDescent="0.25">
      <c r="I350" s="13"/>
    </row>
    <row r="351" spans="9:9" x14ac:dyDescent="0.25">
      <c r="I351" s="13"/>
    </row>
    <row r="352" spans="9:9" x14ac:dyDescent="0.25">
      <c r="I352" s="13"/>
    </row>
    <row r="353" spans="9:9" x14ac:dyDescent="0.25">
      <c r="I353" s="13"/>
    </row>
    <row r="354" spans="9:9" x14ac:dyDescent="0.25">
      <c r="I354" s="13"/>
    </row>
    <row r="355" spans="9:9" x14ac:dyDescent="0.25">
      <c r="I355" s="13"/>
    </row>
    <row r="356" spans="9:9" x14ac:dyDescent="0.25">
      <c r="I356" s="13"/>
    </row>
    <row r="357" spans="9:9" x14ac:dyDescent="0.25">
      <c r="I357" s="13"/>
    </row>
    <row r="358" spans="9:9" x14ac:dyDescent="0.25">
      <c r="I358" s="13"/>
    </row>
    <row r="359" spans="9:9" x14ac:dyDescent="0.25">
      <c r="I359" s="13"/>
    </row>
    <row r="360" spans="9:9" x14ac:dyDescent="0.25">
      <c r="I360" s="13"/>
    </row>
    <row r="361" spans="9:9" x14ac:dyDescent="0.25">
      <c r="I361" s="13"/>
    </row>
    <row r="362" spans="9:9" x14ac:dyDescent="0.25">
      <c r="I362" s="13"/>
    </row>
    <row r="363" spans="9:9" x14ac:dyDescent="0.25">
      <c r="I363" s="13"/>
    </row>
    <row r="364" spans="9:9" x14ac:dyDescent="0.25">
      <c r="I364" s="13"/>
    </row>
    <row r="365" spans="9:9" x14ac:dyDescent="0.25">
      <c r="I365" s="13"/>
    </row>
    <row r="366" spans="9:9" x14ac:dyDescent="0.25">
      <c r="I366" s="13"/>
    </row>
    <row r="367" spans="9:9" x14ac:dyDescent="0.25">
      <c r="I367" s="13"/>
    </row>
    <row r="368" spans="9:9" x14ac:dyDescent="0.25">
      <c r="I368" s="13"/>
    </row>
    <row r="369" spans="9:9" x14ac:dyDescent="0.25">
      <c r="I369" s="13"/>
    </row>
    <row r="370" spans="9:9" x14ac:dyDescent="0.25">
      <c r="I370" s="13"/>
    </row>
    <row r="371" spans="9:9" x14ac:dyDescent="0.25">
      <c r="I371" s="13"/>
    </row>
    <row r="372" spans="9:9" x14ac:dyDescent="0.25">
      <c r="I372" s="13"/>
    </row>
    <row r="373" spans="9:9" x14ac:dyDescent="0.25">
      <c r="I373" s="13"/>
    </row>
    <row r="374" spans="9:9" x14ac:dyDescent="0.25">
      <c r="I374" s="13"/>
    </row>
    <row r="375" spans="9:9" x14ac:dyDescent="0.25">
      <c r="I375" s="13"/>
    </row>
    <row r="376" spans="9:9" x14ac:dyDescent="0.25">
      <c r="I376" s="13"/>
    </row>
    <row r="377" spans="9:9" x14ac:dyDescent="0.25">
      <c r="I377" s="13"/>
    </row>
    <row r="378" spans="9:9" x14ac:dyDescent="0.25">
      <c r="I378" s="13"/>
    </row>
    <row r="379" spans="9:9" x14ac:dyDescent="0.25">
      <c r="I379" s="13"/>
    </row>
    <row r="380" spans="9:9" x14ac:dyDescent="0.25">
      <c r="I380" s="13"/>
    </row>
    <row r="381" spans="9:9" x14ac:dyDescent="0.25">
      <c r="I381" s="13"/>
    </row>
    <row r="382" spans="9:9" x14ac:dyDescent="0.25">
      <c r="I382" s="13"/>
    </row>
    <row r="383" spans="9:9" x14ac:dyDescent="0.25">
      <c r="I383" s="13"/>
    </row>
    <row r="384" spans="9:9" x14ac:dyDescent="0.25">
      <c r="I384" s="13"/>
    </row>
    <row r="385" spans="9:9" x14ac:dyDescent="0.25">
      <c r="I385" s="13"/>
    </row>
    <row r="386" spans="9:9" x14ac:dyDescent="0.25">
      <c r="I386" s="13"/>
    </row>
    <row r="387" spans="9:9" x14ac:dyDescent="0.25">
      <c r="I387" s="13"/>
    </row>
    <row r="388" spans="9:9" x14ac:dyDescent="0.25">
      <c r="I388" s="13"/>
    </row>
    <row r="389" spans="9:9" x14ac:dyDescent="0.25">
      <c r="I389" s="13"/>
    </row>
    <row r="390" spans="9:9" x14ac:dyDescent="0.25">
      <c r="I390" s="13"/>
    </row>
    <row r="391" spans="9:9" x14ac:dyDescent="0.25">
      <c r="I391" s="13"/>
    </row>
    <row r="392" spans="9:9" x14ac:dyDescent="0.25">
      <c r="I392" s="13"/>
    </row>
    <row r="393" spans="9:9" x14ac:dyDescent="0.25">
      <c r="I393" s="13"/>
    </row>
    <row r="394" spans="9:9" x14ac:dyDescent="0.25">
      <c r="I394" s="13"/>
    </row>
    <row r="395" spans="9:9" x14ac:dyDescent="0.25">
      <c r="I395" s="13"/>
    </row>
    <row r="396" spans="9:9" x14ac:dyDescent="0.25">
      <c r="I396" s="13"/>
    </row>
    <row r="397" spans="9:9" x14ac:dyDescent="0.25">
      <c r="I397" s="13"/>
    </row>
    <row r="398" spans="9:9" x14ac:dyDescent="0.25">
      <c r="I398" s="13"/>
    </row>
    <row r="399" spans="9:9" x14ac:dyDescent="0.25">
      <c r="I399" s="13"/>
    </row>
    <row r="400" spans="9:9" x14ac:dyDescent="0.25">
      <c r="I400" s="13"/>
    </row>
    <row r="401" spans="9:9" x14ac:dyDescent="0.25">
      <c r="I401" s="13"/>
    </row>
    <row r="402" spans="9:9" x14ac:dyDescent="0.25">
      <c r="I402" s="13"/>
    </row>
    <row r="403" spans="9:9" x14ac:dyDescent="0.25">
      <c r="I403" s="13"/>
    </row>
    <row r="404" spans="9:9" x14ac:dyDescent="0.25">
      <c r="I404" s="13"/>
    </row>
    <row r="405" spans="9:9" x14ac:dyDescent="0.25">
      <c r="I405" s="13"/>
    </row>
    <row r="406" spans="9:9" x14ac:dyDescent="0.25">
      <c r="I406" s="13"/>
    </row>
    <row r="407" spans="9:9" x14ac:dyDescent="0.25">
      <c r="I407" s="13"/>
    </row>
    <row r="408" spans="9:9" x14ac:dyDescent="0.25">
      <c r="I408" s="13"/>
    </row>
    <row r="409" spans="9:9" x14ac:dyDescent="0.25">
      <c r="I409" s="13"/>
    </row>
    <row r="410" spans="9:9" x14ac:dyDescent="0.25">
      <c r="I410" s="13"/>
    </row>
    <row r="411" spans="9:9" x14ac:dyDescent="0.25">
      <c r="I411" s="13"/>
    </row>
    <row r="412" spans="9:9" x14ac:dyDescent="0.25">
      <c r="I412" s="13"/>
    </row>
    <row r="413" spans="9:9" x14ac:dyDescent="0.25">
      <c r="I413" s="13"/>
    </row>
    <row r="414" spans="9:9" x14ac:dyDescent="0.25">
      <c r="I414" s="13"/>
    </row>
    <row r="415" spans="9:9" x14ac:dyDescent="0.25">
      <c r="I415" s="13"/>
    </row>
    <row r="416" spans="9:9" x14ac:dyDescent="0.25">
      <c r="I416" s="13"/>
    </row>
    <row r="417" spans="9:9" x14ac:dyDescent="0.25">
      <c r="I417" s="13"/>
    </row>
    <row r="418" spans="9:9" x14ac:dyDescent="0.25">
      <c r="I418" s="13"/>
    </row>
    <row r="419" spans="9:9" x14ac:dyDescent="0.25">
      <c r="I419" s="13"/>
    </row>
    <row r="420" spans="9:9" x14ac:dyDescent="0.25">
      <c r="I420" s="13"/>
    </row>
    <row r="421" spans="9:9" x14ac:dyDescent="0.25">
      <c r="I421" s="13"/>
    </row>
    <row r="422" spans="9:9" x14ac:dyDescent="0.25">
      <c r="I422" s="13"/>
    </row>
    <row r="423" spans="9:9" x14ac:dyDescent="0.25">
      <c r="I423" s="13"/>
    </row>
    <row r="424" spans="9:9" x14ac:dyDescent="0.25">
      <c r="I424" s="13"/>
    </row>
    <row r="425" spans="9:9" x14ac:dyDescent="0.25">
      <c r="I425" s="13"/>
    </row>
    <row r="426" spans="9:9" x14ac:dyDescent="0.25">
      <c r="I426" s="13"/>
    </row>
    <row r="427" spans="9:9" x14ac:dyDescent="0.25">
      <c r="I427" s="13"/>
    </row>
    <row r="428" spans="9:9" x14ac:dyDescent="0.25">
      <c r="I428" s="13"/>
    </row>
    <row r="429" spans="9:9" x14ac:dyDescent="0.25">
      <c r="I429" s="13"/>
    </row>
    <row r="430" spans="9:9" x14ac:dyDescent="0.25">
      <c r="I430" s="13"/>
    </row>
    <row r="431" spans="9:9" x14ac:dyDescent="0.25">
      <c r="I431" s="13"/>
    </row>
    <row r="432" spans="9:9" x14ac:dyDescent="0.25">
      <c r="I432" s="13"/>
    </row>
    <row r="433" spans="9:9" x14ac:dyDescent="0.25">
      <c r="I433" s="13"/>
    </row>
    <row r="434" spans="9:9" x14ac:dyDescent="0.25">
      <c r="I434" s="13"/>
    </row>
    <row r="435" spans="9:9" x14ac:dyDescent="0.25">
      <c r="I435" s="13"/>
    </row>
    <row r="436" spans="9:9" x14ac:dyDescent="0.25">
      <c r="I436" s="13"/>
    </row>
    <row r="437" spans="9:9" x14ac:dyDescent="0.25">
      <c r="I437" s="13"/>
    </row>
    <row r="438" spans="9:9" x14ac:dyDescent="0.25">
      <c r="I438" s="13"/>
    </row>
    <row r="439" spans="9:9" x14ac:dyDescent="0.25">
      <c r="I439" s="13"/>
    </row>
    <row r="440" spans="9:9" x14ac:dyDescent="0.25">
      <c r="I440" s="13"/>
    </row>
    <row r="441" spans="9:9" x14ac:dyDescent="0.25">
      <c r="I441" s="13"/>
    </row>
    <row r="442" spans="9:9" x14ac:dyDescent="0.25">
      <c r="I442" s="13"/>
    </row>
    <row r="443" spans="9:9" x14ac:dyDescent="0.25">
      <c r="I443" s="13"/>
    </row>
    <row r="444" spans="9:9" x14ac:dyDescent="0.25">
      <c r="I444" s="13"/>
    </row>
    <row r="445" spans="9:9" x14ac:dyDescent="0.25">
      <c r="I445" s="13"/>
    </row>
    <row r="446" spans="9:9" x14ac:dyDescent="0.25">
      <c r="I446" s="13"/>
    </row>
    <row r="447" spans="9:9" x14ac:dyDescent="0.25">
      <c r="I447" s="13"/>
    </row>
    <row r="448" spans="9:9" x14ac:dyDescent="0.25">
      <c r="I448" s="13"/>
    </row>
    <row r="449" spans="9:9" x14ac:dyDescent="0.25">
      <c r="I449" s="13"/>
    </row>
    <row r="450" spans="9:9" x14ac:dyDescent="0.25">
      <c r="I450" s="13"/>
    </row>
    <row r="451" spans="9:9" x14ac:dyDescent="0.25">
      <c r="I451" s="13"/>
    </row>
    <row r="452" spans="9:9" x14ac:dyDescent="0.25">
      <c r="I452" s="13"/>
    </row>
    <row r="453" spans="9:9" x14ac:dyDescent="0.25">
      <c r="I453" s="13"/>
    </row>
    <row r="454" spans="9:9" x14ac:dyDescent="0.25">
      <c r="I454" s="13"/>
    </row>
    <row r="455" spans="9:9" x14ac:dyDescent="0.25">
      <c r="I455" s="13"/>
    </row>
    <row r="456" spans="9:9" x14ac:dyDescent="0.25">
      <c r="I456" s="13"/>
    </row>
    <row r="457" spans="9:9" x14ac:dyDescent="0.25">
      <c r="I457" s="13"/>
    </row>
    <row r="458" spans="9:9" x14ac:dyDescent="0.25">
      <c r="I458" s="13"/>
    </row>
    <row r="459" spans="9:9" x14ac:dyDescent="0.25">
      <c r="I459" s="13"/>
    </row>
    <row r="460" spans="9:9" x14ac:dyDescent="0.25">
      <c r="I460" s="13"/>
    </row>
    <row r="461" spans="9:9" x14ac:dyDescent="0.25">
      <c r="I461" s="13"/>
    </row>
    <row r="462" spans="9:9" x14ac:dyDescent="0.25">
      <c r="I462" s="13"/>
    </row>
    <row r="463" spans="9:9" x14ac:dyDescent="0.25">
      <c r="I463" s="13"/>
    </row>
    <row r="464" spans="9:9" x14ac:dyDescent="0.25">
      <c r="I464" s="13"/>
    </row>
    <row r="465" spans="9:9" x14ac:dyDescent="0.25">
      <c r="I465" s="13"/>
    </row>
    <row r="466" spans="9:9" x14ac:dyDescent="0.25">
      <c r="I466" s="13"/>
    </row>
    <row r="467" spans="9:9" x14ac:dyDescent="0.25">
      <c r="I467" s="13"/>
    </row>
    <row r="468" spans="9:9" x14ac:dyDescent="0.25">
      <c r="I468" s="13"/>
    </row>
    <row r="469" spans="9:9" x14ac:dyDescent="0.25">
      <c r="I469" s="13"/>
    </row>
    <row r="470" spans="9:9" x14ac:dyDescent="0.25">
      <c r="I470" s="13"/>
    </row>
    <row r="471" spans="9:9" x14ac:dyDescent="0.25">
      <c r="I471" s="13"/>
    </row>
    <row r="472" spans="9:9" x14ac:dyDescent="0.25">
      <c r="I472" s="13"/>
    </row>
    <row r="473" spans="9:9" x14ac:dyDescent="0.25">
      <c r="I473" s="13"/>
    </row>
    <row r="474" spans="9:9" x14ac:dyDescent="0.25">
      <c r="I474" s="13"/>
    </row>
    <row r="475" spans="9:9" x14ac:dyDescent="0.25">
      <c r="I475" s="13"/>
    </row>
    <row r="476" spans="9:9" x14ac:dyDescent="0.25">
      <c r="I476" s="13"/>
    </row>
    <row r="477" spans="9:9" x14ac:dyDescent="0.25">
      <c r="I477" s="13"/>
    </row>
    <row r="478" spans="9:9" x14ac:dyDescent="0.25">
      <c r="I478" s="13"/>
    </row>
    <row r="479" spans="9:9" x14ac:dyDescent="0.25">
      <c r="I479" s="13"/>
    </row>
    <row r="480" spans="9:9" x14ac:dyDescent="0.25">
      <c r="I480" s="13"/>
    </row>
    <row r="481" spans="9:9" x14ac:dyDescent="0.25">
      <c r="I481" s="13"/>
    </row>
    <row r="482" spans="9:9" x14ac:dyDescent="0.25">
      <c r="I482" s="13"/>
    </row>
    <row r="483" spans="9:9" x14ac:dyDescent="0.25">
      <c r="I483" s="13"/>
    </row>
    <row r="484" spans="9:9" x14ac:dyDescent="0.25">
      <c r="I484" s="13"/>
    </row>
    <row r="485" spans="9:9" x14ac:dyDescent="0.25">
      <c r="I485" s="13"/>
    </row>
    <row r="486" spans="9:9" x14ac:dyDescent="0.25">
      <c r="I486" s="13"/>
    </row>
    <row r="487" spans="9:9" x14ac:dyDescent="0.25">
      <c r="I487" s="13"/>
    </row>
    <row r="488" spans="9:9" x14ac:dyDescent="0.25">
      <c r="I488" s="13"/>
    </row>
    <row r="489" spans="9:9" x14ac:dyDescent="0.25">
      <c r="I489" s="13"/>
    </row>
    <row r="490" spans="9:9" x14ac:dyDescent="0.25">
      <c r="I490" s="13"/>
    </row>
    <row r="491" spans="9:9" x14ac:dyDescent="0.25">
      <c r="I491" s="13"/>
    </row>
    <row r="492" spans="9:9" x14ac:dyDescent="0.25">
      <c r="I492" s="13"/>
    </row>
    <row r="493" spans="9:9" x14ac:dyDescent="0.25">
      <c r="I493" s="13"/>
    </row>
    <row r="494" spans="9:9" x14ac:dyDescent="0.25">
      <c r="I494" s="13"/>
    </row>
    <row r="495" spans="9:9" x14ac:dyDescent="0.25">
      <c r="I495" s="13"/>
    </row>
    <row r="496" spans="9:9" x14ac:dyDescent="0.25">
      <c r="I496" s="13"/>
    </row>
    <row r="497" spans="9:9" x14ac:dyDescent="0.25">
      <c r="I497" s="13"/>
    </row>
    <row r="498" spans="9:9" x14ac:dyDescent="0.25">
      <c r="I498" s="13"/>
    </row>
    <row r="499" spans="9:9" x14ac:dyDescent="0.25">
      <c r="I499" s="13"/>
    </row>
    <row r="500" spans="9:9" x14ac:dyDescent="0.25">
      <c r="I500" s="13"/>
    </row>
    <row r="501" spans="9:9" x14ac:dyDescent="0.25">
      <c r="I501" s="13"/>
    </row>
    <row r="502" spans="9:9" x14ac:dyDescent="0.25">
      <c r="I502" s="13"/>
    </row>
    <row r="503" spans="9:9" x14ac:dyDescent="0.25">
      <c r="I503" s="13"/>
    </row>
    <row r="504" spans="9:9" x14ac:dyDescent="0.25">
      <c r="I504" s="13"/>
    </row>
    <row r="505" spans="9:9" x14ac:dyDescent="0.25">
      <c r="I505" s="13"/>
    </row>
    <row r="506" spans="9:9" x14ac:dyDescent="0.25">
      <c r="I506" s="13"/>
    </row>
    <row r="507" spans="9:9" x14ac:dyDescent="0.25">
      <c r="I507" s="13"/>
    </row>
    <row r="508" spans="9:9" x14ac:dyDescent="0.25">
      <c r="I508" s="13"/>
    </row>
    <row r="509" spans="9:9" x14ac:dyDescent="0.25">
      <c r="I509" s="13"/>
    </row>
    <row r="510" spans="9:9" x14ac:dyDescent="0.25">
      <c r="I510" s="13"/>
    </row>
    <row r="511" spans="9:9" x14ac:dyDescent="0.25">
      <c r="I511" s="13"/>
    </row>
    <row r="512" spans="9:9" x14ac:dyDescent="0.25">
      <c r="I512" s="13"/>
    </row>
    <row r="513" spans="9:9" x14ac:dyDescent="0.25">
      <c r="I513" s="13"/>
    </row>
    <row r="514" spans="9:9" x14ac:dyDescent="0.25">
      <c r="I514" s="13"/>
    </row>
    <row r="515" spans="9:9" x14ac:dyDescent="0.25">
      <c r="I515" s="13"/>
    </row>
    <row r="516" spans="9:9" x14ac:dyDescent="0.25">
      <c r="I516" s="13"/>
    </row>
    <row r="517" spans="9:9" x14ac:dyDescent="0.25">
      <c r="I517" s="13"/>
    </row>
    <row r="518" spans="9:9" x14ac:dyDescent="0.25">
      <c r="I518" s="13"/>
    </row>
    <row r="519" spans="9:9" x14ac:dyDescent="0.25">
      <c r="I519" s="13"/>
    </row>
    <row r="520" spans="9:9" x14ac:dyDescent="0.25">
      <c r="I520" s="13"/>
    </row>
    <row r="521" spans="9:9" x14ac:dyDescent="0.25">
      <c r="I521" s="13"/>
    </row>
    <row r="522" spans="9:9" x14ac:dyDescent="0.25">
      <c r="I522" s="13"/>
    </row>
    <row r="523" spans="9:9" x14ac:dyDescent="0.25">
      <c r="I523" s="13"/>
    </row>
    <row r="524" spans="9:9" x14ac:dyDescent="0.25">
      <c r="I524" s="13"/>
    </row>
    <row r="525" spans="9:9" x14ac:dyDescent="0.25">
      <c r="I525" s="13"/>
    </row>
    <row r="526" spans="9:9" x14ac:dyDescent="0.25">
      <c r="I526" s="13"/>
    </row>
    <row r="527" spans="9:9" x14ac:dyDescent="0.25">
      <c r="I527" s="13"/>
    </row>
    <row r="528" spans="9:9" x14ac:dyDescent="0.25">
      <c r="I528" s="13"/>
    </row>
    <row r="529" spans="9:9" x14ac:dyDescent="0.25">
      <c r="I529" s="13"/>
    </row>
    <row r="530" spans="9:9" x14ac:dyDescent="0.25">
      <c r="I530" s="13"/>
    </row>
    <row r="531" spans="9:9" x14ac:dyDescent="0.25">
      <c r="I531" s="13"/>
    </row>
    <row r="532" spans="9:9" x14ac:dyDescent="0.25">
      <c r="I532" s="13"/>
    </row>
    <row r="533" spans="9:9" x14ac:dyDescent="0.25">
      <c r="I533" s="13"/>
    </row>
    <row r="534" spans="9:9" x14ac:dyDescent="0.25">
      <c r="I534" s="13"/>
    </row>
    <row r="535" spans="9:9" x14ac:dyDescent="0.25">
      <c r="I535" s="13"/>
    </row>
    <row r="536" spans="9:9" x14ac:dyDescent="0.25">
      <c r="I536" s="13"/>
    </row>
    <row r="537" spans="9:9" x14ac:dyDescent="0.25">
      <c r="I537" s="13"/>
    </row>
    <row r="538" spans="9:9" x14ac:dyDescent="0.25">
      <c r="I538" s="13"/>
    </row>
    <row r="539" spans="9:9" x14ac:dyDescent="0.25">
      <c r="I539" s="13"/>
    </row>
    <row r="540" spans="9:9" x14ac:dyDescent="0.25">
      <c r="I540" s="13"/>
    </row>
    <row r="541" spans="9:9" x14ac:dyDescent="0.25">
      <c r="I541" s="13"/>
    </row>
    <row r="542" spans="9:9" x14ac:dyDescent="0.25">
      <c r="I542" s="13"/>
    </row>
    <row r="543" spans="9:9" x14ac:dyDescent="0.25">
      <c r="I543" s="13"/>
    </row>
    <row r="544" spans="9:9" x14ac:dyDescent="0.25">
      <c r="I544" s="13"/>
    </row>
    <row r="545" spans="9:9" x14ac:dyDescent="0.25">
      <c r="I545" s="13"/>
    </row>
    <row r="546" spans="9:9" x14ac:dyDescent="0.25">
      <c r="I546" s="13"/>
    </row>
    <row r="547" spans="9:9" x14ac:dyDescent="0.25">
      <c r="I547" s="13"/>
    </row>
    <row r="548" spans="9:9" x14ac:dyDescent="0.25">
      <c r="I548" s="13"/>
    </row>
    <row r="549" spans="9:9" x14ac:dyDescent="0.25">
      <c r="I549" s="13"/>
    </row>
    <row r="550" spans="9:9" x14ac:dyDescent="0.25">
      <c r="I550" s="13"/>
    </row>
    <row r="551" spans="9:9" x14ac:dyDescent="0.25">
      <c r="I551" s="13"/>
    </row>
    <row r="552" spans="9:9" x14ac:dyDescent="0.25">
      <c r="I552" s="13"/>
    </row>
    <row r="553" spans="9:9" x14ac:dyDescent="0.25">
      <c r="I553" s="13"/>
    </row>
    <row r="554" spans="9:9" x14ac:dyDescent="0.25">
      <c r="I554" s="13"/>
    </row>
    <row r="555" spans="9:9" x14ac:dyDescent="0.25">
      <c r="I555" s="13"/>
    </row>
    <row r="556" spans="9:9" x14ac:dyDescent="0.25">
      <c r="I556" s="13"/>
    </row>
    <row r="557" spans="9:9" x14ac:dyDescent="0.25">
      <c r="I557" s="13"/>
    </row>
    <row r="558" spans="9:9" x14ac:dyDescent="0.25">
      <c r="I558" s="13"/>
    </row>
    <row r="559" spans="9:9" x14ac:dyDescent="0.25">
      <c r="I559" s="13"/>
    </row>
    <row r="560" spans="9:9" x14ac:dyDescent="0.25">
      <c r="I560" s="13"/>
    </row>
    <row r="561" spans="9:9" x14ac:dyDescent="0.25">
      <c r="I561" s="13"/>
    </row>
    <row r="562" spans="9:9" x14ac:dyDescent="0.25">
      <c r="I562" s="13"/>
    </row>
    <row r="563" spans="9:9" x14ac:dyDescent="0.25">
      <c r="I563" s="13"/>
    </row>
    <row r="564" spans="9:9" x14ac:dyDescent="0.25">
      <c r="I564" s="13"/>
    </row>
    <row r="565" spans="9:9" x14ac:dyDescent="0.25">
      <c r="I565" s="13"/>
    </row>
    <row r="566" spans="9:9" x14ac:dyDescent="0.25">
      <c r="I566" s="13"/>
    </row>
    <row r="567" spans="9:9" x14ac:dyDescent="0.25">
      <c r="I567" s="13"/>
    </row>
    <row r="568" spans="9:9" x14ac:dyDescent="0.25">
      <c r="I568" s="13"/>
    </row>
    <row r="569" spans="9:9" x14ac:dyDescent="0.25">
      <c r="I569" s="13"/>
    </row>
    <row r="570" spans="9:9" x14ac:dyDescent="0.25">
      <c r="I570" s="13"/>
    </row>
    <row r="571" spans="9:9" x14ac:dyDescent="0.25">
      <c r="I571" s="13"/>
    </row>
    <row r="572" spans="9:9" x14ac:dyDescent="0.25">
      <c r="I572" s="13"/>
    </row>
    <row r="573" spans="9:9" x14ac:dyDescent="0.25">
      <c r="I573" s="13"/>
    </row>
    <row r="574" spans="9:9" x14ac:dyDescent="0.25">
      <c r="I574" s="13"/>
    </row>
    <row r="575" spans="9:9" x14ac:dyDescent="0.25">
      <c r="I575" s="13"/>
    </row>
    <row r="576" spans="9:9" x14ac:dyDescent="0.25">
      <c r="I576" s="13"/>
    </row>
    <row r="577" spans="9:9" x14ac:dyDescent="0.25">
      <c r="I577" s="13"/>
    </row>
    <row r="578" spans="9:9" x14ac:dyDescent="0.25">
      <c r="I578" s="13"/>
    </row>
    <row r="579" spans="9:9" x14ac:dyDescent="0.25">
      <c r="I579" s="13"/>
    </row>
    <row r="580" spans="9:9" x14ac:dyDescent="0.25">
      <c r="I580" s="13"/>
    </row>
    <row r="581" spans="9:9" x14ac:dyDescent="0.25">
      <c r="I581" s="13"/>
    </row>
    <row r="582" spans="9:9" x14ac:dyDescent="0.25">
      <c r="I582" s="13"/>
    </row>
    <row r="583" spans="9:9" x14ac:dyDescent="0.25">
      <c r="I583" s="13"/>
    </row>
    <row r="584" spans="9:9" x14ac:dyDescent="0.25">
      <c r="I584" s="13"/>
    </row>
    <row r="585" spans="9:9" x14ac:dyDescent="0.25">
      <c r="I585" s="13"/>
    </row>
    <row r="586" spans="9:9" x14ac:dyDescent="0.25">
      <c r="I586" s="13"/>
    </row>
    <row r="587" spans="9:9" x14ac:dyDescent="0.25">
      <c r="I587" s="13"/>
    </row>
    <row r="588" spans="9:9" x14ac:dyDescent="0.25">
      <c r="I588" s="13"/>
    </row>
    <row r="589" spans="9:9" x14ac:dyDescent="0.25">
      <c r="I589" s="13"/>
    </row>
    <row r="590" spans="9:9" x14ac:dyDescent="0.25">
      <c r="I590" s="13"/>
    </row>
    <row r="591" spans="9:9" x14ac:dyDescent="0.25">
      <c r="I591" s="13"/>
    </row>
    <row r="592" spans="9:9" x14ac:dyDescent="0.25">
      <c r="I592" s="13"/>
    </row>
    <row r="593" spans="9:9" x14ac:dyDescent="0.25">
      <c r="I593" s="13"/>
    </row>
    <row r="594" spans="9:9" x14ac:dyDescent="0.25">
      <c r="I594" s="13"/>
    </row>
    <row r="595" spans="9:9" x14ac:dyDescent="0.25">
      <c r="I595" s="13"/>
    </row>
    <row r="596" spans="9:9" x14ac:dyDescent="0.25">
      <c r="I596" s="13"/>
    </row>
    <row r="597" spans="9:9" x14ac:dyDescent="0.25">
      <c r="I597" s="13"/>
    </row>
    <row r="598" spans="9:9" x14ac:dyDescent="0.25">
      <c r="I598" s="13"/>
    </row>
    <row r="599" spans="9:9" x14ac:dyDescent="0.25">
      <c r="I599" s="13"/>
    </row>
    <row r="600" spans="9:9" x14ac:dyDescent="0.25">
      <c r="I600" s="13"/>
    </row>
    <row r="601" spans="9:9" x14ac:dyDescent="0.25">
      <c r="I601" s="13"/>
    </row>
    <row r="602" spans="9:9" x14ac:dyDescent="0.25">
      <c r="I602" s="13"/>
    </row>
    <row r="603" spans="9:9" x14ac:dyDescent="0.25">
      <c r="I603" s="13"/>
    </row>
    <row r="604" spans="9:9" x14ac:dyDescent="0.25">
      <c r="I604" s="13"/>
    </row>
    <row r="605" spans="9:9" x14ac:dyDescent="0.25">
      <c r="I605" s="13"/>
    </row>
    <row r="606" spans="9:9" x14ac:dyDescent="0.25">
      <c r="I606" s="13"/>
    </row>
    <row r="607" spans="9:9" x14ac:dyDescent="0.25">
      <c r="I607" s="13"/>
    </row>
    <row r="608" spans="9:9" x14ac:dyDescent="0.25">
      <c r="I608" s="13"/>
    </row>
    <row r="609" spans="9:9" x14ac:dyDescent="0.25">
      <c r="I609" s="13"/>
    </row>
    <row r="610" spans="9:9" x14ac:dyDescent="0.25">
      <c r="I610" s="13"/>
    </row>
    <row r="611" spans="9:9" x14ac:dyDescent="0.25">
      <c r="I611" s="13"/>
    </row>
    <row r="612" spans="9:9" x14ac:dyDescent="0.25">
      <c r="I612" s="13"/>
    </row>
    <row r="613" spans="9:9" x14ac:dyDescent="0.25">
      <c r="I613" s="13"/>
    </row>
    <row r="614" spans="9:9" x14ac:dyDescent="0.25">
      <c r="I614" s="13"/>
    </row>
    <row r="615" spans="9:9" x14ac:dyDescent="0.25">
      <c r="I615" s="13"/>
    </row>
    <row r="616" spans="9:9" x14ac:dyDescent="0.25">
      <c r="I616" s="13"/>
    </row>
    <row r="617" spans="9:9" x14ac:dyDescent="0.25">
      <c r="I617" s="13"/>
    </row>
    <row r="618" spans="9:9" x14ac:dyDescent="0.25">
      <c r="I618" s="13"/>
    </row>
    <row r="619" spans="9:9" x14ac:dyDescent="0.25">
      <c r="I619" s="13"/>
    </row>
    <row r="620" spans="9:9" x14ac:dyDescent="0.25">
      <c r="I620" s="13"/>
    </row>
    <row r="621" spans="9:9" x14ac:dyDescent="0.25">
      <c r="I621" s="13"/>
    </row>
    <row r="622" spans="9:9" x14ac:dyDescent="0.25">
      <c r="I622" s="13"/>
    </row>
    <row r="623" spans="9:9" x14ac:dyDescent="0.25">
      <c r="I623" s="13"/>
    </row>
    <row r="624" spans="9:9" x14ac:dyDescent="0.25">
      <c r="I624" s="13"/>
    </row>
    <row r="625" spans="9:9" x14ac:dyDescent="0.25">
      <c r="I625" s="13"/>
    </row>
    <row r="626" spans="9:9" x14ac:dyDescent="0.25">
      <c r="I626" s="13"/>
    </row>
    <row r="627" spans="9:9" x14ac:dyDescent="0.25">
      <c r="I627" s="13"/>
    </row>
    <row r="628" spans="9:9" x14ac:dyDescent="0.25">
      <c r="I628" s="13"/>
    </row>
    <row r="629" spans="9:9" x14ac:dyDescent="0.25">
      <c r="I629" s="13"/>
    </row>
    <row r="630" spans="9:9" x14ac:dyDescent="0.25">
      <c r="I630" s="13"/>
    </row>
    <row r="631" spans="9:9" x14ac:dyDescent="0.25">
      <c r="I631" s="13"/>
    </row>
    <row r="632" spans="9:9" x14ac:dyDescent="0.25">
      <c r="I632" s="13"/>
    </row>
    <row r="633" spans="9:9" x14ac:dyDescent="0.25">
      <c r="I633" s="13"/>
    </row>
    <row r="634" spans="9:9" x14ac:dyDescent="0.25">
      <c r="I634" s="13"/>
    </row>
    <row r="635" spans="9:9" x14ac:dyDescent="0.25">
      <c r="I635" s="13"/>
    </row>
    <row r="636" spans="9:9" x14ac:dyDescent="0.25">
      <c r="I636" s="13"/>
    </row>
    <row r="637" spans="9:9" x14ac:dyDescent="0.25">
      <c r="I637" s="13"/>
    </row>
    <row r="638" spans="9:9" x14ac:dyDescent="0.25">
      <c r="I638" s="13"/>
    </row>
    <row r="639" spans="9:9" x14ac:dyDescent="0.25">
      <c r="I639" s="13"/>
    </row>
    <row r="640" spans="9:9" x14ac:dyDescent="0.25">
      <c r="I640" s="13"/>
    </row>
    <row r="641" spans="9:9" x14ac:dyDescent="0.25">
      <c r="I641" s="13"/>
    </row>
    <row r="642" spans="9:9" x14ac:dyDescent="0.25">
      <c r="I642" s="13"/>
    </row>
    <row r="643" spans="9:9" x14ac:dyDescent="0.25">
      <c r="I643" s="13"/>
    </row>
    <row r="644" spans="9:9" x14ac:dyDescent="0.25">
      <c r="I644" s="13"/>
    </row>
    <row r="645" spans="9:9" x14ac:dyDescent="0.25">
      <c r="I645" s="13"/>
    </row>
    <row r="646" spans="9:9" x14ac:dyDescent="0.25">
      <c r="I646" s="13"/>
    </row>
    <row r="647" spans="9:9" x14ac:dyDescent="0.25">
      <c r="I647" s="13"/>
    </row>
    <row r="648" spans="9:9" x14ac:dyDescent="0.25">
      <c r="I648" s="13"/>
    </row>
    <row r="649" spans="9:9" x14ac:dyDescent="0.25">
      <c r="I649" s="13"/>
    </row>
    <row r="650" spans="9:9" x14ac:dyDescent="0.25">
      <c r="I650" s="13"/>
    </row>
    <row r="651" spans="9:9" x14ac:dyDescent="0.25">
      <c r="I651" s="13"/>
    </row>
    <row r="652" spans="9:9" x14ac:dyDescent="0.25">
      <c r="I652" s="13"/>
    </row>
    <row r="653" spans="9:9" x14ac:dyDescent="0.25">
      <c r="I653" s="13"/>
    </row>
    <row r="654" spans="9:9" x14ac:dyDescent="0.25">
      <c r="I654" s="13"/>
    </row>
    <row r="655" spans="9:9" x14ac:dyDescent="0.25">
      <c r="I655" s="13"/>
    </row>
    <row r="656" spans="9:9" x14ac:dyDescent="0.25">
      <c r="I656" s="13"/>
    </row>
    <row r="657" spans="9:9" x14ac:dyDescent="0.25">
      <c r="I657" s="13"/>
    </row>
    <row r="658" spans="9:9" x14ac:dyDescent="0.25">
      <c r="I658" s="13"/>
    </row>
    <row r="659" spans="9:9" x14ac:dyDescent="0.25">
      <c r="I659" s="13"/>
    </row>
    <row r="660" spans="9:9" x14ac:dyDescent="0.25">
      <c r="I660" s="13"/>
    </row>
    <row r="661" spans="9:9" x14ac:dyDescent="0.25">
      <c r="I661" s="13"/>
    </row>
    <row r="662" spans="9:9" x14ac:dyDescent="0.25">
      <c r="I662" s="13"/>
    </row>
    <row r="663" spans="9:9" x14ac:dyDescent="0.25">
      <c r="I663" s="13"/>
    </row>
    <row r="664" spans="9:9" x14ac:dyDescent="0.25">
      <c r="I664" s="13"/>
    </row>
    <row r="665" spans="9:9" x14ac:dyDescent="0.25">
      <c r="I665" s="13"/>
    </row>
    <row r="666" spans="9:9" x14ac:dyDescent="0.25">
      <c r="I666" s="13"/>
    </row>
    <row r="667" spans="9:9" x14ac:dyDescent="0.25">
      <c r="I667" s="13"/>
    </row>
    <row r="668" spans="9:9" x14ac:dyDescent="0.25">
      <c r="I668" s="13"/>
    </row>
    <row r="669" spans="9:9" x14ac:dyDescent="0.25">
      <c r="I669" s="13"/>
    </row>
    <row r="670" spans="9:9" x14ac:dyDescent="0.25">
      <c r="I670" s="13"/>
    </row>
    <row r="671" spans="9:9" x14ac:dyDescent="0.25">
      <c r="I671" s="13"/>
    </row>
    <row r="672" spans="9:9" x14ac:dyDescent="0.25">
      <c r="I672" s="13"/>
    </row>
    <row r="673" spans="9:9" x14ac:dyDescent="0.25">
      <c r="I673" s="13"/>
    </row>
    <row r="674" spans="9:9" x14ac:dyDescent="0.25">
      <c r="I674" s="13"/>
    </row>
    <row r="675" spans="9:9" x14ac:dyDescent="0.25">
      <c r="I675" s="13"/>
    </row>
    <row r="676" spans="9:9" x14ac:dyDescent="0.25">
      <c r="I676" s="13"/>
    </row>
    <row r="677" spans="9:9" x14ac:dyDescent="0.25">
      <c r="I677" s="13"/>
    </row>
    <row r="678" spans="9:9" x14ac:dyDescent="0.25">
      <c r="I678" s="13"/>
    </row>
    <row r="679" spans="9:9" x14ac:dyDescent="0.25">
      <c r="I679" s="13"/>
    </row>
    <row r="680" spans="9:9" x14ac:dyDescent="0.25">
      <c r="I680" s="13"/>
    </row>
    <row r="681" spans="9:9" x14ac:dyDescent="0.25">
      <c r="I681" s="13"/>
    </row>
    <row r="682" spans="9:9" x14ac:dyDescent="0.25">
      <c r="I682" s="13"/>
    </row>
    <row r="683" spans="9:9" x14ac:dyDescent="0.25">
      <c r="I683" s="13"/>
    </row>
    <row r="684" spans="9:9" x14ac:dyDescent="0.25">
      <c r="I684" s="13"/>
    </row>
    <row r="685" spans="9:9" x14ac:dyDescent="0.25">
      <c r="I685" s="13"/>
    </row>
    <row r="686" spans="9:9" x14ac:dyDescent="0.25">
      <c r="I686" s="13"/>
    </row>
    <row r="687" spans="9:9" x14ac:dyDescent="0.25">
      <c r="I687" s="13"/>
    </row>
    <row r="688" spans="9:9" x14ac:dyDescent="0.25">
      <c r="I688" s="13"/>
    </row>
    <row r="689" spans="9:9" x14ac:dyDescent="0.25">
      <c r="I689" s="13"/>
    </row>
    <row r="690" spans="9:9" x14ac:dyDescent="0.25">
      <c r="I690" s="13"/>
    </row>
    <row r="691" spans="9:9" x14ac:dyDescent="0.25">
      <c r="I691" s="13"/>
    </row>
    <row r="692" spans="9:9" x14ac:dyDescent="0.25">
      <c r="I692" s="13"/>
    </row>
    <row r="693" spans="9:9" x14ac:dyDescent="0.25">
      <c r="I693" s="13"/>
    </row>
    <row r="694" spans="9:9" x14ac:dyDescent="0.25">
      <c r="I694" s="13"/>
    </row>
    <row r="695" spans="9:9" x14ac:dyDescent="0.25">
      <c r="I695" s="13"/>
    </row>
    <row r="696" spans="9:9" x14ac:dyDescent="0.25">
      <c r="I696" s="13"/>
    </row>
    <row r="697" spans="9:9" x14ac:dyDescent="0.25">
      <c r="I697" s="13"/>
    </row>
    <row r="698" spans="9:9" x14ac:dyDescent="0.25">
      <c r="I698" s="13"/>
    </row>
    <row r="699" spans="9:9" x14ac:dyDescent="0.25">
      <c r="I699" s="13"/>
    </row>
    <row r="700" spans="9:9" x14ac:dyDescent="0.25">
      <c r="I700" s="13"/>
    </row>
    <row r="701" spans="9:9" x14ac:dyDescent="0.25">
      <c r="I701" s="13"/>
    </row>
    <row r="702" spans="9:9" x14ac:dyDescent="0.25">
      <c r="I702" s="13"/>
    </row>
    <row r="703" spans="9:9" x14ac:dyDescent="0.25">
      <c r="I703" s="13"/>
    </row>
    <row r="704" spans="9:9" x14ac:dyDescent="0.25">
      <c r="I704" s="13"/>
    </row>
    <row r="705" spans="9:9" x14ac:dyDescent="0.25">
      <c r="I705" s="13"/>
    </row>
    <row r="706" spans="9:9" x14ac:dyDescent="0.25">
      <c r="I706" s="13"/>
    </row>
    <row r="707" spans="9:9" x14ac:dyDescent="0.25">
      <c r="I707" s="13"/>
    </row>
    <row r="708" spans="9:9" x14ac:dyDescent="0.25">
      <c r="I708" s="13"/>
    </row>
    <row r="709" spans="9:9" x14ac:dyDescent="0.25">
      <c r="I709" s="13"/>
    </row>
    <row r="710" spans="9:9" x14ac:dyDescent="0.25">
      <c r="I710" s="13"/>
    </row>
    <row r="711" spans="9:9" x14ac:dyDescent="0.25">
      <c r="I711" s="13"/>
    </row>
    <row r="712" spans="9:9" x14ac:dyDescent="0.25">
      <c r="I712" s="13"/>
    </row>
    <row r="713" spans="9:9" x14ac:dyDescent="0.25">
      <c r="I713" s="13"/>
    </row>
    <row r="714" spans="9:9" x14ac:dyDescent="0.25">
      <c r="I714" s="13"/>
    </row>
    <row r="715" spans="9:9" x14ac:dyDescent="0.25">
      <c r="I715" s="13"/>
    </row>
    <row r="716" spans="9:9" x14ac:dyDescent="0.25">
      <c r="I716" s="13"/>
    </row>
    <row r="717" spans="9:9" x14ac:dyDescent="0.25">
      <c r="I717" s="13"/>
    </row>
    <row r="718" spans="9:9" x14ac:dyDescent="0.25">
      <c r="I718" s="13"/>
    </row>
    <row r="719" spans="9:9" x14ac:dyDescent="0.25">
      <c r="I719" s="13"/>
    </row>
    <row r="720" spans="9:9" x14ac:dyDescent="0.25">
      <c r="I720" s="13"/>
    </row>
    <row r="721" spans="9:9" x14ac:dyDescent="0.25">
      <c r="I721" s="13"/>
    </row>
    <row r="722" spans="9:9" x14ac:dyDescent="0.25">
      <c r="I722" s="13"/>
    </row>
    <row r="723" spans="9:9" x14ac:dyDescent="0.25">
      <c r="I723" s="13"/>
    </row>
    <row r="724" spans="9:9" x14ac:dyDescent="0.25">
      <c r="I724" s="13"/>
    </row>
    <row r="725" spans="9:9" x14ac:dyDescent="0.25">
      <c r="I725" s="13"/>
    </row>
    <row r="726" spans="9:9" x14ac:dyDescent="0.25">
      <c r="I726" s="13"/>
    </row>
    <row r="727" spans="9:9" x14ac:dyDescent="0.25">
      <c r="I727" s="13"/>
    </row>
    <row r="728" spans="9:9" x14ac:dyDescent="0.25">
      <c r="I728" s="13"/>
    </row>
    <row r="729" spans="9:9" x14ac:dyDescent="0.25">
      <c r="I729" s="13"/>
    </row>
    <row r="730" spans="9:9" x14ac:dyDescent="0.25">
      <c r="I730" s="13"/>
    </row>
    <row r="731" spans="9:9" x14ac:dyDescent="0.25">
      <c r="I731" s="13"/>
    </row>
    <row r="732" spans="9:9" x14ac:dyDescent="0.25">
      <c r="I732" s="13"/>
    </row>
    <row r="733" spans="9:9" x14ac:dyDescent="0.25">
      <c r="I733" s="13"/>
    </row>
    <row r="734" spans="9:9" x14ac:dyDescent="0.25">
      <c r="I734" s="13"/>
    </row>
    <row r="735" spans="9:9" x14ac:dyDescent="0.25">
      <c r="I735" s="13"/>
    </row>
    <row r="736" spans="9:9" x14ac:dyDescent="0.25">
      <c r="I736" s="13"/>
    </row>
    <row r="737" spans="9:9" x14ac:dyDescent="0.25">
      <c r="I737" s="13"/>
    </row>
    <row r="738" spans="9:9" x14ac:dyDescent="0.25">
      <c r="I738" s="13"/>
    </row>
    <row r="739" spans="9:9" x14ac:dyDescent="0.25">
      <c r="I739" s="13"/>
    </row>
    <row r="740" spans="9:9" x14ac:dyDescent="0.25">
      <c r="I740" s="13"/>
    </row>
    <row r="741" spans="9:9" x14ac:dyDescent="0.25">
      <c r="I741" s="13"/>
    </row>
    <row r="742" spans="9:9" x14ac:dyDescent="0.25">
      <c r="I742" s="13"/>
    </row>
    <row r="743" spans="9:9" x14ac:dyDescent="0.25">
      <c r="I743" s="13"/>
    </row>
    <row r="744" spans="9:9" x14ac:dyDescent="0.25">
      <c r="I744" s="13"/>
    </row>
    <row r="745" spans="9:9" x14ac:dyDescent="0.25">
      <c r="I745" s="13"/>
    </row>
    <row r="746" spans="9:9" x14ac:dyDescent="0.25">
      <c r="I746" s="13"/>
    </row>
    <row r="747" spans="9:9" x14ac:dyDescent="0.25">
      <c r="I747" s="13"/>
    </row>
    <row r="748" spans="9:9" x14ac:dyDescent="0.25">
      <c r="I748" s="13"/>
    </row>
    <row r="749" spans="9:9" x14ac:dyDescent="0.25">
      <c r="I749" s="13"/>
    </row>
    <row r="750" spans="9:9" x14ac:dyDescent="0.25">
      <c r="I750" s="13"/>
    </row>
    <row r="751" spans="9:9" x14ac:dyDescent="0.25">
      <c r="I751" s="13"/>
    </row>
    <row r="752" spans="9:9" x14ac:dyDescent="0.25">
      <c r="I752" s="13"/>
    </row>
    <row r="753" spans="9:9" x14ac:dyDescent="0.25">
      <c r="I753" s="13"/>
    </row>
    <row r="754" spans="9:9" x14ac:dyDescent="0.25">
      <c r="I754" s="13"/>
    </row>
    <row r="755" spans="9:9" x14ac:dyDescent="0.25">
      <c r="I755" s="13"/>
    </row>
    <row r="756" spans="9:9" x14ac:dyDescent="0.25">
      <c r="I756" s="13"/>
    </row>
    <row r="757" spans="9:9" x14ac:dyDescent="0.25">
      <c r="I757" s="13"/>
    </row>
    <row r="758" spans="9:9" x14ac:dyDescent="0.25">
      <c r="I758" s="13"/>
    </row>
    <row r="759" spans="9:9" x14ac:dyDescent="0.25">
      <c r="I759" s="13"/>
    </row>
    <row r="760" spans="9:9" x14ac:dyDescent="0.25">
      <c r="I760" s="13"/>
    </row>
    <row r="761" spans="9:9" x14ac:dyDescent="0.25">
      <c r="I761" s="13"/>
    </row>
    <row r="762" spans="9:9" x14ac:dyDescent="0.25">
      <c r="I762" s="13"/>
    </row>
    <row r="763" spans="9:9" x14ac:dyDescent="0.25">
      <c r="I763" s="13"/>
    </row>
    <row r="764" spans="9:9" x14ac:dyDescent="0.25">
      <c r="I764" s="13"/>
    </row>
    <row r="765" spans="9:9" x14ac:dyDescent="0.25">
      <c r="I765" s="13"/>
    </row>
    <row r="766" spans="9:9" x14ac:dyDescent="0.25">
      <c r="I766" s="13"/>
    </row>
    <row r="767" spans="9:9" x14ac:dyDescent="0.25">
      <c r="I767" s="13"/>
    </row>
    <row r="768" spans="9:9" x14ac:dyDescent="0.25">
      <c r="I768" s="13"/>
    </row>
    <row r="769" spans="9:9" x14ac:dyDescent="0.25">
      <c r="I769" s="13"/>
    </row>
    <row r="770" spans="9:9" x14ac:dyDescent="0.25">
      <c r="I770" s="13"/>
    </row>
    <row r="771" spans="9:9" x14ac:dyDescent="0.25">
      <c r="I771" s="13"/>
    </row>
    <row r="772" spans="9:9" x14ac:dyDescent="0.25">
      <c r="I772" s="13"/>
    </row>
    <row r="773" spans="9:9" x14ac:dyDescent="0.25">
      <c r="I773" s="13"/>
    </row>
    <row r="774" spans="9:9" x14ac:dyDescent="0.25">
      <c r="I774" s="13"/>
    </row>
    <row r="775" spans="9:9" x14ac:dyDescent="0.25">
      <c r="I775" s="13"/>
    </row>
    <row r="776" spans="9:9" x14ac:dyDescent="0.25">
      <c r="I776" s="13"/>
    </row>
    <row r="777" spans="9:9" x14ac:dyDescent="0.25">
      <c r="I777" s="13"/>
    </row>
    <row r="778" spans="9:9" x14ac:dyDescent="0.25">
      <c r="I778" s="13"/>
    </row>
    <row r="779" spans="9:9" x14ac:dyDescent="0.25">
      <c r="I779" s="13"/>
    </row>
    <row r="780" spans="9:9" x14ac:dyDescent="0.25">
      <c r="I780" s="13"/>
    </row>
    <row r="781" spans="9:9" x14ac:dyDescent="0.25">
      <c r="I781" s="13"/>
    </row>
    <row r="782" spans="9:9" x14ac:dyDescent="0.25">
      <c r="I782" s="13"/>
    </row>
    <row r="783" spans="9:9" x14ac:dyDescent="0.25">
      <c r="I783" s="13"/>
    </row>
    <row r="784" spans="9:9" x14ac:dyDescent="0.25">
      <c r="I784" s="13"/>
    </row>
    <row r="785" spans="9:9" x14ac:dyDescent="0.25">
      <c r="I785" s="13"/>
    </row>
    <row r="786" spans="9:9" x14ac:dyDescent="0.25">
      <c r="I786" s="13"/>
    </row>
    <row r="787" spans="9:9" x14ac:dyDescent="0.25">
      <c r="I787" s="13"/>
    </row>
    <row r="788" spans="9:9" x14ac:dyDescent="0.25">
      <c r="I788" s="13"/>
    </row>
    <row r="789" spans="9:9" x14ac:dyDescent="0.25">
      <c r="I789" s="13"/>
    </row>
    <row r="790" spans="9:9" x14ac:dyDescent="0.25">
      <c r="I790" s="13"/>
    </row>
    <row r="791" spans="9:9" x14ac:dyDescent="0.25">
      <c r="I791" s="13"/>
    </row>
    <row r="792" spans="9:9" x14ac:dyDescent="0.25">
      <c r="I792" s="13"/>
    </row>
    <row r="793" spans="9:9" x14ac:dyDescent="0.25">
      <c r="I793" s="13"/>
    </row>
    <row r="794" spans="9:9" x14ac:dyDescent="0.25">
      <c r="I794" s="13"/>
    </row>
    <row r="795" spans="9:9" x14ac:dyDescent="0.25">
      <c r="I795" s="13"/>
    </row>
    <row r="796" spans="9:9" x14ac:dyDescent="0.25">
      <c r="I796" s="13"/>
    </row>
    <row r="797" spans="9:9" x14ac:dyDescent="0.25">
      <c r="I797" s="13"/>
    </row>
    <row r="798" spans="9:9" x14ac:dyDescent="0.25">
      <c r="I798" s="13"/>
    </row>
    <row r="799" spans="9:9" x14ac:dyDescent="0.25">
      <c r="I799" s="13"/>
    </row>
    <row r="800" spans="9:9" x14ac:dyDescent="0.25">
      <c r="I800" s="13"/>
    </row>
    <row r="801" spans="9:9" x14ac:dyDescent="0.25">
      <c r="I801" s="13"/>
    </row>
    <row r="802" spans="9:9" x14ac:dyDescent="0.25">
      <c r="I802" s="13"/>
    </row>
    <row r="803" spans="9:9" x14ac:dyDescent="0.25">
      <c r="I803" s="13"/>
    </row>
    <row r="804" spans="9:9" x14ac:dyDescent="0.25">
      <c r="I804" s="13"/>
    </row>
    <row r="805" spans="9:9" x14ac:dyDescent="0.25">
      <c r="I805" s="13"/>
    </row>
    <row r="806" spans="9:9" x14ac:dyDescent="0.25">
      <c r="I806" s="13"/>
    </row>
    <row r="807" spans="9:9" x14ac:dyDescent="0.25">
      <c r="I807" s="13"/>
    </row>
    <row r="808" spans="9:9" x14ac:dyDescent="0.25">
      <c r="I808" s="13"/>
    </row>
    <row r="809" spans="9:9" x14ac:dyDescent="0.25">
      <c r="I809" s="13"/>
    </row>
    <row r="810" spans="9:9" x14ac:dyDescent="0.25">
      <c r="I810" s="13"/>
    </row>
    <row r="811" spans="9:9" x14ac:dyDescent="0.25">
      <c r="I811" s="13"/>
    </row>
    <row r="812" spans="9:9" x14ac:dyDescent="0.25">
      <c r="I812" s="13"/>
    </row>
    <row r="813" spans="9:9" x14ac:dyDescent="0.25">
      <c r="I813" s="13"/>
    </row>
    <row r="814" spans="9:9" x14ac:dyDescent="0.25">
      <c r="I814" s="13"/>
    </row>
    <row r="815" spans="9:9" x14ac:dyDescent="0.25">
      <c r="I815" s="13"/>
    </row>
    <row r="816" spans="9:9" x14ac:dyDescent="0.25">
      <c r="I816" s="13"/>
    </row>
    <row r="817" spans="9:9" x14ac:dyDescent="0.25">
      <c r="I817" s="13"/>
    </row>
    <row r="818" spans="9:9" x14ac:dyDescent="0.25">
      <c r="I818" s="13"/>
    </row>
    <row r="819" spans="9:9" x14ac:dyDescent="0.25">
      <c r="I819" s="13"/>
    </row>
    <row r="820" spans="9:9" x14ac:dyDescent="0.25">
      <c r="I820" s="13"/>
    </row>
    <row r="821" spans="9:9" x14ac:dyDescent="0.25">
      <c r="I821" s="13"/>
    </row>
    <row r="822" spans="9:9" x14ac:dyDescent="0.25">
      <c r="I822" s="13"/>
    </row>
    <row r="823" spans="9:9" x14ac:dyDescent="0.25">
      <c r="I823" s="13"/>
    </row>
    <row r="824" spans="9:9" x14ac:dyDescent="0.25">
      <c r="I824" s="13"/>
    </row>
    <row r="825" spans="9:9" x14ac:dyDescent="0.25">
      <c r="I825" s="13"/>
    </row>
    <row r="826" spans="9:9" x14ac:dyDescent="0.25">
      <c r="I826" s="13"/>
    </row>
    <row r="827" spans="9:9" x14ac:dyDescent="0.25">
      <c r="I827" s="13"/>
    </row>
    <row r="828" spans="9:9" x14ac:dyDescent="0.25">
      <c r="I828" s="13"/>
    </row>
    <row r="829" spans="9:9" x14ac:dyDescent="0.25">
      <c r="I829" s="13"/>
    </row>
    <row r="830" spans="9:9" x14ac:dyDescent="0.25">
      <c r="I830" s="13"/>
    </row>
    <row r="831" spans="9:9" x14ac:dyDescent="0.25">
      <c r="I831" s="13"/>
    </row>
    <row r="832" spans="9:9" x14ac:dyDescent="0.25">
      <c r="I832" s="13"/>
    </row>
    <row r="833" spans="9:9" x14ac:dyDescent="0.25">
      <c r="I833" s="13"/>
    </row>
    <row r="834" spans="9:9" x14ac:dyDescent="0.25">
      <c r="I834" s="13"/>
    </row>
    <row r="835" spans="9:9" x14ac:dyDescent="0.25">
      <c r="I835" s="13"/>
    </row>
    <row r="836" spans="9:9" x14ac:dyDescent="0.25">
      <c r="I836" s="13"/>
    </row>
    <row r="837" spans="9:9" x14ac:dyDescent="0.25">
      <c r="I837" s="13"/>
    </row>
    <row r="838" spans="9:9" x14ac:dyDescent="0.25">
      <c r="I838" s="13"/>
    </row>
    <row r="839" spans="9:9" x14ac:dyDescent="0.25">
      <c r="I839" s="13"/>
    </row>
    <row r="840" spans="9:9" x14ac:dyDescent="0.25">
      <c r="I840" s="13"/>
    </row>
    <row r="841" spans="9:9" x14ac:dyDescent="0.25">
      <c r="I841" s="13"/>
    </row>
    <row r="842" spans="9:9" x14ac:dyDescent="0.25">
      <c r="I842" s="13"/>
    </row>
    <row r="843" spans="9:9" x14ac:dyDescent="0.25">
      <c r="I843" s="13"/>
    </row>
    <row r="844" spans="9:9" x14ac:dyDescent="0.25">
      <c r="I844" s="13"/>
    </row>
    <row r="845" spans="9:9" x14ac:dyDescent="0.25">
      <c r="I845" s="13"/>
    </row>
    <row r="846" spans="9:9" x14ac:dyDescent="0.25">
      <c r="I846" s="13"/>
    </row>
    <row r="847" spans="9:9" x14ac:dyDescent="0.25">
      <c r="I847" s="13"/>
    </row>
    <row r="848" spans="9:9" x14ac:dyDescent="0.25">
      <c r="I848" s="13"/>
    </row>
    <row r="849" spans="9:9" x14ac:dyDescent="0.25">
      <c r="I849" s="13"/>
    </row>
    <row r="850" spans="9:9" x14ac:dyDescent="0.25">
      <c r="I850" s="13"/>
    </row>
    <row r="851" spans="9:9" x14ac:dyDescent="0.25">
      <c r="I851" s="13"/>
    </row>
    <row r="852" spans="9:9" x14ac:dyDescent="0.25">
      <c r="I852" s="13"/>
    </row>
    <row r="853" spans="9:9" x14ac:dyDescent="0.25">
      <c r="I853" s="13"/>
    </row>
    <row r="854" spans="9:9" x14ac:dyDescent="0.25">
      <c r="I854" s="13"/>
    </row>
    <row r="855" spans="9:9" x14ac:dyDescent="0.25">
      <c r="I855" s="13"/>
    </row>
    <row r="856" spans="9:9" x14ac:dyDescent="0.25">
      <c r="I856" s="13"/>
    </row>
    <row r="857" spans="9:9" x14ac:dyDescent="0.25">
      <c r="I857" s="13"/>
    </row>
    <row r="858" spans="9:9" x14ac:dyDescent="0.25">
      <c r="I858" s="13"/>
    </row>
    <row r="859" spans="9:9" x14ac:dyDescent="0.25">
      <c r="I859" s="13"/>
    </row>
    <row r="860" spans="9:9" x14ac:dyDescent="0.25">
      <c r="I860" s="13"/>
    </row>
    <row r="861" spans="9:9" x14ac:dyDescent="0.25">
      <c r="I861" s="13"/>
    </row>
    <row r="862" spans="9:9" x14ac:dyDescent="0.25">
      <c r="I862" s="13"/>
    </row>
    <row r="863" spans="9:9" x14ac:dyDescent="0.25">
      <c r="I863" s="13"/>
    </row>
    <row r="864" spans="9:9" x14ac:dyDescent="0.25">
      <c r="I864" s="13"/>
    </row>
    <row r="865" spans="9:9" x14ac:dyDescent="0.25">
      <c r="I865" s="13"/>
    </row>
    <row r="866" spans="9:9" x14ac:dyDescent="0.25">
      <c r="I866" s="13"/>
    </row>
    <row r="867" spans="9:9" x14ac:dyDescent="0.25">
      <c r="I867" s="13"/>
    </row>
    <row r="868" spans="9:9" x14ac:dyDescent="0.25">
      <c r="I868" s="13"/>
    </row>
    <row r="869" spans="9:9" x14ac:dyDescent="0.25">
      <c r="I869" s="13"/>
    </row>
    <row r="870" spans="9:9" x14ac:dyDescent="0.25">
      <c r="I870" s="13"/>
    </row>
    <row r="871" spans="9:9" x14ac:dyDescent="0.25">
      <c r="I871" s="13"/>
    </row>
    <row r="872" spans="9:9" x14ac:dyDescent="0.25">
      <c r="I872" s="13"/>
    </row>
    <row r="873" spans="9:9" x14ac:dyDescent="0.25">
      <c r="I873" s="13"/>
    </row>
    <row r="874" spans="9:9" x14ac:dyDescent="0.25">
      <c r="I874" s="13"/>
    </row>
    <row r="875" spans="9:9" x14ac:dyDescent="0.25">
      <c r="I875" s="13"/>
    </row>
    <row r="876" spans="9:9" x14ac:dyDescent="0.25">
      <c r="I876" s="13"/>
    </row>
    <row r="877" spans="9:9" x14ac:dyDescent="0.25">
      <c r="I877" s="13"/>
    </row>
    <row r="878" spans="9:9" x14ac:dyDescent="0.25">
      <c r="I878" s="13"/>
    </row>
    <row r="879" spans="9:9" x14ac:dyDescent="0.25">
      <c r="I879" s="13"/>
    </row>
    <row r="880" spans="9:9" x14ac:dyDescent="0.25">
      <c r="I880" s="13"/>
    </row>
    <row r="881" spans="9:9" x14ac:dyDescent="0.25">
      <c r="I881" s="13"/>
    </row>
    <row r="882" spans="9:9" x14ac:dyDescent="0.25">
      <c r="I882" s="13"/>
    </row>
    <row r="883" spans="9:9" x14ac:dyDescent="0.25">
      <c r="I883" s="13"/>
    </row>
    <row r="884" spans="9:9" x14ac:dyDescent="0.25">
      <c r="I884" s="13"/>
    </row>
    <row r="885" spans="9:9" x14ac:dyDescent="0.25">
      <c r="I885" s="13"/>
    </row>
    <row r="886" spans="9:9" x14ac:dyDescent="0.25">
      <c r="I886" s="13"/>
    </row>
    <row r="887" spans="9:9" x14ac:dyDescent="0.25">
      <c r="I887" s="13"/>
    </row>
    <row r="888" spans="9:9" x14ac:dyDescent="0.25">
      <c r="I888" s="13"/>
    </row>
    <row r="889" spans="9:9" x14ac:dyDescent="0.25">
      <c r="I889" s="13"/>
    </row>
    <row r="890" spans="9:9" x14ac:dyDescent="0.25">
      <c r="I890" s="13"/>
    </row>
    <row r="891" spans="9:9" x14ac:dyDescent="0.25">
      <c r="I891" s="13"/>
    </row>
    <row r="892" spans="9:9" x14ac:dyDescent="0.25">
      <c r="I892" s="13"/>
    </row>
    <row r="893" spans="9:9" x14ac:dyDescent="0.25">
      <c r="I893" s="13"/>
    </row>
    <row r="894" spans="9:9" x14ac:dyDescent="0.25">
      <c r="I894" s="13"/>
    </row>
    <row r="895" spans="9:9" x14ac:dyDescent="0.25">
      <c r="I895" s="13"/>
    </row>
    <row r="896" spans="9:9" x14ac:dyDescent="0.25">
      <c r="I896" s="13"/>
    </row>
    <row r="897" spans="9:9" x14ac:dyDescent="0.25">
      <c r="I897" s="13"/>
    </row>
    <row r="898" spans="9:9" x14ac:dyDescent="0.25">
      <c r="I898" s="13"/>
    </row>
    <row r="899" spans="9:9" x14ac:dyDescent="0.25">
      <c r="I899" s="13"/>
    </row>
    <row r="900" spans="9:9" x14ac:dyDescent="0.25">
      <c r="I900" s="13"/>
    </row>
    <row r="901" spans="9:9" x14ac:dyDescent="0.25">
      <c r="I901" s="13"/>
    </row>
    <row r="902" spans="9:9" x14ac:dyDescent="0.25">
      <c r="I902" s="13"/>
    </row>
    <row r="903" spans="9:9" x14ac:dyDescent="0.25">
      <c r="I903" s="13"/>
    </row>
    <row r="904" spans="9:9" x14ac:dyDescent="0.25">
      <c r="I904" s="13"/>
    </row>
    <row r="905" spans="9:9" x14ac:dyDescent="0.25">
      <c r="I905" s="13"/>
    </row>
    <row r="906" spans="9:9" x14ac:dyDescent="0.25">
      <c r="I906" s="13"/>
    </row>
    <row r="907" spans="9:9" x14ac:dyDescent="0.25">
      <c r="I907" s="13"/>
    </row>
    <row r="908" spans="9:9" x14ac:dyDescent="0.25">
      <c r="I908" s="13"/>
    </row>
    <row r="909" spans="9:9" x14ac:dyDescent="0.25">
      <c r="I909" s="13"/>
    </row>
    <row r="910" spans="9:9" x14ac:dyDescent="0.25">
      <c r="I910" s="13"/>
    </row>
    <row r="911" spans="9:9" x14ac:dyDescent="0.25">
      <c r="I911" s="13"/>
    </row>
    <row r="912" spans="9:9" x14ac:dyDescent="0.25">
      <c r="I912" s="13"/>
    </row>
    <row r="913" spans="9:9" x14ac:dyDescent="0.25">
      <c r="I913" s="13"/>
    </row>
    <row r="914" spans="9:9" x14ac:dyDescent="0.25">
      <c r="I914" s="13"/>
    </row>
    <row r="915" spans="9:9" x14ac:dyDescent="0.25">
      <c r="I915" s="13"/>
    </row>
    <row r="916" spans="9:9" x14ac:dyDescent="0.25">
      <c r="I916" s="13"/>
    </row>
    <row r="917" spans="9:9" x14ac:dyDescent="0.25">
      <c r="I917" s="13"/>
    </row>
    <row r="918" spans="9:9" x14ac:dyDescent="0.25">
      <c r="I918" s="13"/>
    </row>
    <row r="919" spans="9:9" x14ac:dyDescent="0.25">
      <c r="I919" s="13"/>
    </row>
    <row r="920" spans="9:9" x14ac:dyDescent="0.25">
      <c r="I920" s="13"/>
    </row>
    <row r="921" spans="9:9" x14ac:dyDescent="0.25">
      <c r="I921" s="13"/>
    </row>
    <row r="922" spans="9:9" x14ac:dyDescent="0.25">
      <c r="I922" s="13"/>
    </row>
    <row r="923" spans="9:9" x14ac:dyDescent="0.25">
      <c r="I923" s="13"/>
    </row>
    <row r="924" spans="9:9" x14ac:dyDescent="0.25">
      <c r="I924" s="13"/>
    </row>
    <row r="925" spans="9:9" x14ac:dyDescent="0.25">
      <c r="I925" s="13"/>
    </row>
    <row r="926" spans="9:9" x14ac:dyDescent="0.25">
      <c r="I926" s="13"/>
    </row>
    <row r="927" spans="9:9" x14ac:dyDescent="0.25">
      <c r="I927" s="13"/>
    </row>
    <row r="928" spans="9:9" x14ac:dyDescent="0.25">
      <c r="I928" s="13"/>
    </row>
    <row r="929" spans="9:9" x14ac:dyDescent="0.25">
      <c r="I929" s="13"/>
    </row>
    <row r="930" spans="9:9" x14ac:dyDescent="0.25">
      <c r="I930" s="13"/>
    </row>
    <row r="931" spans="9:9" x14ac:dyDescent="0.25">
      <c r="I931" s="13"/>
    </row>
    <row r="932" spans="9:9" x14ac:dyDescent="0.25">
      <c r="I932" s="13"/>
    </row>
    <row r="933" spans="9:9" x14ac:dyDescent="0.25">
      <c r="I933" s="13"/>
    </row>
    <row r="934" spans="9:9" x14ac:dyDescent="0.25">
      <c r="I934" s="13"/>
    </row>
    <row r="935" spans="9:9" x14ac:dyDescent="0.25">
      <c r="I935" s="13"/>
    </row>
    <row r="936" spans="9:9" x14ac:dyDescent="0.25">
      <c r="I936" s="13"/>
    </row>
    <row r="937" spans="9:9" x14ac:dyDescent="0.25">
      <c r="I937" s="13"/>
    </row>
    <row r="938" spans="9:9" x14ac:dyDescent="0.25">
      <c r="I938" s="13"/>
    </row>
    <row r="939" spans="9:9" x14ac:dyDescent="0.25">
      <c r="I939" s="13"/>
    </row>
    <row r="940" spans="9:9" x14ac:dyDescent="0.25">
      <c r="I940" s="13"/>
    </row>
    <row r="941" spans="9:9" x14ac:dyDescent="0.25">
      <c r="I941" s="13"/>
    </row>
    <row r="942" spans="9:9" x14ac:dyDescent="0.25">
      <c r="I942" s="13"/>
    </row>
    <row r="943" spans="9:9" x14ac:dyDescent="0.25">
      <c r="I943" s="13"/>
    </row>
    <row r="944" spans="9:9" x14ac:dyDescent="0.25">
      <c r="I944" s="13"/>
    </row>
    <row r="945" spans="9:9" x14ac:dyDescent="0.25">
      <c r="I945" s="13"/>
    </row>
    <row r="946" spans="9:9" x14ac:dyDescent="0.25">
      <c r="I946" s="13"/>
    </row>
    <row r="947" spans="9:9" x14ac:dyDescent="0.25">
      <c r="I947" s="13"/>
    </row>
    <row r="948" spans="9:9" x14ac:dyDescent="0.25">
      <c r="I948" s="13"/>
    </row>
    <row r="949" spans="9:9" x14ac:dyDescent="0.25">
      <c r="I949" s="13"/>
    </row>
    <row r="950" spans="9:9" x14ac:dyDescent="0.25">
      <c r="I950" s="13"/>
    </row>
    <row r="951" spans="9:9" x14ac:dyDescent="0.25">
      <c r="I951" s="13"/>
    </row>
    <row r="952" spans="9:9" x14ac:dyDescent="0.25">
      <c r="I952" s="13"/>
    </row>
    <row r="953" spans="9:9" x14ac:dyDescent="0.25">
      <c r="I953" s="13"/>
    </row>
    <row r="954" spans="9:9" x14ac:dyDescent="0.25">
      <c r="I954" s="13"/>
    </row>
    <row r="955" spans="9:9" x14ac:dyDescent="0.25">
      <c r="I955" s="13"/>
    </row>
    <row r="956" spans="9:9" x14ac:dyDescent="0.25">
      <c r="I956" s="13"/>
    </row>
    <row r="957" spans="9:9" x14ac:dyDescent="0.25">
      <c r="I957" s="13"/>
    </row>
    <row r="958" spans="9:9" x14ac:dyDescent="0.25">
      <c r="I958" s="13"/>
    </row>
    <row r="959" spans="9:9" x14ac:dyDescent="0.25">
      <c r="I959" s="13"/>
    </row>
    <row r="960" spans="9:9" x14ac:dyDescent="0.25">
      <c r="I960" s="13"/>
    </row>
    <row r="961" spans="9:9" x14ac:dyDescent="0.25">
      <c r="I961" s="13"/>
    </row>
    <row r="962" spans="9:9" x14ac:dyDescent="0.25">
      <c r="I962" s="13"/>
    </row>
    <row r="963" spans="9:9" x14ac:dyDescent="0.25">
      <c r="I963" s="13"/>
    </row>
    <row r="964" spans="9:9" x14ac:dyDescent="0.25">
      <c r="I964" s="13"/>
    </row>
    <row r="965" spans="9:9" x14ac:dyDescent="0.25">
      <c r="I965" s="13"/>
    </row>
    <row r="966" spans="9:9" x14ac:dyDescent="0.25">
      <c r="I966" s="13"/>
    </row>
    <row r="967" spans="9:9" x14ac:dyDescent="0.25">
      <c r="I967" s="13"/>
    </row>
    <row r="968" spans="9:9" x14ac:dyDescent="0.25">
      <c r="I968" s="13"/>
    </row>
    <row r="969" spans="9:9" x14ac:dyDescent="0.25">
      <c r="I969" s="13"/>
    </row>
    <row r="970" spans="9:9" x14ac:dyDescent="0.25">
      <c r="I970" s="13"/>
    </row>
    <row r="971" spans="9:9" x14ac:dyDescent="0.25">
      <c r="I971" s="13"/>
    </row>
    <row r="972" spans="9:9" x14ac:dyDescent="0.25">
      <c r="I972" s="13"/>
    </row>
    <row r="973" spans="9:9" x14ac:dyDescent="0.25">
      <c r="I973" s="13"/>
    </row>
    <row r="974" spans="9:9" x14ac:dyDescent="0.25">
      <c r="I974" s="13"/>
    </row>
    <row r="975" spans="9:9" x14ac:dyDescent="0.25">
      <c r="I975" s="13"/>
    </row>
    <row r="976" spans="9:9" x14ac:dyDescent="0.25">
      <c r="I976" s="13"/>
    </row>
    <row r="977" spans="9:9" x14ac:dyDescent="0.25">
      <c r="I977" s="13"/>
    </row>
    <row r="978" spans="9:9" x14ac:dyDescent="0.25">
      <c r="I978" s="13"/>
    </row>
    <row r="979" spans="9:9" x14ac:dyDescent="0.25">
      <c r="I979" s="13"/>
    </row>
    <row r="980" spans="9:9" x14ac:dyDescent="0.25">
      <c r="I980" s="13"/>
    </row>
    <row r="981" spans="9:9" x14ac:dyDescent="0.25">
      <c r="I981" s="13"/>
    </row>
    <row r="982" spans="9:9" x14ac:dyDescent="0.25">
      <c r="I982" s="13"/>
    </row>
    <row r="983" spans="9:9" x14ac:dyDescent="0.25">
      <c r="I983" s="13"/>
    </row>
    <row r="984" spans="9:9" x14ac:dyDescent="0.25">
      <c r="I984" s="13"/>
    </row>
    <row r="985" spans="9:9" x14ac:dyDescent="0.25">
      <c r="I985" s="13"/>
    </row>
    <row r="986" spans="9:9" x14ac:dyDescent="0.25">
      <c r="I986" s="13"/>
    </row>
    <row r="987" spans="9:9" x14ac:dyDescent="0.25">
      <c r="I987" s="13"/>
    </row>
    <row r="988" spans="9:9" x14ac:dyDescent="0.25">
      <c r="I988" s="13"/>
    </row>
    <row r="989" spans="9:9" x14ac:dyDescent="0.25">
      <c r="I989" s="13"/>
    </row>
    <row r="990" spans="9:9" x14ac:dyDescent="0.25">
      <c r="I990" s="13"/>
    </row>
    <row r="991" spans="9:9" x14ac:dyDescent="0.25">
      <c r="I991" s="13"/>
    </row>
    <row r="992" spans="9:9" x14ac:dyDescent="0.25">
      <c r="I992" s="13"/>
    </row>
    <row r="993" spans="9:9" x14ac:dyDescent="0.25">
      <c r="I993" s="13"/>
    </row>
    <row r="994" spans="9:9" x14ac:dyDescent="0.25">
      <c r="I994" s="13"/>
    </row>
    <row r="995" spans="9:9" x14ac:dyDescent="0.25">
      <c r="I995" s="13"/>
    </row>
    <row r="996" spans="9:9" x14ac:dyDescent="0.25">
      <c r="I996" s="13"/>
    </row>
    <row r="997" spans="9:9" x14ac:dyDescent="0.25">
      <c r="I997" s="13"/>
    </row>
    <row r="998" spans="9:9" x14ac:dyDescent="0.25">
      <c r="I998" s="13"/>
    </row>
    <row r="999" spans="9:9" x14ac:dyDescent="0.25">
      <c r="I999" s="13"/>
    </row>
    <row r="1000" spans="9:9" x14ac:dyDescent="0.25">
      <c r="I1000" s="13"/>
    </row>
    <row r="1001" spans="9:9" x14ac:dyDescent="0.25">
      <c r="I1001" s="13"/>
    </row>
    <row r="1002" spans="9:9" x14ac:dyDescent="0.25">
      <c r="I1002" s="13"/>
    </row>
    <row r="1003" spans="9:9" x14ac:dyDescent="0.25">
      <c r="I1003" s="13"/>
    </row>
    <row r="1004" spans="9:9" x14ac:dyDescent="0.25">
      <c r="I1004" s="13"/>
    </row>
    <row r="1005" spans="9:9" x14ac:dyDescent="0.25">
      <c r="I1005" s="13"/>
    </row>
    <row r="1006" spans="9:9" x14ac:dyDescent="0.25">
      <c r="I1006" s="13"/>
    </row>
    <row r="1007" spans="9:9" x14ac:dyDescent="0.25">
      <c r="I1007" s="13"/>
    </row>
    <row r="1008" spans="9:9" x14ac:dyDescent="0.25">
      <c r="I1008" s="13"/>
    </row>
    <row r="1009" spans="9:9" x14ac:dyDescent="0.25">
      <c r="I1009" s="13"/>
    </row>
    <row r="1010" spans="9:9" x14ac:dyDescent="0.25">
      <c r="I1010" s="13"/>
    </row>
    <row r="1011" spans="9:9" x14ac:dyDescent="0.25">
      <c r="I1011" s="13"/>
    </row>
    <row r="1012" spans="9:9" x14ac:dyDescent="0.25">
      <c r="I1012" s="13"/>
    </row>
    <row r="1013" spans="9:9" x14ac:dyDescent="0.25">
      <c r="I1013" s="13"/>
    </row>
    <row r="1014" spans="9:9" x14ac:dyDescent="0.25">
      <c r="I1014" s="13"/>
    </row>
    <row r="1015" spans="9:9" x14ac:dyDescent="0.25">
      <c r="I1015" s="13"/>
    </row>
    <row r="1016" spans="9:9" x14ac:dyDescent="0.25">
      <c r="I1016" s="13"/>
    </row>
    <row r="1017" spans="9:9" x14ac:dyDescent="0.25">
      <c r="I1017" s="13"/>
    </row>
    <row r="1018" spans="9:9" x14ac:dyDescent="0.25">
      <c r="I1018" s="13"/>
    </row>
    <row r="1019" spans="9:9" x14ac:dyDescent="0.25">
      <c r="I1019" s="13"/>
    </row>
    <row r="1020" spans="9:9" x14ac:dyDescent="0.25">
      <c r="I1020" s="13"/>
    </row>
    <row r="1021" spans="9:9" x14ac:dyDescent="0.25">
      <c r="I1021" s="13"/>
    </row>
    <row r="1022" spans="9:9" x14ac:dyDescent="0.25">
      <c r="I1022" s="13"/>
    </row>
    <row r="1023" spans="9:9" x14ac:dyDescent="0.25">
      <c r="I1023" s="13"/>
    </row>
    <row r="1024" spans="9:9" x14ac:dyDescent="0.25">
      <c r="I1024" s="13"/>
    </row>
    <row r="1025" spans="9:9" x14ac:dyDescent="0.25">
      <c r="I1025" s="13"/>
    </row>
    <row r="1026" spans="9:9" x14ac:dyDescent="0.25">
      <c r="I1026" s="13"/>
    </row>
    <row r="1027" spans="9:9" x14ac:dyDescent="0.25">
      <c r="I1027" s="13"/>
    </row>
    <row r="1028" spans="9:9" x14ac:dyDescent="0.25">
      <c r="I1028" s="13"/>
    </row>
    <row r="1029" spans="9:9" x14ac:dyDescent="0.25">
      <c r="I1029" s="13"/>
    </row>
    <row r="1030" spans="9:9" x14ac:dyDescent="0.25">
      <c r="I1030" s="13"/>
    </row>
    <row r="1031" spans="9:9" x14ac:dyDescent="0.25">
      <c r="I1031" s="13"/>
    </row>
    <row r="1032" spans="9:9" x14ac:dyDescent="0.25">
      <c r="I1032" s="13"/>
    </row>
    <row r="1033" spans="9:9" x14ac:dyDescent="0.25">
      <c r="I1033" s="13"/>
    </row>
    <row r="1034" spans="9:9" x14ac:dyDescent="0.25">
      <c r="I1034" s="13"/>
    </row>
    <row r="1035" spans="9:9" x14ac:dyDescent="0.25">
      <c r="I1035" s="13"/>
    </row>
    <row r="1036" spans="9:9" x14ac:dyDescent="0.25">
      <c r="I1036" s="13"/>
    </row>
    <row r="1037" spans="9:9" x14ac:dyDescent="0.25">
      <c r="I1037" s="13"/>
    </row>
    <row r="1038" spans="9:9" x14ac:dyDescent="0.25">
      <c r="I1038" s="13"/>
    </row>
    <row r="1039" spans="9:9" x14ac:dyDescent="0.25">
      <c r="I1039" s="13"/>
    </row>
    <row r="1040" spans="9:9" x14ac:dyDescent="0.25">
      <c r="I1040" s="13"/>
    </row>
    <row r="1041" spans="9:9" x14ac:dyDescent="0.25">
      <c r="I1041" s="13"/>
    </row>
    <row r="1042" spans="9:9" x14ac:dyDescent="0.25">
      <c r="I1042" s="13"/>
    </row>
    <row r="1043" spans="9:9" x14ac:dyDescent="0.25">
      <c r="I1043" s="13"/>
    </row>
    <row r="1044" spans="9:9" x14ac:dyDescent="0.25">
      <c r="I1044" s="13"/>
    </row>
    <row r="1045" spans="9:9" x14ac:dyDescent="0.25">
      <c r="I1045" s="13"/>
    </row>
    <row r="1046" spans="9:9" x14ac:dyDescent="0.25">
      <c r="I1046" s="13"/>
    </row>
    <row r="1047" spans="9:9" x14ac:dyDescent="0.25">
      <c r="I1047" s="13"/>
    </row>
    <row r="1048" spans="9:9" x14ac:dyDescent="0.25">
      <c r="I1048" s="13"/>
    </row>
    <row r="1049" spans="9:9" x14ac:dyDescent="0.25">
      <c r="I1049" s="13"/>
    </row>
    <row r="1050" spans="9:9" x14ac:dyDescent="0.25">
      <c r="I1050" s="13"/>
    </row>
    <row r="1051" spans="9:9" x14ac:dyDescent="0.25">
      <c r="I1051" s="13"/>
    </row>
    <row r="1052" spans="9:9" x14ac:dyDescent="0.25">
      <c r="I1052" s="13"/>
    </row>
    <row r="1053" spans="9:9" x14ac:dyDescent="0.25">
      <c r="I1053" s="13"/>
    </row>
    <row r="1054" spans="9:9" x14ac:dyDescent="0.25">
      <c r="I1054" s="13"/>
    </row>
    <row r="1055" spans="9:9" x14ac:dyDescent="0.25">
      <c r="I1055" s="13"/>
    </row>
    <row r="1056" spans="9:9" x14ac:dyDescent="0.25">
      <c r="I1056" s="13"/>
    </row>
    <row r="1057" spans="9:9" x14ac:dyDescent="0.25">
      <c r="I1057" s="13"/>
    </row>
    <row r="1058" spans="9:9" x14ac:dyDescent="0.25">
      <c r="I1058" s="13"/>
    </row>
    <row r="1059" spans="9:9" x14ac:dyDescent="0.25">
      <c r="I1059" s="13"/>
    </row>
    <row r="1060" spans="9:9" x14ac:dyDescent="0.25">
      <c r="I1060" s="13"/>
    </row>
    <row r="1061" spans="9:9" x14ac:dyDescent="0.25">
      <c r="I1061" s="13"/>
    </row>
    <row r="1062" spans="9:9" x14ac:dyDescent="0.25">
      <c r="I1062" s="13"/>
    </row>
    <row r="1063" spans="9:9" x14ac:dyDescent="0.25">
      <c r="I1063" s="13"/>
    </row>
    <row r="1064" spans="9:9" x14ac:dyDescent="0.25">
      <c r="I1064" s="13"/>
    </row>
    <row r="1065" spans="9:9" x14ac:dyDescent="0.25">
      <c r="I1065" s="13"/>
    </row>
    <row r="1066" spans="9:9" x14ac:dyDescent="0.25">
      <c r="I1066" s="13"/>
    </row>
    <row r="1067" spans="9:9" x14ac:dyDescent="0.25">
      <c r="I1067" s="13"/>
    </row>
    <row r="1068" spans="9:9" x14ac:dyDescent="0.25">
      <c r="I1068" s="13"/>
    </row>
    <row r="1069" spans="9:9" x14ac:dyDescent="0.25">
      <c r="I1069" s="13"/>
    </row>
    <row r="1070" spans="9:9" x14ac:dyDescent="0.25">
      <c r="I1070" s="13"/>
    </row>
    <row r="1071" spans="9:9" x14ac:dyDescent="0.25">
      <c r="I1071" s="13"/>
    </row>
    <row r="1072" spans="9:9" x14ac:dyDescent="0.25">
      <c r="I1072" s="13"/>
    </row>
    <row r="1073" spans="9:9" x14ac:dyDescent="0.25">
      <c r="I1073" s="13"/>
    </row>
    <row r="1074" spans="9:9" x14ac:dyDescent="0.25">
      <c r="I1074" s="13"/>
    </row>
    <row r="1075" spans="9:9" x14ac:dyDescent="0.25">
      <c r="I1075" s="13"/>
    </row>
    <row r="1076" spans="9:9" x14ac:dyDescent="0.25">
      <c r="I1076" s="13"/>
    </row>
    <row r="1077" spans="9:9" x14ac:dyDescent="0.25">
      <c r="I1077" s="13"/>
    </row>
    <row r="1078" spans="9:9" x14ac:dyDescent="0.25">
      <c r="I1078" s="13"/>
    </row>
    <row r="1079" spans="9:9" x14ac:dyDescent="0.25">
      <c r="I1079" s="13"/>
    </row>
    <row r="1080" spans="9:9" x14ac:dyDescent="0.25">
      <c r="I1080" s="13"/>
    </row>
    <row r="1081" spans="9:9" x14ac:dyDescent="0.25">
      <c r="I1081" s="13"/>
    </row>
    <row r="1082" spans="9:9" x14ac:dyDescent="0.25">
      <c r="I1082" s="13"/>
    </row>
    <row r="1083" spans="9:9" x14ac:dyDescent="0.25">
      <c r="I1083" s="13"/>
    </row>
    <row r="1084" spans="9:9" x14ac:dyDescent="0.25">
      <c r="I1084" s="13"/>
    </row>
    <row r="1085" spans="9:9" x14ac:dyDescent="0.25">
      <c r="I1085" s="13"/>
    </row>
    <row r="1086" spans="9:9" x14ac:dyDescent="0.25">
      <c r="I1086" s="13"/>
    </row>
    <row r="1087" spans="9:9" x14ac:dyDescent="0.25">
      <c r="I1087" s="13"/>
    </row>
    <row r="1088" spans="9:9" x14ac:dyDescent="0.25">
      <c r="I1088" s="13"/>
    </row>
    <row r="1089" spans="9:9" x14ac:dyDescent="0.25">
      <c r="I1089" s="13"/>
    </row>
    <row r="1090" spans="9:9" x14ac:dyDescent="0.25">
      <c r="I1090" s="13"/>
    </row>
    <row r="1091" spans="9:9" x14ac:dyDescent="0.25">
      <c r="I1091" s="13"/>
    </row>
    <row r="1092" spans="9:9" x14ac:dyDescent="0.25">
      <c r="I1092" s="13"/>
    </row>
    <row r="1093" spans="9:9" x14ac:dyDescent="0.25">
      <c r="I1093" s="13"/>
    </row>
    <row r="1094" spans="9:9" x14ac:dyDescent="0.25">
      <c r="I1094" s="13"/>
    </row>
    <row r="1095" spans="9:9" x14ac:dyDescent="0.25">
      <c r="I1095" s="13"/>
    </row>
    <row r="1096" spans="9:9" x14ac:dyDescent="0.25">
      <c r="I1096" s="13"/>
    </row>
    <row r="1097" spans="9:9" x14ac:dyDescent="0.25">
      <c r="I1097" s="13"/>
    </row>
    <row r="1098" spans="9:9" x14ac:dyDescent="0.25">
      <c r="I1098" s="13"/>
    </row>
    <row r="1099" spans="9:9" x14ac:dyDescent="0.25">
      <c r="I1099" s="13"/>
    </row>
    <row r="1100" spans="9:9" x14ac:dyDescent="0.25">
      <c r="I1100" s="13"/>
    </row>
    <row r="1101" spans="9:9" x14ac:dyDescent="0.25">
      <c r="I1101" s="13"/>
    </row>
    <row r="1102" spans="9:9" x14ac:dyDescent="0.25">
      <c r="I1102" s="13"/>
    </row>
    <row r="1103" spans="9:9" x14ac:dyDescent="0.25">
      <c r="I1103" s="13"/>
    </row>
    <row r="1104" spans="9:9" x14ac:dyDescent="0.25">
      <c r="I1104" s="13"/>
    </row>
    <row r="1105" spans="9:9" x14ac:dyDescent="0.25">
      <c r="I1105" s="13"/>
    </row>
    <row r="1106" spans="9:9" x14ac:dyDescent="0.25">
      <c r="I1106" s="13"/>
    </row>
    <row r="1107" spans="9:9" x14ac:dyDescent="0.25">
      <c r="I1107" s="13"/>
    </row>
    <row r="1108" spans="9:9" x14ac:dyDescent="0.25">
      <c r="I1108" s="13"/>
    </row>
    <row r="1109" spans="9:9" x14ac:dyDescent="0.25">
      <c r="I1109" s="13"/>
    </row>
    <row r="1110" spans="9:9" x14ac:dyDescent="0.25">
      <c r="I1110" s="13"/>
    </row>
    <row r="1111" spans="9:9" x14ac:dyDescent="0.25">
      <c r="I1111" s="13"/>
    </row>
    <row r="1112" spans="9:9" x14ac:dyDescent="0.25">
      <c r="I1112" s="13"/>
    </row>
    <row r="1113" spans="9:9" x14ac:dyDescent="0.25">
      <c r="I1113" s="13"/>
    </row>
    <row r="1114" spans="9:9" x14ac:dyDescent="0.25">
      <c r="I1114" s="13"/>
    </row>
    <row r="1115" spans="9:9" x14ac:dyDescent="0.25">
      <c r="I1115" s="13"/>
    </row>
    <row r="1116" spans="9:9" x14ac:dyDescent="0.25">
      <c r="I1116" s="13"/>
    </row>
    <row r="1117" spans="9:9" x14ac:dyDescent="0.25">
      <c r="I1117" s="13"/>
    </row>
    <row r="1118" spans="9:9" x14ac:dyDescent="0.25">
      <c r="I1118" s="13"/>
    </row>
    <row r="1119" spans="9:9" x14ac:dyDescent="0.25">
      <c r="I1119" s="13"/>
    </row>
    <row r="1120" spans="9:9" x14ac:dyDescent="0.25">
      <c r="I1120" s="13"/>
    </row>
    <row r="1121" spans="9:9" x14ac:dyDescent="0.25">
      <c r="I1121" s="13"/>
    </row>
    <row r="1122" spans="9:9" x14ac:dyDescent="0.25">
      <c r="I1122" s="13"/>
    </row>
    <row r="1123" spans="9:9" x14ac:dyDescent="0.25">
      <c r="I1123" s="13"/>
    </row>
    <row r="1124" spans="9:9" x14ac:dyDescent="0.25">
      <c r="I1124" s="13"/>
    </row>
    <row r="1125" spans="9:9" x14ac:dyDescent="0.25">
      <c r="I1125" s="13"/>
    </row>
    <row r="1126" spans="9:9" x14ac:dyDescent="0.25">
      <c r="I1126" s="13"/>
    </row>
    <row r="1127" spans="9:9" x14ac:dyDescent="0.25">
      <c r="I1127" s="13"/>
    </row>
    <row r="1128" spans="9:9" x14ac:dyDescent="0.25">
      <c r="I1128" s="13"/>
    </row>
    <row r="1129" spans="9:9" x14ac:dyDescent="0.25">
      <c r="I1129" s="13"/>
    </row>
    <row r="1130" spans="9:9" x14ac:dyDescent="0.25">
      <c r="I1130" s="13"/>
    </row>
    <row r="1131" spans="9:9" x14ac:dyDescent="0.25">
      <c r="I1131" s="13"/>
    </row>
    <row r="1132" spans="9:9" x14ac:dyDescent="0.25">
      <c r="I1132" s="13"/>
    </row>
    <row r="1133" spans="9:9" x14ac:dyDescent="0.25">
      <c r="I1133" s="13"/>
    </row>
    <row r="1134" spans="9:9" x14ac:dyDescent="0.25">
      <c r="I1134" s="13"/>
    </row>
    <row r="1135" spans="9:9" x14ac:dyDescent="0.25">
      <c r="I1135" s="13"/>
    </row>
    <row r="1136" spans="9:9" x14ac:dyDescent="0.25">
      <c r="I1136" s="13"/>
    </row>
    <row r="1137" spans="9:9" x14ac:dyDescent="0.25">
      <c r="I1137" s="13"/>
    </row>
    <row r="1138" spans="9:9" x14ac:dyDescent="0.25">
      <c r="I1138" s="13"/>
    </row>
    <row r="1139" spans="9:9" x14ac:dyDescent="0.25">
      <c r="I1139" s="13"/>
    </row>
    <row r="1140" spans="9:9" x14ac:dyDescent="0.25">
      <c r="I1140" s="13"/>
    </row>
    <row r="1141" spans="9:9" x14ac:dyDescent="0.25">
      <c r="I1141" s="13"/>
    </row>
    <row r="1142" spans="9:9" x14ac:dyDescent="0.25">
      <c r="I1142" s="13"/>
    </row>
    <row r="1143" spans="9:9" x14ac:dyDescent="0.25">
      <c r="I1143" s="13"/>
    </row>
    <row r="1144" spans="9:9" x14ac:dyDescent="0.25">
      <c r="I1144" s="13"/>
    </row>
    <row r="1145" spans="9:9" x14ac:dyDescent="0.25">
      <c r="I1145" s="13"/>
    </row>
    <row r="1146" spans="9:9" x14ac:dyDescent="0.25">
      <c r="I1146" s="13"/>
    </row>
    <row r="1147" spans="9:9" x14ac:dyDescent="0.25">
      <c r="I1147" s="13"/>
    </row>
    <row r="1148" spans="9:9" x14ac:dyDescent="0.25">
      <c r="I1148" s="13"/>
    </row>
    <row r="1149" spans="9:9" x14ac:dyDescent="0.25">
      <c r="I1149" s="13"/>
    </row>
    <row r="1150" spans="9:9" x14ac:dyDescent="0.25">
      <c r="I1150" s="13"/>
    </row>
    <row r="1151" spans="9:9" x14ac:dyDescent="0.25">
      <c r="I1151" s="13"/>
    </row>
    <row r="1152" spans="9:9" x14ac:dyDescent="0.25">
      <c r="I1152" s="13"/>
    </row>
    <row r="1153" spans="9:9" x14ac:dyDescent="0.25">
      <c r="I1153" s="13"/>
    </row>
    <row r="1154" spans="9:9" x14ac:dyDescent="0.25">
      <c r="I1154" s="13"/>
    </row>
    <row r="1155" spans="9:9" x14ac:dyDescent="0.25">
      <c r="I1155" s="13"/>
    </row>
    <row r="1156" spans="9:9" x14ac:dyDescent="0.25">
      <c r="I1156" s="13"/>
    </row>
    <row r="1157" spans="9:9" x14ac:dyDescent="0.25">
      <c r="I1157" s="13"/>
    </row>
    <row r="1158" spans="9:9" x14ac:dyDescent="0.25">
      <c r="I1158" s="13"/>
    </row>
    <row r="1159" spans="9:9" x14ac:dyDescent="0.25">
      <c r="I1159" s="13"/>
    </row>
    <row r="1160" spans="9:9" x14ac:dyDescent="0.25">
      <c r="I1160" s="13"/>
    </row>
    <row r="1161" spans="9:9" x14ac:dyDescent="0.25">
      <c r="I1161" s="13"/>
    </row>
    <row r="1162" spans="9:9" x14ac:dyDescent="0.25">
      <c r="I1162" s="13"/>
    </row>
    <row r="1163" spans="9:9" x14ac:dyDescent="0.25">
      <c r="I1163" s="13"/>
    </row>
    <row r="1164" spans="9:9" x14ac:dyDescent="0.25">
      <c r="I1164" s="13"/>
    </row>
    <row r="1165" spans="9:9" x14ac:dyDescent="0.25">
      <c r="I1165" s="13"/>
    </row>
    <row r="1166" spans="9:9" x14ac:dyDescent="0.25">
      <c r="I1166" s="13"/>
    </row>
    <row r="1167" spans="9:9" x14ac:dyDescent="0.25">
      <c r="I1167" s="13"/>
    </row>
    <row r="1168" spans="9:9" x14ac:dyDescent="0.25">
      <c r="I1168" s="13"/>
    </row>
    <row r="1169" spans="9:9" x14ac:dyDescent="0.25">
      <c r="I1169" s="13"/>
    </row>
    <row r="1170" spans="9:9" x14ac:dyDescent="0.25">
      <c r="I1170" s="13"/>
    </row>
    <row r="1171" spans="9:9" x14ac:dyDescent="0.25">
      <c r="I1171" s="13"/>
    </row>
    <row r="1172" spans="9:9" x14ac:dyDescent="0.25">
      <c r="I1172" s="13"/>
    </row>
    <row r="1173" spans="9:9" x14ac:dyDescent="0.25">
      <c r="I1173" s="13"/>
    </row>
    <row r="1174" spans="9:9" x14ac:dyDescent="0.25">
      <c r="I1174" s="13"/>
    </row>
    <row r="1175" spans="9:9" x14ac:dyDescent="0.25">
      <c r="I1175" s="13"/>
    </row>
    <row r="1176" spans="9:9" x14ac:dyDescent="0.25">
      <c r="I1176" s="13"/>
    </row>
    <row r="1177" spans="9:9" x14ac:dyDescent="0.25">
      <c r="I1177" s="13"/>
    </row>
    <row r="1178" spans="9:9" x14ac:dyDescent="0.25">
      <c r="I1178" s="13"/>
    </row>
    <row r="1179" spans="9:9" x14ac:dyDescent="0.25">
      <c r="I1179" s="13"/>
    </row>
    <row r="1180" spans="9:9" x14ac:dyDescent="0.25">
      <c r="I1180" s="13"/>
    </row>
    <row r="1181" spans="9:9" x14ac:dyDescent="0.25">
      <c r="I1181" s="13"/>
    </row>
    <row r="1182" spans="9:9" x14ac:dyDescent="0.25">
      <c r="I1182" s="13"/>
    </row>
    <row r="1183" spans="9:9" x14ac:dyDescent="0.25">
      <c r="I1183" s="13"/>
    </row>
    <row r="1184" spans="9:9" x14ac:dyDescent="0.25">
      <c r="I1184" s="13"/>
    </row>
    <row r="1185" spans="9:9" x14ac:dyDescent="0.25">
      <c r="I1185" s="13"/>
    </row>
    <row r="1186" spans="9:9" x14ac:dyDescent="0.25">
      <c r="I1186" s="13"/>
    </row>
    <row r="1187" spans="9:9" x14ac:dyDescent="0.25">
      <c r="I1187" s="13"/>
    </row>
    <row r="1188" spans="9:9" x14ac:dyDescent="0.25">
      <c r="I1188" s="13"/>
    </row>
    <row r="1189" spans="9:9" x14ac:dyDescent="0.25">
      <c r="I1189" s="13"/>
    </row>
    <row r="1190" spans="9:9" x14ac:dyDescent="0.25">
      <c r="I1190" s="13"/>
    </row>
    <row r="1191" spans="9:9" x14ac:dyDescent="0.25">
      <c r="I1191" s="13"/>
    </row>
    <row r="1192" spans="9:9" x14ac:dyDescent="0.25">
      <c r="I1192" s="13"/>
    </row>
    <row r="1193" spans="9:9" x14ac:dyDescent="0.25">
      <c r="I1193" s="13"/>
    </row>
    <row r="1194" spans="9:9" x14ac:dyDescent="0.25">
      <c r="I1194" s="13"/>
    </row>
    <row r="1195" spans="9:9" x14ac:dyDescent="0.25">
      <c r="I1195" s="13"/>
    </row>
    <row r="1196" spans="9:9" x14ac:dyDescent="0.25">
      <c r="I1196" s="13"/>
    </row>
    <row r="1197" spans="9:9" x14ac:dyDescent="0.25">
      <c r="I1197" s="13"/>
    </row>
    <row r="1198" spans="9:9" x14ac:dyDescent="0.25">
      <c r="I1198" s="13"/>
    </row>
    <row r="1199" spans="9:9" x14ac:dyDescent="0.25">
      <c r="I1199" s="13"/>
    </row>
    <row r="1200" spans="9:9" x14ac:dyDescent="0.25">
      <c r="I1200" s="13"/>
    </row>
    <row r="1201" spans="9:9" x14ac:dyDescent="0.25">
      <c r="I1201" s="13"/>
    </row>
    <row r="1202" spans="9:9" x14ac:dyDescent="0.25">
      <c r="I1202" s="13"/>
    </row>
    <row r="1203" spans="9:9" x14ac:dyDescent="0.25">
      <c r="I1203" s="13"/>
    </row>
    <row r="1204" spans="9:9" x14ac:dyDescent="0.25">
      <c r="I1204" s="13"/>
    </row>
    <row r="1205" spans="9:9" x14ac:dyDescent="0.25">
      <c r="I1205" s="13"/>
    </row>
    <row r="1206" spans="9:9" x14ac:dyDescent="0.25">
      <c r="I1206" s="13"/>
    </row>
    <row r="1207" spans="9:9" x14ac:dyDescent="0.25">
      <c r="I1207" s="13"/>
    </row>
    <row r="1208" spans="9:9" x14ac:dyDescent="0.25">
      <c r="I1208" s="13"/>
    </row>
    <row r="1209" spans="9:9" x14ac:dyDescent="0.25">
      <c r="I1209" s="13"/>
    </row>
    <row r="1210" spans="9:9" x14ac:dyDescent="0.25">
      <c r="I1210" s="13"/>
    </row>
    <row r="1211" spans="9:9" x14ac:dyDescent="0.25">
      <c r="I1211" s="13"/>
    </row>
    <row r="1212" spans="9:9" x14ac:dyDescent="0.25">
      <c r="I1212" s="13"/>
    </row>
    <row r="1213" spans="9:9" x14ac:dyDescent="0.25">
      <c r="I1213" s="13"/>
    </row>
    <row r="1214" spans="9:9" x14ac:dyDescent="0.25">
      <c r="I1214" s="13"/>
    </row>
    <row r="1215" spans="9:9" x14ac:dyDescent="0.25">
      <c r="I1215" s="13"/>
    </row>
    <row r="1216" spans="9:9" x14ac:dyDescent="0.25">
      <c r="I1216" s="13"/>
    </row>
    <row r="1217" spans="9:9" x14ac:dyDescent="0.25">
      <c r="I1217" s="13"/>
    </row>
    <row r="1218" spans="9:9" x14ac:dyDescent="0.25">
      <c r="I1218" s="13"/>
    </row>
    <row r="1219" spans="9:9" x14ac:dyDescent="0.25">
      <c r="I1219" s="13"/>
    </row>
    <row r="1220" spans="9:9" x14ac:dyDescent="0.25">
      <c r="I1220" s="13"/>
    </row>
    <row r="1221" spans="9:9" x14ac:dyDescent="0.25">
      <c r="I1221" s="13"/>
    </row>
    <row r="1222" spans="9:9" x14ac:dyDescent="0.25">
      <c r="I1222" s="13"/>
    </row>
    <row r="1223" spans="9:9" x14ac:dyDescent="0.25">
      <c r="I1223" s="13"/>
    </row>
    <row r="1224" spans="9:9" x14ac:dyDescent="0.25">
      <c r="I1224" s="13"/>
    </row>
    <row r="1225" spans="9:9" x14ac:dyDescent="0.25">
      <c r="I1225" s="13"/>
    </row>
    <row r="1226" spans="9:9" x14ac:dyDescent="0.25">
      <c r="I1226" s="13"/>
    </row>
    <row r="1227" spans="9:9" x14ac:dyDescent="0.25">
      <c r="I1227" s="13"/>
    </row>
    <row r="1228" spans="9:9" x14ac:dyDescent="0.25">
      <c r="I1228" s="13"/>
    </row>
    <row r="1229" spans="9:9" x14ac:dyDescent="0.25">
      <c r="I1229" s="13"/>
    </row>
    <row r="1230" spans="9:9" x14ac:dyDescent="0.25">
      <c r="I1230" s="13"/>
    </row>
    <row r="1231" spans="9:9" x14ac:dyDescent="0.25">
      <c r="I1231" s="13"/>
    </row>
    <row r="1232" spans="9:9" x14ac:dyDescent="0.25">
      <c r="I1232" s="13"/>
    </row>
    <row r="1233" spans="9:9" x14ac:dyDescent="0.25">
      <c r="I1233" s="13"/>
    </row>
    <row r="1234" spans="9:9" x14ac:dyDescent="0.25">
      <c r="I1234" s="13"/>
    </row>
    <row r="1235" spans="9:9" x14ac:dyDescent="0.25">
      <c r="I1235" s="13"/>
    </row>
    <row r="1236" spans="9:9" x14ac:dyDescent="0.25">
      <c r="I1236" s="13"/>
    </row>
    <row r="1237" spans="9:9" x14ac:dyDescent="0.25">
      <c r="I1237" s="13"/>
    </row>
    <row r="1238" spans="9:9" x14ac:dyDescent="0.25">
      <c r="I1238" s="13"/>
    </row>
    <row r="1239" spans="9:9" x14ac:dyDescent="0.25">
      <c r="I1239" s="13"/>
    </row>
    <row r="1240" spans="9:9" x14ac:dyDescent="0.25">
      <c r="I1240" s="13"/>
    </row>
    <row r="1241" spans="9:9" x14ac:dyDescent="0.25">
      <c r="I1241" s="13"/>
    </row>
    <row r="1242" spans="9:9" x14ac:dyDescent="0.25">
      <c r="I1242" s="13"/>
    </row>
    <row r="1243" spans="9:9" x14ac:dyDescent="0.25">
      <c r="I1243" s="13"/>
    </row>
    <row r="1244" spans="9:9" x14ac:dyDescent="0.25">
      <c r="I1244" s="13"/>
    </row>
    <row r="1245" spans="9:9" x14ac:dyDescent="0.25">
      <c r="I1245" s="13"/>
    </row>
    <row r="1246" spans="9:9" x14ac:dyDescent="0.25">
      <c r="I1246" s="13"/>
    </row>
    <row r="1247" spans="9:9" x14ac:dyDescent="0.25">
      <c r="I1247" s="13"/>
    </row>
    <row r="1248" spans="9:9" x14ac:dyDescent="0.25">
      <c r="I1248" s="13"/>
    </row>
    <row r="1249" spans="9:9" x14ac:dyDescent="0.25">
      <c r="I1249" s="13"/>
    </row>
    <row r="1250" spans="9:9" x14ac:dyDescent="0.25">
      <c r="I1250" s="13"/>
    </row>
    <row r="1251" spans="9:9" x14ac:dyDescent="0.25">
      <c r="I1251" s="13"/>
    </row>
    <row r="1252" spans="9:9" x14ac:dyDescent="0.25">
      <c r="I1252" s="13"/>
    </row>
    <row r="1253" spans="9:9" x14ac:dyDescent="0.25">
      <c r="I1253" s="13"/>
    </row>
    <row r="1254" spans="9:9" x14ac:dyDescent="0.25">
      <c r="I1254" s="13"/>
    </row>
    <row r="1255" spans="9:9" x14ac:dyDescent="0.25">
      <c r="I1255" s="13"/>
    </row>
    <row r="1256" spans="9:9" x14ac:dyDescent="0.25">
      <c r="I1256" s="13"/>
    </row>
    <row r="1257" spans="9:9" x14ac:dyDescent="0.25">
      <c r="I1257" s="13"/>
    </row>
    <row r="1258" spans="9:9" x14ac:dyDescent="0.25">
      <c r="I1258" s="13"/>
    </row>
    <row r="1259" spans="9:9" x14ac:dyDescent="0.25">
      <c r="I1259" s="13"/>
    </row>
    <row r="1260" spans="9:9" x14ac:dyDescent="0.25">
      <c r="I1260" s="13"/>
    </row>
    <row r="1261" spans="9:9" x14ac:dyDescent="0.25">
      <c r="I1261" s="13"/>
    </row>
    <row r="1262" spans="9:9" x14ac:dyDescent="0.25">
      <c r="I1262" s="13"/>
    </row>
    <row r="1263" spans="9:9" x14ac:dyDescent="0.25">
      <c r="I1263" s="13"/>
    </row>
    <row r="1264" spans="9:9" x14ac:dyDescent="0.25">
      <c r="I1264" s="13"/>
    </row>
    <row r="1265" spans="9:9" x14ac:dyDescent="0.25">
      <c r="I1265" s="13"/>
    </row>
    <row r="1266" spans="9:9" x14ac:dyDescent="0.25">
      <c r="I1266" s="13"/>
    </row>
    <row r="1267" spans="9:9" x14ac:dyDescent="0.25">
      <c r="I1267" s="13"/>
    </row>
    <row r="1268" spans="9:9" x14ac:dyDescent="0.25">
      <c r="I1268" s="13"/>
    </row>
    <row r="1269" spans="9:9" x14ac:dyDescent="0.25">
      <c r="I1269" s="13"/>
    </row>
    <row r="1270" spans="9:9" x14ac:dyDescent="0.25">
      <c r="I1270" s="13"/>
    </row>
    <row r="1271" spans="9:9" x14ac:dyDescent="0.25">
      <c r="I1271" s="13"/>
    </row>
    <row r="1272" spans="9:9" x14ac:dyDescent="0.25">
      <c r="I1272" s="13"/>
    </row>
    <row r="1273" spans="9:9" x14ac:dyDescent="0.25">
      <c r="I1273" s="13"/>
    </row>
    <row r="1274" spans="9:9" x14ac:dyDescent="0.25">
      <c r="I1274" s="13"/>
    </row>
    <row r="1275" spans="9:9" x14ac:dyDescent="0.25">
      <c r="I1275" s="13"/>
    </row>
    <row r="1276" spans="9:9" x14ac:dyDescent="0.25">
      <c r="I1276" s="13"/>
    </row>
    <row r="1277" spans="9:9" x14ac:dyDescent="0.25">
      <c r="I1277" s="13"/>
    </row>
    <row r="1278" spans="9:9" x14ac:dyDescent="0.25">
      <c r="I1278" s="13"/>
    </row>
    <row r="1279" spans="9:9" x14ac:dyDescent="0.25">
      <c r="I1279" s="13"/>
    </row>
    <row r="1280" spans="9:9" x14ac:dyDescent="0.25">
      <c r="I1280" s="13"/>
    </row>
    <row r="1281" spans="9:9" x14ac:dyDescent="0.25">
      <c r="I1281" s="13"/>
    </row>
    <row r="1282" spans="9:9" x14ac:dyDescent="0.25">
      <c r="I1282" s="13"/>
    </row>
    <row r="1283" spans="9:9" x14ac:dyDescent="0.25">
      <c r="I1283" s="13"/>
    </row>
    <row r="1284" spans="9:9" x14ac:dyDescent="0.25">
      <c r="I1284" s="13"/>
    </row>
    <row r="1285" spans="9:9" x14ac:dyDescent="0.25">
      <c r="I1285" s="13"/>
    </row>
    <row r="1286" spans="9:9" x14ac:dyDescent="0.25">
      <c r="I1286" s="13"/>
    </row>
    <row r="1287" spans="9:9" x14ac:dyDescent="0.25">
      <c r="I1287" s="13"/>
    </row>
    <row r="1288" spans="9:9" x14ac:dyDescent="0.25">
      <c r="I1288" s="13"/>
    </row>
    <row r="1289" spans="9:9" x14ac:dyDescent="0.25">
      <c r="I1289" s="13"/>
    </row>
    <row r="1290" spans="9:9" x14ac:dyDescent="0.25">
      <c r="I1290" s="13"/>
    </row>
    <row r="1291" spans="9:9" x14ac:dyDescent="0.25">
      <c r="I1291" s="13"/>
    </row>
    <row r="1292" spans="9:9" x14ac:dyDescent="0.25">
      <c r="I1292" s="13"/>
    </row>
    <row r="1293" spans="9:9" x14ac:dyDescent="0.25">
      <c r="I1293" s="13"/>
    </row>
    <row r="1294" spans="9:9" x14ac:dyDescent="0.25">
      <c r="I1294" s="13"/>
    </row>
    <row r="1295" spans="9:9" x14ac:dyDescent="0.25">
      <c r="I1295" s="13"/>
    </row>
    <row r="1296" spans="9:9" x14ac:dyDescent="0.25">
      <c r="I1296" s="13"/>
    </row>
    <row r="1297" spans="9:9" x14ac:dyDescent="0.25">
      <c r="I1297" s="13"/>
    </row>
    <row r="1298" spans="9:9" x14ac:dyDescent="0.25">
      <c r="I1298" s="13"/>
    </row>
    <row r="1299" spans="9:9" x14ac:dyDescent="0.25">
      <c r="I1299" s="13"/>
    </row>
    <row r="1300" spans="9:9" x14ac:dyDescent="0.25">
      <c r="I1300" s="13"/>
    </row>
    <row r="1301" spans="9:9" x14ac:dyDescent="0.25">
      <c r="I1301" s="13"/>
    </row>
    <row r="1302" spans="9:9" x14ac:dyDescent="0.25">
      <c r="I1302" s="13"/>
    </row>
    <row r="1303" spans="9:9" x14ac:dyDescent="0.25">
      <c r="I1303" s="13"/>
    </row>
    <row r="1304" spans="9:9" x14ac:dyDescent="0.25">
      <c r="I1304" s="13"/>
    </row>
    <row r="1305" spans="9:9" x14ac:dyDescent="0.25">
      <c r="I1305" s="13"/>
    </row>
    <row r="1306" spans="9:9" x14ac:dyDescent="0.25">
      <c r="I1306" s="13"/>
    </row>
    <row r="1307" spans="9:9" x14ac:dyDescent="0.25">
      <c r="I1307" s="13"/>
    </row>
    <row r="1308" spans="9:9" x14ac:dyDescent="0.25">
      <c r="I1308" s="13"/>
    </row>
    <row r="1309" spans="9:9" x14ac:dyDescent="0.25">
      <c r="I1309" s="13"/>
    </row>
    <row r="1310" spans="9:9" x14ac:dyDescent="0.25">
      <c r="I1310" s="13"/>
    </row>
    <row r="1311" spans="9:9" x14ac:dyDescent="0.25">
      <c r="I1311" s="13"/>
    </row>
    <row r="1312" spans="9:9" x14ac:dyDescent="0.25">
      <c r="I1312" s="13"/>
    </row>
    <row r="1313" spans="9:9" x14ac:dyDescent="0.25">
      <c r="I1313" s="13"/>
    </row>
    <row r="1314" spans="9:9" x14ac:dyDescent="0.25">
      <c r="I1314" s="13"/>
    </row>
    <row r="1315" spans="9:9" x14ac:dyDescent="0.25">
      <c r="I1315" s="13"/>
    </row>
    <row r="1316" spans="9:9" x14ac:dyDescent="0.25">
      <c r="I1316" s="13"/>
    </row>
    <row r="1317" spans="9:9" x14ac:dyDescent="0.25">
      <c r="I1317" s="13"/>
    </row>
    <row r="1318" spans="9:9" x14ac:dyDescent="0.25">
      <c r="I1318" s="13"/>
    </row>
    <row r="1319" spans="9:9" x14ac:dyDescent="0.25">
      <c r="I1319" s="13"/>
    </row>
    <row r="1320" spans="9:9" x14ac:dyDescent="0.25">
      <c r="I1320" s="13"/>
    </row>
    <row r="1321" spans="9:9" x14ac:dyDescent="0.25">
      <c r="I1321" s="13"/>
    </row>
    <row r="1322" spans="9:9" x14ac:dyDescent="0.25">
      <c r="I1322" s="13"/>
    </row>
    <row r="1323" spans="9:9" x14ac:dyDescent="0.25">
      <c r="I1323" s="13"/>
    </row>
    <row r="1324" spans="9:9" x14ac:dyDescent="0.25">
      <c r="I1324" s="13"/>
    </row>
    <row r="1325" spans="9:9" x14ac:dyDescent="0.25">
      <c r="I1325" s="13"/>
    </row>
    <row r="1326" spans="9:9" x14ac:dyDescent="0.25">
      <c r="I1326" s="13"/>
    </row>
    <row r="1327" spans="9:9" x14ac:dyDescent="0.25">
      <c r="I1327" s="13"/>
    </row>
    <row r="1328" spans="9:9" x14ac:dyDescent="0.25">
      <c r="I1328" s="13"/>
    </row>
    <row r="1329" spans="9:9" x14ac:dyDescent="0.25">
      <c r="I1329" s="13"/>
    </row>
    <row r="1330" spans="9:9" x14ac:dyDescent="0.25">
      <c r="I1330" s="13"/>
    </row>
    <row r="1331" spans="9:9" x14ac:dyDescent="0.25">
      <c r="I1331" s="13"/>
    </row>
    <row r="1332" spans="9:9" x14ac:dyDescent="0.25">
      <c r="I1332" s="13"/>
    </row>
    <row r="1333" spans="9:9" x14ac:dyDescent="0.25">
      <c r="I1333" s="13"/>
    </row>
    <row r="1334" spans="9:9" x14ac:dyDescent="0.25">
      <c r="I1334" s="13"/>
    </row>
    <row r="1335" spans="9:9" x14ac:dyDescent="0.25">
      <c r="I1335" s="13"/>
    </row>
    <row r="1336" spans="9:9" x14ac:dyDescent="0.25">
      <c r="I1336" s="13"/>
    </row>
    <row r="1337" spans="9:9" x14ac:dyDescent="0.25">
      <c r="I1337" s="13"/>
    </row>
    <row r="1338" spans="9:9" x14ac:dyDescent="0.25">
      <c r="I1338" s="13"/>
    </row>
    <row r="1339" spans="9:9" x14ac:dyDescent="0.25">
      <c r="I1339" s="13"/>
    </row>
    <row r="1340" spans="9:9" x14ac:dyDescent="0.25">
      <c r="I1340" s="13"/>
    </row>
    <row r="1341" spans="9:9" x14ac:dyDescent="0.25">
      <c r="I1341" s="13"/>
    </row>
    <row r="1342" spans="9:9" x14ac:dyDescent="0.25">
      <c r="I1342" s="13"/>
    </row>
    <row r="1343" spans="9:9" x14ac:dyDescent="0.25">
      <c r="I1343" s="13"/>
    </row>
    <row r="1344" spans="9:9" x14ac:dyDescent="0.25">
      <c r="I1344" s="13"/>
    </row>
    <row r="1345" spans="9:9" x14ac:dyDescent="0.25">
      <c r="I1345" s="13"/>
    </row>
    <row r="1346" spans="9:9" x14ac:dyDescent="0.25">
      <c r="I1346" s="13"/>
    </row>
    <row r="1347" spans="9:9" x14ac:dyDescent="0.25">
      <c r="I1347" s="13"/>
    </row>
    <row r="1348" spans="9:9" x14ac:dyDescent="0.25">
      <c r="I1348" s="13"/>
    </row>
    <row r="1349" spans="9:9" x14ac:dyDescent="0.25">
      <c r="I1349" s="13"/>
    </row>
    <row r="1350" spans="9:9" x14ac:dyDescent="0.25">
      <c r="I1350" s="13"/>
    </row>
    <row r="1351" spans="9:9" x14ac:dyDescent="0.25">
      <c r="I1351" s="13"/>
    </row>
    <row r="1352" spans="9:9" x14ac:dyDescent="0.25">
      <c r="I1352" s="13"/>
    </row>
    <row r="1353" spans="9:9" x14ac:dyDescent="0.25">
      <c r="I1353" s="13"/>
    </row>
    <row r="1354" spans="9:9" x14ac:dyDescent="0.25">
      <c r="I1354" s="13"/>
    </row>
    <row r="1355" spans="9:9" x14ac:dyDescent="0.25">
      <c r="I1355" s="13"/>
    </row>
    <row r="1356" spans="9:9" x14ac:dyDescent="0.25">
      <c r="I1356" s="13"/>
    </row>
    <row r="1357" spans="9:9" x14ac:dyDescent="0.25">
      <c r="I1357" s="13"/>
    </row>
    <row r="1358" spans="9:9" x14ac:dyDescent="0.25">
      <c r="I1358" s="13"/>
    </row>
    <row r="1359" spans="9:9" x14ac:dyDescent="0.25">
      <c r="I1359" s="13"/>
    </row>
    <row r="1360" spans="9:9" x14ac:dyDescent="0.25">
      <c r="I1360" s="13"/>
    </row>
    <row r="1361" spans="9:9" x14ac:dyDescent="0.25">
      <c r="I1361" s="13"/>
    </row>
    <row r="1362" spans="9:9" x14ac:dyDescent="0.25">
      <c r="I1362" s="13"/>
    </row>
    <row r="1363" spans="9:9" x14ac:dyDescent="0.25">
      <c r="I1363" s="13"/>
    </row>
    <row r="1364" spans="9:9" x14ac:dyDescent="0.25">
      <c r="I1364" s="13"/>
    </row>
    <row r="1365" spans="9:9" x14ac:dyDescent="0.25">
      <c r="I1365" s="13"/>
    </row>
    <row r="1366" spans="9:9" x14ac:dyDescent="0.25">
      <c r="I1366" s="13"/>
    </row>
    <row r="1367" spans="9:9" x14ac:dyDescent="0.25">
      <c r="I1367" s="13"/>
    </row>
    <row r="1368" spans="9:9" x14ac:dyDescent="0.25">
      <c r="I1368" s="13"/>
    </row>
    <row r="1369" spans="9:9" x14ac:dyDescent="0.25">
      <c r="I1369" s="13"/>
    </row>
    <row r="1370" spans="9:9" x14ac:dyDescent="0.25">
      <c r="I1370" s="13"/>
    </row>
    <row r="1371" spans="9:9" x14ac:dyDescent="0.25">
      <c r="I1371" s="13"/>
    </row>
    <row r="1372" spans="9:9" x14ac:dyDescent="0.25">
      <c r="I1372" s="13"/>
    </row>
    <row r="1373" spans="9:9" x14ac:dyDescent="0.25">
      <c r="I1373" s="13"/>
    </row>
    <row r="1374" spans="9:9" x14ac:dyDescent="0.25">
      <c r="I1374" s="13"/>
    </row>
    <row r="1375" spans="9:9" x14ac:dyDescent="0.25">
      <c r="I1375" s="13"/>
    </row>
    <row r="1376" spans="9:9" x14ac:dyDescent="0.25">
      <c r="I1376" s="13"/>
    </row>
    <row r="1377" spans="9:9" x14ac:dyDescent="0.25">
      <c r="I1377" s="13"/>
    </row>
    <row r="1378" spans="9:9" x14ac:dyDescent="0.25">
      <c r="I1378" s="13"/>
    </row>
    <row r="1379" spans="9:9" x14ac:dyDescent="0.25">
      <c r="I1379" s="13"/>
    </row>
    <row r="1380" spans="9:9" x14ac:dyDescent="0.25">
      <c r="I1380" s="13"/>
    </row>
    <row r="1381" spans="9:9" x14ac:dyDescent="0.25">
      <c r="I1381" s="13"/>
    </row>
    <row r="1382" spans="9:9" x14ac:dyDescent="0.25">
      <c r="I1382" s="13"/>
    </row>
    <row r="1383" spans="9:9" x14ac:dyDescent="0.25">
      <c r="I1383" s="13"/>
    </row>
    <row r="1384" spans="9:9" x14ac:dyDescent="0.25">
      <c r="I1384" s="13"/>
    </row>
    <row r="1385" spans="9:9" x14ac:dyDescent="0.25">
      <c r="I1385" s="13"/>
    </row>
    <row r="1386" spans="9:9" x14ac:dyDescent="0.25">
      <c r="I1386" s="13"/>
    </row>
    <row r="1387" spans="9:9" x14ac:dyDescent="0.25">
      <c r="I1387" s="13"/>
    </row>
    <row r="1388" spans="9:9" x14ac:dyDescent="0.25">
      <c r="I1388" s="13"/>
    </row>
    <row r="1389" spans="9:9" x14ac:dyDescent="0.25">
      <c r="I1389" s="13"/>
    </row>
    <row r="1390" spans="9:9" x14ac:dyDescent="0.25">
      <c r="I1390" s="13"/>
    </row>
    <row r="1391" spans="9:9" x14ac:dyDescent="0.25">
      <c r="I1391" s="13"/>
    </row>
    <row r="1392" spans="9:9" x14ac:dyDescent="0.25">
      <c r="I1392" s="13"/>
    </row>
    <row r="1393" spans="9:9" x14ac:dyDescent="0.25">
      <c r="I1393" s="13"/>
    </row>
    <row r="1394" spans="9:9" x14ac:dyDescent="0.25">
      <c r="I1394" s="13"/>
    </row>
    <row r="1395" spans="9:9" x14ac:dyDescent="0.25">
      <c r="I1395" s="13"/>
    </row>
    <row r="1396" spans="9:9" x14ac:dyDescent="0.25">
      <c r="I1396" s="13"/>
    </row>
    <row r="1397" spans="9:9" x14ac:dyDescent="0.25">
      <c r="I1397" s="13"/>
    </row>
    <row r="1398" spans="9:9" x14ac:dyDescent="0.25">
      <c r="I1398" s="13"/>
    </row>
    <row r="1399" spans="9:9" x14ac:dyDescent="0.25">
      <c r="I1399" s="13"/>
    </row>
    <row r="1400" spans="9:9" x14ac:dyDescent="0.25">
      <c r="I1400" s="13"/>
    </row>
    <row r="1401" spans="9:9" x14ac:dyDescent="0.25">
      <c r="I1401" s="13"/>
    </row>
    <row r="1402" spans="9:9" x14ac:dyDescent="0.25">
      <c r="I1402" s="13"/>
    </row>
    <row r="1403" spans="9:9" x14ac:dyDescent="0.25">
      <c r="I1403" s="13"/>
    </row>
    <row r="1404" spans="9:9" x14ac:dyDescent="0.25">
      <c r="I1404" s="13"/>
    </row>
    <row r="1405" spans="9:9" x14ac:dyDescent="0.25">
      <c r="I1405" s="13"/>
    </row>
    <row r="1406" spans="9:9" x14ac:dyDescent="0.25">
      <c r="I1406" s="13"/>
    </row>
    <row r="1407" spans="9:9" x14ac:dyDescent="0.25">
      <c r="I1407" s="13"/>
    </row>
    <row r="1408" spans="9:9" x14ac:dyDescent="0.25">
      <c r="I1408" s="1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Summary</vt:lpstr>
      <vt:lpstr>Time</vt:lpstr>
      <vt:lpstr>Productivity Analysis</vt:lpstr>
      <vt:lpstr>Material</vt:lpstr>
      <vt:lpstr>BigStops</vt:lpstr>
      <vt:lpstr>Alarms</vt:lpstr>
      <vt:lpstr>Events</vt:lpstr>
      <vt:lpstr>Override</vt:lpstr>
      <vt:lpstr>Heater</vt:lpstr>
      <vt:lpstr>DataBase</vt:lpstr>
      <vt:lpstr>Données Calcul</vt:lpstr>
      <vt:lpstr>Liste Summary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HALUDA Romain</dc:creator>
  <cp:lastModifiedBy>BEUCHERIE Lucas</cp:lastModifiedBy>
  <dcterms:created xsi:type="dcterms:W3CDTF">2015-01-26T09:15:02Z</dcterms:created>
  <dcterms:modified xsi:type="dcterms:W3CDTF">2019-08-27T06:58:00Z</dcterms:modified>
</cp:coreProperties>
</file>