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/>
  </bookViews>
  <sheets>
    <sheet name="Planning BOI" sheetId="28" r:id="rId1"/>
    <sheet name="Feuil1" sheetId="29" r:id="rId2"/>
    <sheet name="JOURS NON TRAVAILLES" sheetId="3" r:id="rId3"/>
  </sheets>
  <definedNames>
    <definedName name="JOURS_FERIES">'JOURS NON TRAVAILLES'!$B$4:$B$18</definedName>
    <definedName name="JOURS_RTT">'JOURS NON TRAVAILLES'!$E$4:$E$12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28" l="1"/>
  <c r="E2" i="28"/>
  <c r="E12" i="28"/>
  <c r="E10" i="28" l="1"/>
  <c r="F12" i="28"/>
  <c r="G12" i="28" s="1"/>
  <c r="H12" i="28" s="1"/>
  <c r="I12" i="28" s="1"/>
  <c r="J12" i="28" s="1"/>
  <c r="K12" i="28" s="1"/>
  <c r="L12" i="28" s="1"/>
  <c r="M12" i="28" s="1"/>
  <c r="N12" i="28" s="1"/>
  <c r="O12" i="28" s="1"/>
  <c r="P12" i="28" s="1"/>
  <c r="Q12" i="28" s="1"/>
  <c r="R12" i="28" s="1"/>
  <c r="S12" i="28" s="1"/>
  <c r="T12" i="28" s="1"/>
  <c r="U12" i="28" s="1"/>
  <c r="V12" i="28" s="1"/>
  <c r="W12" i="28" s="1"/>
  <c r="X12" i="28" s="1"/>
  <c r="Y12" i="28" s="1"/>
  <c r="Z12" i="28" s="1"/>
  <c r="AA12" i="28" s="1"/>
  <c r="AB12" i="28" s="1"/>
  <c r="AC12" i="28" s="1"/>
  <c r="AD12" i="28" s="1"/>
  <c r="AE12" i="28" s="1"/>
  <c r="AF12" i="28" s="1"/>
  <c r="AG12" i="28" s="1"/>
  <c r="AH12" i="28" s="1"/>
  <c r="AI12" i="28" s="1"/>
  <c r="L2" i="3"/>
  <c r="B18" i="3"/>
  <c r="B17" i="3"/>
  <c r="B16" i="3"/>
  <c r="B15" i="3"/>
  <c r="B14" i="3"/>
  <c r="B13" i="3"/>
  <c r="B6" i="3"/>
  <c r="B7" i="3" s="1"/>
  <c r="B8" i="3"/>
  <c r="B9" i="3"/>
  <c r="B4" i="3"/>
  <c r="B11" i="3"/>
  <c r="B5" i="3" l="1"/>
  <c r="B12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<sst xmlns="http://schemas.openxmlformats.org/spreadsheetml/2006/main" count="264" uniqueCount="161">
  <si>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</si>
  <si>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</si>
  <si>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</si>
  <si>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</si>
  <si>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</si>
  <si>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</si>
  <si>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</si>
  <si>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</si>
  <si>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</si>
  <si>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</si>
  <si>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</si>
  <si>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</si>
  <si>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</si>
  <si>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</si>
  <si>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</si>
  <si>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</si>
  <si>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</si>
  <si>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</si>
  <si>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</si>
  <si>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</si>
  <si>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</si>
  <si>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</si>
  <si>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</si>
  <si>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</si>
  <si>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</si>
  <si>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</si>
  <si>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</si>
  <si>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</si>
  <si>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</si>
  <si>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</si>
  <si>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</si>
  <si>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</si>
  <si>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</si>
  <si>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formule pour années bissextiles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</si>
  <si>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</si>
  <si>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</si>
  <si>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</si>
  <si>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</si>
  <si>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</si>
  <si>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</si>
  <si>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</si>
  <si>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</si>
  <si>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</si>
  <si>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</si>
  <si>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</si>
  <si>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</si>
  <si>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</si>
  <si>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</si>
  <si>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</si>
  <si>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</si>
  <si>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</si>
  <si>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</si>
  <si>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</si>
  <si>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</si>
  <si>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</si>
  <si>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</si>
  <si>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</si>
  <si>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</si>
  <si>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</si>
  <si>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</si>
  <si>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</si>
  <si>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</si>
  <si>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</si>
  <si>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</si>
  <si>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</si>
  <si>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</si>
  <si>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</si>
  <si>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</si>
  <si>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</si>
  <si>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</si>
  <si>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</si>
  <si>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</si>
  <si>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</si>
  <si>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</si>
  <si>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</si>
  <si>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</si>
  <si>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</si>
  <si>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</si>
  <si>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</si>
  <si>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</si>
  <si>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</si>
  <si>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</si>
  <si>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</si>
  <si>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</si>
  <si>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</si>
  <si>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</si>
  <si>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</si>
  <si>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</si>
  <si>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</si>
  <si>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</si>
  <si>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</si>
  <si>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</si>
  <si>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</si>
  <si>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</si>
  <si>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</si>
  <si>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</si>
  <si>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</si>
  <si>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</si>
  <si>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</si>
  <si>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</si>
  <si>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</si>
  <si>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</si>
  <si>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</si>
  <si>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</si>
  <si>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</si>
  <si>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</si>
  <si>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</si>
  <si>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</si>
  <si>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</si>
  <si>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</si>
  <si>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</si>
  <si>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</si>
  <si>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</si>
  <si>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</si>
  <si>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</si>
  <si>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</si>
  <si>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</si>
  <si>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</si>
  <si>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</si>
  <si>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</si>
  <si>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</si>
  <si>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</si>
  <si>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</si>
  <si>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</si>
  <si>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</si>
  <si>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</si>
  <si>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</si>
  <si>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</si>
  <si>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</si>
  <si>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</si>
  <si>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</si>
  <si>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</si>
  <si>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</si>
  <si>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</si>
  <si>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</si>
  <si>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</si>
  <si>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</si>
  <si>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</si>
  <si>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</si>
  <si>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</si>
  <si>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</si>
  <si>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</si>
  <si>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</si>
  <si>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</si>
  <si>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</si>
  <si>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</si>
  <si>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</si>
  <si>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</si>
  <si>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</si>
  <si>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</si>
  <si>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</si>
  <si>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</si>
  <si>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</si>
  <si>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</si>
  <si>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</si>
  <si>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</si>
  <si>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</si>
  <si>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Année</t>
  </si>
  <si>
    <t>FÉVRIER</t>
  </si>
  <si>
    <t>DÉCEMBRE</t>
  </si>
  <si>
    <t>Fichier mis ˆ jour le  25/08/2020 08:32:26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</si>
</sst>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"/>
    <numFmt numFmtId="165" formatCode="0#"/>
    <numFmt numFmtId="166" formatCode="mmmm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color rgb="FFFF0000"/>
      <name val="Bell MT"/>
      <family val="1"/>
    </font>
    <font>
      <b/>
      <sz val="11"/>
      <color rgb="FFFF0000"/>
      <name val="Calibri"/>
      <family val="2"/>
      <scheme val="minor"/>
    </font>
    <font>
      <sz val="11"/>
      <color theme="1"/>
      <name val="Bodoni MT"/>
      <family val="1"/>
    </font>
    <font>
      <sz val="16"/>
      <color theme="1"/>
      <name val="Marianne"/>
      <family val="3"/>
    </font>
    <font>
      <b/>
      <sz val="16"/>
      <color theme="1"/>
      <name val="Marianne"/>
      <family val="3"/>
    </font>
    <font>
      <sz val="16"/>
      <name val="Marianne"/>
      <family val="3"/>
    </font>
    <font>
      <b/>
      <sz val="16"/>
      <name val="Marianne"/>
      <family val="3"/>
    </font>
    <font>
      <b/>
      <sz val="24"/>
      <color theme="1"/>
      <name val="Marianne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2" fillId="5" borderId="0" xfId="0" applyFont="1" applyFill="1"/>
    <xf numFmtId="0" fontId="13" fillId="4" borderId="0" xfId="0" applyFont="1" applyFill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Protection="1"/>
    <xf numFmtId="14" fontId="15" fillId="0" borderId="0" xfId="0" applyNumberFormat="1" applyFont="1" applyProtection="1"/>
    <xf numFmtId="14" fontId="15" fillId="4" borderId="0" xfId="0" applyNumberFormat="1" applyFont="1" applyFill="1" applyAlignment="1" applyProtection="1">
      <alignment horizontal="center" vertical="center"/>
    </xf>
    <xf numFmtId="0" fontId="15" fillId="0" borderId="0" xfId="0" applyFont="1" applyFill="1" applyBorder="1" applyAlignment="1" applyProtection="1"/>
    <xf numFmtId="0" fontId="15" fillId="4" borderId="0" xfId="0" applyFont="1" applyFill="1" applyAlignment="1" applyProtection="1">
      <alignment horizontal="center" vertical="center"/>
    </xf>
    <xf numFmtId="0" fontId="15" fillId="4" borderId="0" xfId="0" applyFont="1" applyFill="1" applyProtection="1"/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Border="1" applyProtection="1"/>
    <xf numFmtId="0" fontId="15" fillId="0" borderId="0" xfId="0" applyFont="1" applyFill="1" applyProtection="1"/>
    <xf numFmtId="0" fontId="15" fillId="4" borderId="0" xfId="0" applyFont="1" applyFill="1" applyBorder="1" applyAlignment="1" applyProtection="1"/>
    <xf numFmtId="0" fontId="15" fillId="0" borderId="0" xfId="0" applyFont="1" applyAlignment="1" applyProtection="1">
      <alignment horizontal="center" vertical="center"/>
    </xf>
    <xf numFmtId="0" fontId="17" fillId="0" borderId="0" xfId="0" applyFont="1" applyFill="1" applyAlignment="1" applyProtection="1">
      <alignment horizontal="center"/>
    </xf>
    <xf numFmtId="165" fontId="18" fillId="0" borderId="0" xfId="0" applyNumberFormat="1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164" fontId="15" fillId="4" borderId="3" xfId="0" applyNumberFormat="1" applyFont="1" applyFill="1" applyBorder="1" applyAlignment="1" applyProtection="1">
      <alignment horizontal="center" textRotation="90"/>
    </xf>
    <xf numFmtId="164" fontId="15" fillId="4" borderId="1" xfId="0" applyNumberFormat="1" applyFont="1" applyFill="1" applyBorder="1" applyAlignment="1" applyProtection="1">
      <alignment horizontal="center" textRotation="90"/>
    </xf>
    <xf numFmtId="0" fontId="17" fillId="0" borderId="0" xfId="0" applyFont="1" applyBorder="1" applyProtection="1"/>
    <xf numFmtId="0" fontId="17" fillId="0" borderId="1" xfId="0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5" fillId="4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7" fillId="4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164" fontId="15" fillId="0" borderId="0" xfId="0" applyNumberFormat="1" applyFont="1" applyProtection="1"/>
    <xf numFmtId="0" fontId="15" fillId="4" borderId="0" xfId="0" applyFont="1" applyFill="1" applyAlignment="1" applyProtection="1">
      <alignment horizontal="center" vertical="center"/>
    </xf>
    <xf numFmtId="0" fontId="19" fillId="0" borderId="0" xfId="0" applyFont="1" applyAlignment="1" applyProtection="1">
      <alignment horizontal="center"/>
    </xf>
    <xf numFmtId="0" fontId="15" fillId="6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6" fillId="0" borderId="0" xfId="0" applyNumberFormat="1" applyFont="1" applyAlignment="1" applyProtection="1">
      <alignment horizontal="center" vertical="center" wrapText="1"/>
    </xf>
    <xf numFmtId="166" fontId="16" fillId="0" borderId="0" xfId="0" applyNumberFormat="1" applyFont="1" applyAlignment="1" applyProtection="1">
      <alignment horizontal="center" vertical="center"/>
    </xf>
    <xf numFmtId="0" fontId="15" fillId="4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2">
    <cellStyle name="Normal" xfId="0" builtinId="0"/>
    <cellStyle name="Normal 2 2" xfId="1"/>
  </cellStyles>
  <dxfs count="3"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CC99FF"/>
      <color rgb="FFCCFFFF"/>
      <color rgb="FFFBC86D"/>
      <color rgb="FFCCFFCC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4.emf"/><Relationship Id="rId7" Type="http://schemas.openxmlformats.org/officeDocument/2006/relationships/image" Target="../media/image7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200025</xdr:rowOff>
        </xdr:from>
        <xdr:to>
          <xdr:col>9</xdr:col>
          <xdr:colOff>200025</xdr:colOff>
          <xdr:row>8</xdr:row>
          <xdr:rowOff>0</xdr:rowOff>
        </xdr:to>
        <xdr:sp macro="" textlink="">
          <xdr:nvSpPr>
            <xdr:cNvPr id="29715" name="OPEX" hidden="1">
              <a:extLst>
                <a:ext uri="{63B3BB69-23CF-44E3-9099-C40C66FF867C}">
                  <a14:compatExt spid="_x0000_s29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200025</xdr:rowOff>
        </xdr:from>
        <xdr:to>
          <xdr:col>14</xdr:col>
          <xdr:colOff>200025</xdr:colOff>
          <xdr:row>8</xdr:row>
          <xdr:rowOff>9525</xdr:rowOff>
        </xdr:to>
        <xdr:sp macro="" textlink="">
          <xdr:nvSpPr>
            <xdr:cNvPr id="29716" name="CommandButton1" hidden="1">
              <a:extLst>
                <a:ext uri="{63B3BB69-23CF-44E3-9099-C40C66FF867C}">
                  <a14:compatExt spid="_x0000_s29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390525</xdr:colOff>
          <xdr:row>4</xdr:row>
          <xdr:rowOff>190500</xdr:rowOff>
        </xdr:from>
        <xdr:to>
          <xdr:col>19</xdr:col>
          <xdr:colOff>180975</xdr:colOff>
          <xdr:row>7</xdr:row>
          <xdr:rowOff>247650</xdr:rowOff>
        </xdr:to>
        <xdr:sp macro="" textlink="">
          <xdr:nvSpPr>
            <xdr:cNvPr id="29717" name="CommandButton2" hidden="1">
              <a:extLst>
                <a:ext uri="{63B3BB69-23CF-44E3-9099-C40C66FF867C}">
                  <a14:compatExt spid="_x0000_s29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4</xdr:row>
          <xdr:rowOff>209550</xdr:rowOff>
        </xdr:from>
        <xdr:to>
          <xdr:col>24</xdr:col>
          <xdr:colOff>209550</xdr:colOff>
          <xdr:row>8</xdr:row>
          <xdr:rowOff>19050</xdr:rowOff>
        </xdr:to>
        <xdr:sp macro="" textlink="">
          <xdr:nvSpPr>
            <xdr:cNvPr id="29718" name="CommandButton3" hidden="1">
              <a:extLst>
                <a:ext uri="{63B3BB69-23CF-44E3-9099-C40C66FF867C}">
                  <a14:compatExt spid="_x0000_s29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190500</xdr:rowOff>
        </xdr:from>
        <xdr:to>
          <xdr:col>29</xdr:col>
          <xdr:colOff>180975</xdr:colOff>
          <xdr:row>7</xdr:row>
          <xdr:rowOff>247650</xdr:rowOff>
        </xdr:to>
        <xdr:sp macro="" textlink="">
          <xdr:nvSpPr>
            <xdr:cNvPr id="29719" name="CommandButton4" hidden="1">
              <a:extLst>
                <a:ext uri="{63B3BB69-23CF-44E3-9099-C40C66FF867C}">
                  <a14:compatExt spid="_x0000_s29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</xdr:row>
          <xdr:rowOff>200025</xdr:rowOff>
        </xdr:from>
        <xdr:to>
          <xdr:col>34</xdr:col>
          <xdr:colOff>180975</xdr:colOff>
          <xdr:row>8</xdr:row>
          <xdr:rowOff>0</xdr:rowOff>
        </xdr:to>
        <xdr:sp macro="" textlink="">
          <xdr:nvSpPr>
            <xdr:cNvPr id="29720" name="CommandButton5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390525</xdr:colOff>
          <xdr:row>1</xdr:row>
          <xdr:rowOff>9525</xdr:rowOff>
        </xdr:from>
        <xdr:to>
          <xdr:col>19</xdr:col>
          <xdr:colOff>180975</xdr:colOff>
          <xdr:row>3</xdr:row>
          <xdr:rowOff>152400</xdr:rowOff>
        </xdr:to>
        <xdr:sp macro="" textlink="">
          <xdr:nvSpPr>
            <xdr:cNvPr id="29721" name="CommandButton6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9525</xdr:rowOff>
        </xdr:from>
        <xdr:to>
          <xdr:col>24</xdr:col>
          <xdr:colOff>200025</xdr:colOff>
          <xdr:row>3</xdr:row>
          <xdr:rowOff>142875</xdr:rowOff>
        </xdr:to>
        <xdr:sp macro="" textlink="">
          <xdr:nvSpPr>
            <xdr:cNvPr id="29722" name="CommandButton7" hidden="1">
              <a:extLst>
                <a:ext uri="{63B3BB69-23CF-44E3-9099-C40C66FF867C}">
                  <a14:compatExt spid="_x0000_s29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U58"/>
  <sheetViews>
    <sheetView showGridLines="0" tabSelected="1" zoomScale="68" zoomScaleNormal="68" zoomScalePageLayoutView="68" workbookViewId="0">
      <pane ySplit="12" topLeftCell="A13" activePane="bottomLeft" state="frozen"/>
      <selection activeCell="B3" sqref="B3:C5"/>
      <selection pane="bottomLeft" activeCell="AB3" sqref="AB3"/>
    </sheetView>
  </sheetViews>
  <sheetFormatPr baseColWidth="10" defaultColWidth="11.42578125" defaultRowHeight="20.25" x14ac:dyDescent="0.3"/>
  <cols>
    <col min="1" max="1" width="20.28515625" style="22" customWidth="1"/>
    <col min="2" max="2" width="9.140625" style="22" bestFit="1" customWidth="1"/>
    <col min="3" max="3" width="29.28515625" style="22" bestFit="1" customWidth="1"/>
    <col min="4" max="4" width="18.85546875" style="22" bestFit="1" customWidth="1"/>
    <col min="5" max="29" width="6" style="22" customWidth="1"/>
    <col min="30" max="30" width="5.7109375" style="22" customWidth="1"/>
    <col min="31" max="31" width="5.85546875" style="22" customWidth="1"/>
    <col min="32" max="32" width="6.140625" style="22" customWidth="1"/>
    <col min="33" max="34" width="6" style="22" customWidth="1"/>
    <col min="35" max="35" width="5.85546875" style="22" customWidth="1"/>
    <col min="36" max="36" width="4.42578125" style="22" customWidth="1"/>
    <col min="37" max="38" width="11.42578125" style="22"/>
    <col min="39" max="39" width="3" style="22" hidden="1" customWidth="1"/>
    <col min="40" max="40" width="14.140625" style="22" hidden="1" customWidth="1"/>
    <col min="41" max="16384" width="11.42578125" style="22"/>
  </cols>
  <sheetData>
    <row r="1" spans="1:47" ht="28.5" customHeight="1" x14ac:dyDescent="0.45">
      <c r="A1" s="51" t="s">
        <v>35</v>
      </c>
      <c r="S1" s="25" t="s">
        <v>34</v>
      </c>
    </row>
    <row r="2" spans="1:47" ht="33" customHeight="1" x14ac:dyDescent="0.45">
      <c r="A2" s="51">
        <v>2020</v>
      </c>
      <c r="E2" s="23">
        <f>DATE(A2,MONTH(A1&amp;1),1)</f>
        <v>43922</v>
      </c>
      <c r="F2" s="24">
        <f>DATE(A2,MONTH(A1&amp;1)+1,1-1)</f>
        <v>43951</v>
      </c>
      <c r="S2" s="25" t="s">
        <v>34</v>
      </c>
      <c r="T2" s="25" t="s">
        <v>34</v>
      </c>
    </row>
    <row r="3" spans="1:47" x14ac:dyDescent="0.3">
      <c r="B3" s="54"/>
      <c r="C3" s="54"/>
      <c r="F3" s="26"/>
      <c r="S3" s="25" t="s">
        <v>34</v>
      </c>
    </row>
    <row r="4" spans="1:47" x14ac:dyDescent="0.3">
      <c r="B4" s="55"/>
      <c r="C4" s="55"/>
      <c r="F4" s="50"/>
      <c r="I4" s="26"/>
      <c r="S4" s="25" t="s">
        <v>34</v>
      </c>
      <c r="T4" s="50"/>
      <c r="V4" s="29"/>
      <c r="W4" s="29"/>
      <c r="AA4" s="28" t="s">
        <v>34</v>
      </c>
      <c r="AH4" s="28" t="s">
        <v>34</v>
      </c>
    </row>
    <row r="5" spans="1:47" x14ac:dyDescent="0.3">
      <c r="B5" s="55"/>
      <c r="C5" s="55"/>
      <c r="S5" s="25" t="s">
        <v>34</v>
      </c>
      <c r="V5" s="31" t="s">
        <v>34</v>
      </c>
      <c r="W5" s="29"/>
      <c r="AG5" s="25" t="s">
        <v>34</v>
      </c>
    </row>
    <row r="6" spans="1:47" x14ac:dyDescent="0.3">
      <c r="B6" s="55"/>
      <c r="C6" s="55"/>
      <c r="F6" s="56"/>
      <c r="S6" s="25" t="s">
        <v>34</v>
      </c>
      <c r="T6" s="29"/>
      <c r="W6" s="32"/>
      <c r="Y6" s="26"/>
      <c r="AA6" s="26"/>
      <c r="AC6" s="30" t="s">
        <v>34</v>
      </c>
      <c r="AD6" s="32"/>
    </row>
    <row r="7" spans="1:47" x14ac:dyDescent="0.3">
      <c r="F7" s="56"/>
      <c r="S7" s="25" t="s">
        <v>34</v>
      </c>
      <c r="T7" s="29"/>
      <c r="W7" s="32"/>
      <c r="Y7" s="26"/>
      <c r="AA7" s="26"/>
      <c r="AD7" s="32"/>
      <c r="AF7" s="26"/>
      <c r="AG7" s="26"/>
      <c r="AH7" s="26"/>
    </row>
    <row r="8" spans="1:47" x14ac:dyDescent="0.3">
      <c r="A8" s="23"/>
      <c r="S8" s="25" t="s">
        <v>34</v>
      </c>
      <c r="T8" s="25" t="s">
        <v>34</v>
      </c>
    </row>
    <row r="9" spans="1:47" x14ac:dyDescent="0.3">
      <c r="A9" s="49"/>
    </row>
    <row r="10" spans="1:47" ht="41.25" customHeight="1" x14ac:dyDescent="0.3">
      <c r="E10" s="52" t="str">
        <f>"Planning BOI du "&amp;TEXT(E2,"jj mmmm aaaa")&amp;" au "&amp;TEXT(F2,"jj mmmm aaaa")</f>
        <v>Planning BOI du 01 avril 2020 au 30 avril 2020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O10" s="25" t="s">
        <v>34</v>
      </c>
      <c r="AU10" s="27" t="s">
        <v>34</v>
      </c>
    </row>
    <row r="12" spans="1:47" ht="65.25" customHeight="1" x14ac:dyDescent="0.3">
      <c r="A12" s="33"/>
      <c r="B12" s="34"/>
      <c r="C12" s="35"/>
      <c r="D12" s="35"/>
      <c r="E12" s="36">
        <f>DATE(A2,MONTH(A1&amp;1),1)</f>
        <v>43922</v>
      </c>
      <c r="F12" s="37">
        <f>E12+1</f>
        <v>43923</v>
      </c>
      <c r="G12" s="37">
        <f t="shared" ref="G12:AG12" si="0">F12+1</f>
        <v>43924</v>
      </c>
      <c r="H12" s="37">
        <f t="shared" si="0"/>
        <v>43925</v>
      </c>
      <c r="I12" s="37">
        <f t="shared" si="0"/>
        <v>43926</v>
      </c>
      <c r="J12" s="37">
        <f t="shared" si="0"/>
        <v>43927</v>
      </c>
      <c r="K12" s="37">
        <f t="shared" si="0"/>
        <v>43928</v>
      </c>
      <c r="L12" s="37">
        <f t="shared" si="0"/>
        <v>43929</v>
      </c>
      <c r="M12" s="37">
        <f t="shared" si="0"/>
        <v>43930</v>
      </c>
      <c r="N12" s="37">
        <f t="shared" si="0"/>
        <v>43931</v>
      </c>
      <c r="O12" s="37">
        <f t="shared" si="0"/>
        <v>43932</v>
      </c>
      <c r="P12" s="37">
        <f t="shared" si="0"/>
        <v>43933</v>
      </c>
      <c r="Q12" s="37">
        <f t="shared" si="0"/>
        <v>43934</v>
      </c>
      <c r="R12" s="37">
        <f t="shared" si="0"/>
        <v>43935</v>
      </c>
      <c r="S12" s="37">
        <f t="shared" si="0"/>
        <v>43936</v>
      </c>
      <c r="T12" s="37">
        <f t="shared" si="0"/>
        <v>43937</v>
      </c>
      <c r="U12" s="37">
        <f t="shared" si="0"/>
        <v>43938</v>
      </c>
      <c r="V12" s="37">
        <f t="shared" si="0"/>
        <v>43939</v>
      </c>
      <c r="W12" s="37">
        <f t="shared" si="0"/>
        <v>43940</v>
      </c>
      <c r="X12" s="37">
        <f t="shared" si="0"/>
        <v>43941</v>
      </c>
      <c r="Y12" s="37">
        <f t="shared" si="0"/>
        <v>43942</v>
      </c>
      <c r="Z12" s="37">
        <f t="shared" si="0"/>
        <v>43943</v>
      </c>
      <c r="AA12" s="37">
        <f t="shared" si="0"/>
        <v>43944</v>
      </c>
      <c r="AB12" s="37">
        <f t="shared" si="0"/>
        <v>43945</v>
      </c>
      <c r="AC12" s="37">
        <f t="shared" si="0"/>
        <v>43946</v>
      </c>
      <c r="AD12" s="37">
        <f t="shared" si="0"/>
        <v>43947</v>
      </c>
      <c r="AE12" s="37">
        <f t="shared" si="0"/>
        <v>43948</v>
      </c>
      <c r="AF12" s="37">
        <f t="shared" si="0"/>
        <v>43949</v>
      </c>
      <c r="AG12" s="37">
        <f t="shared" si="0"/>
        <v>43950</v>
      </c>
      <c r="AH12" s="37">
        <f>IF(MONTH(AG12+1)=MONTH(AG12),AG12+1,"")</f>
        <v>43951</v>
      </c>
      <c r="AI12" s="37">
        <f t="shared" ref="AI12" si="1">AH12+1</f>
        <v>43952</v>
      </c>
    </row>
    <row r="13" spans="1:47" x14ac:dyDescent="0.3">
      <c r="A13" s="38"/>
      <c r="B13" s="39" t="s">
        <v>61</v>
      </c>
      <c r="C13" s="40" t="s">
        <v>62</v>
      </c>
      <c r="D13" s="40" t="s">
        <v>63</v>
      </c>
      <c r="E13" s="41"/>
      <c r="F13" s="41"/>
      <c r="G13" s="41"/>
      <c r="H13" s="41"/>
      <c r="I13" s="42"/>
      <c r="J13" s="42"/>
      <c r="K13" s="42"/>
      <c r="L13" s="42"/>
      <c r="M13" s="42"/>
      <c r="N13" s="43" t="s">
        <v>34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1:47" x14ac:dyDescent="0.3">
      <c r="A14" s="38"/>
      <c r="B14" s="39" t="s">
        <v>64</v>
      </c>
      <c r="C14" s="40" t="s">
        <v>65</v>
      </c>
      <c r="D14" s="40" t="s">
        <v>66</v>
      </c>
      <c r="E14" s="41"/>
      <c r="F14" s="41"/>
      <c r="G14" s="44" t="s">
        <v>34</v>
      </c>
      <c r="H14" s="41"/>
      <c r="I14" s="43" t="s">
        <v>34</v>
      </c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1:47" x14ac:dyDescent="0.3">
      <c r="A15" s="38"/>
      <c r="B15" s="39" t="s">
        <v>67</v>
      </c>
      <c r="C15" s="40" t="s">
        <v>68</v>
      </c>
      <c r="D15" s="40" t="s">
        <v>63</v>
      </c>
      <c r="E15" s="41"/>
      <c r="F15" s="41"/>
      <c r="G15" s="41"/>
      <c r="H15" s="43" t="s">
        <v>34</v>
      </c>
      <c r="I15" s="42"/>
      <c r="J15" s="42"/>
      <c r="K15" s="42"/>
      <c r="L15" s="42"/>
      <c r="M15" s="42"/>
      <c r="N15" s="42"/>
      <c r="O15" s="42"/>
      <c r="P15" s="41" t="s">
        <v>34</v>
      </c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1:47" x14ac:dyDescent="0.3">
      <c r="A16" s="38"/>
      <c r="B16" s="39" t="s">
        <v>67</v>
      </c>
      <c r="C16" s="40" t="s">
        <v>69</v>
      </c>
      <c r="D16" s="40" t="s">
        <v>70</v>
      </c>
      <c r="E16" s="41"/>
      <c r="F16" s="44" t="s">
        <v>34</v>
      </c>
      <c r="G16" s="41"/>
      <c r="H16" s="41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N16" s="23"/>
    </row>
    <row r="17" spans="1:35" x14ac:dyDescent="0.3">
      <c r="A17" s="38"/>
      <c r="B17" s="39" t="s">
        <v>28</v>
      </c>
      <c r="C17" s="40" t="s">
        <v>71</v>
      </c>
      <c r="D17" s="40" t="s">
        <v>72</v>
      </c>
      <c r="E17" s="41"/>
      <c r="F17" s="41"/>
      <c r="G17" s="41"/>
      <c r="H17" s="41"/>
      <c r="I17" s="43" t="s">
        <v>34</v>
      </c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1:35" x14ac:dyDescent="0.3">
      <c r="A18" s="38"/>
      <c r="B18" s="39" t="s">
        <v>28</v>
      </c>
      <c r="C18" s="40" t="s">
        <v>73</v>
      </c>
      <c r="D18" s="40" t="s">
        <v>74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1:35" x14ac:dyDescent="0.3">
      <c r="A19" s="38"/>
      <c r="B19" s="39" t="s">
        <v>28</v>
      </c>
      <c r="C19" s="40" t="s">
        <v>75</v>
      </c>
      <c r="D19" s="40" t="s">
        <v>76</v>
      </c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4" t="s">
        <v>34</v>
      </c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1:35" x14ac:dyDescent="0.3">
      <c r="A20" s="38"/>
      <c r="B20" s="39" t="s">
        <v>28</v>
      </c>
      <c r="C20" s="40" t="s">
        <v>77</v>
      </c>
      <c r="D20" s="40" t="s">
        <v>78</v>
      </c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1:35" x14ac:dyDescent="0.3">
      <c r="A21" s="38"/>
      <c r="B21" s="39" t="s">
        <v>79</v>
      </c>
      <c r="C21" s="40" t="s">
        <v>80</v>
      </c>
      <c r="D21" s="40" t="s">
        <v>81</v>
      </c>
      <c r="E21" s="42"/>
      <c r="F21" s="42"/>
      <c r="G21" s="42"/>
      <c r="H21" s="42"/>
      <c r="I21" s="42"/>
      <c r="J21" s="42"/>
      <c r="K21" s="42"/>
      <c r="L21" s="42"/>
      <c r="M21" s="42"/>
      <c r="N21" s="43" t="s">
        <v>34</v>
      </c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1:35" x14ac:dyDescent="0.3">
      <c r="A22" s="38"/>
      <c r="B22" s="39" t="s">
        <v>82</v>
      </c>
      <c r="C22" s="40" t="s">
        <v>84</v>
      </c>
      <c r="D22" s="40" t="s">
        <v>85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1:35" x14ac:dyDescent="0.3">
      <c r="A23" s="38"/>
      <c r="B23" s="39" t="s">
        <v>82</v>
      </c>
      <c r="C23" s="40" t="s">
        <v>86</v>
      </c>
      <c r="D23" s="40" t="s">
        <v>87</v>
      </c>
      <c r="E23" s="42"/>
      <c r="F23" s="42"/>
      <c r="G23" s="42"/>
      <c r="H23" s="42"/>
      <c r="I23" s="42"/>
      <c r="J23" s="42"/>
      <c r="K23" s="44" t="s">
        <v>34</v>
      </c>
      <c r="L23" s="44" t="s">
        <v>34</v>
      </c>
      <c r="M23" s="44" t="s">
        <v>34</v>
      </c>
      <c r="N23" s="44" t="s">
        <v>34</v>
      </c>
      <c r="O23" s="42"/>
      <c r="P23" s="42"/>
      <c r="Q23" s="42"/>
      <c r="R23" s="42"/>
      <c r="S23" s="44" t="s">
        <v>34</v>
      </c>
      <c r="T23" s="42"/>
      <c r="U23" s="42"/>
      <c r="V23" s="42"/>
      <c r="W23" s="42"/>
      <c r="X23" s="42"/>
      <c r="Y23" s="44" t="s">
        <v>34</v>
      </c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1:35" x14ac:dyDescent="0.3">
      <c r="A24" s="38"/>
      <c r="B24" s="39" t="s">
        <v>82</v>
      </c>
      <c r="C24" s="40" t="s">
        <v>88</v>
      </c>
      <c r="D24" s="40" t="s">
        <v>89</v>
      </c>
      <c r="E24" s="44" t="s">
        <v>34</v>
      </c>
      <c r="F24" s="44" t="s">
        <v>34</v>
      </c>
      <c r="G24" s="44" t="s">
        <v>34</v>
      </c>
      <c r="H24" s="44" t="s">
        <v>34</v>
      </c>
      <c r="I24" s="42"/>
      <c r="J24" s="42"/>
      <c r="K24" s="44" t="s">
        <v>34</v>
      </c>
      <c r="L24" s="44" t="s">
        <v>34</v>
      </c>
      <c r="M24" s="44" t="s">
        <v>34</v>
      </c>
      <c r="N24" s="44" t="s">
        <v>34</v>
      </c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1:35" x14ac:dyDescent="0.3">
      <c r="A25" s="38"/>
      <c r="B25" s="39" t="s">
        <v>82</v>
      </c>
      <c r="C25" s="40" t="s">
        <v>90</v>
      </c>
      <c r="D25" s="40" t="s">
        <v>91</v>
      </c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1"/>
      <c r="AG25" s="41"/>
      <c r="AH25" s="41"/>
      <c r="AI25" s="42"/>
    </row>
    <row r="26" spans="1:35" x14ac:dyDescent="0.3">
      <c r="A26" s="38"/>
      <c r="B26" s="39" t="s">
        <v>82</v>
      </c>
      <c r="C26" s="40" t="s">
        <v>152</v>
      </c>
      <c r="D26" s="40" t="s">
        <v>153</v>
      </c>
      <c r="E26" s="44" t="s">
        <v>34</v>
      </c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1"/>
      <c r="AG26" s="41"/>
      <c r="AH26" s="41"/>
      <c r="AI26" s="42"/>
    </row>
    <row r="27" spans="1:35" ht="15" customHeight="1" x14ac:dyDescent="0.3">
      <c r="A27" s="38"/>
      <c r="B27" s="39" t="s">
        <v>92</v>
      </c>
      <c r="C27" s="40" t="s">
        <v>93</v>
      </c>
      <c r="D27" s="40" t="s">
        <v>94</v>
      </c>
      <c r="E27" s="44" t="s">
        <v>34</v>
      </c>
      <c r="F27" s="44" t="s">
        <v>34</v>
      </c>
      <c r="G27" s="44" t="s">
        <v>34</v>
      </c>
      <c r="H27" s="44" t="s">
        <v>34</v>
      </c>
      <c r="I27" s="45"/>
      <c r="J27" s="45"/>
      <c r="K27" s="44" t="s">
        <v>34</v>
      </c>
      <c r="L27" s="44" t="s">
        <v>34</v>
      </c>
      <c r="M27" s="44" t="s">
        <v>34</v>
      </c>
      <c r="N27" s="44" t="s">
        <v>34</v>
      </c>
      <c r="O27" s="44" t="s">
        <v>34</v>
      </c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1"/>
      <c r="AG27" s="41"/>
      <c r="AH27" s="41"/>
      <c r="AI27" s="42"/>
    </row>
    <row r="28" spans="1:35" x14ac:dyDescent="0.3">
      <c r="A28" s="38"/>
      <c r="B28" s="39" t="s">
        <v>92</v>
      </c>
      <c r="C28" s="40" t="s">
        <v>95</v>
      </c>
      <c r="D28" s="40" t="s">
        <v>96</v>
      </c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1"/>
      <c r="AG28" s="41"/>
      <c r="AH28" s="41"/>
      <c r="AI28" s="42"/>
    </row>
    <row r="29" spans="1:35" x14ac:dyDescent="0.3">
      <c r="A29" s="38"/>
      <c r="B29" s="39" t="s">
        <v>92</v>
      </c>
      <c r="C29" s="40" t="s">
        <v>97</v>
      </c>
      <c r="D29" s="40" t="s">
        <v>98</v>
      </c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1"/>
      <c r="AG29" s="41"/>
      <c r="AH29" s="41"/>
      <c r="AI29" s="42"/>
    </row>
    <row r="30" spans="1:35" x14ac:dyDescent="0.3">
      <c r="A30" s="38"/>
      <c r="B30" s="39" t="s">
        <v>1</v>
      </c>
      <c r="C30" s="46" t="s">
        <v>99</v>
      </c>
      <c r="D30" s="40" t="s">
        <v>0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1"/>
      <c r="AG30" s="41"/>
      <c r="AH30" s="41"/>
      <c r="AI30" s="42"/>
    </row>
    <row r="31" spans="1:35" x14ac:dyDescent="0.3">
      <c r="A31" s="38"/>
      <c r="B31" s="39" t="s">
        <v>1</v>
      </c>
      <c r="C31" s="40" t="s">
        <v>30</v>
      </c>
      <c r="D31" s="40" t="s">
        <v>100</v>
      </c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1"/>
      <c r="AG31" s="41"/>
      <c r="AH31" s="41"/>
      <c r="AI31" s="42"/>
    </row>
    <row r="32" spans="1:35" x14ac:dyDescent="0.3">
      <c r="A32" s="38"/>
      <c r="B32" s="39" t="s">
        <v>1</v>
      </c>
      <c r="C32" s="40" t="s">
        <v>101</v>
      </c>
      <c r="D32" s="40" t="s">
        <v>102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1"/>
      <c r="AG32" s="41"/>
      <c r="AH32" s="41"/>
      <c r="AI32" s="42"/>
    </row>
    <row r="33" spans="1:35" x14ac:dyDescent="0.3">
      <c r="A33" s="38"/>
      <c r="B33" s="39" t="s">
        <v>1</v>
      </c>
      <c r="C33" s="40" t="s">
        <v>103</v>
      </c>
      <c r="D33" s="40" t="s">
        <v>104</v>
      </c>
      <c r="E33" s="45"/>
      <c r="F33" s="44" t="s">
        <v>34</v>
      </c>
      <c r="G33" s="44" t="s">
        <v>34</v>
      </c>
      <c r="H33" s="44" t="s">
        <v>34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1"/>
      <c r="AG33" s="41"/>
      <c r="AH33" s="41"/>
      <c r="AI33" s="42"/>
    </row>
    <row r="34" spans="1:35" x14ac:dyDescent="0.3">
      <c r="A34" s="38"/>
      <c r="B34" s="39" t="s">
        <v>105</v>
      </c>
      <c r="C34" s="40" t="s">
        <v>106</v>
      </c>
      <c r="D34" s="40" t="s">
        <v>29</v>
      </c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1"/>
      <c r="AG34" s="41"/>
      <c r="AH34" s="41"/>
      <c r="AI34" s="42"/>
    </row>
    <row r="35" spans="1:35" x14ac:dyDescent="0.3">
      <c r="A35" s="38"/>
      <c r="B35" s="39" t="s">
        <v>105</v>
      </c>
      <c r="C35" s="40" t="s">
        <v>107</v>
      </c>
      <c r="D35" s="40" t="s">
        <v>108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1"/>
      <c r="AG35" s="41"/>
      <c r="AH35" s="41"/>
      <c r="AI35" s="42"/>
    </row>
    <row r="36" spans="1:35" x14ac:dyDescent="0.3">
      <c r="B36" s="39" t="s">
        <v>105</v>
      </c>
      <c r="C36" s="40" t="s">
        <v>109</v>
      </c>
      <c r="D36" s="40" t="s">
        <v>110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1"/>
      <c r="AG36" s="41"/>
      <c r="AH36" s="41"/>
      <c r="AI36" s="42"/>
    </row>
    <row r="37" spans="1:35" x14ac:dyDescent="0.3">
      <c r="B37" s="39" t="s">
        <v>105</v>
      </c>
      <c r="C37" s="40" t="s">
        <v>111</v>
      </c>
      <c r="D37" s="40" t="s">
        <v>112</v>
      </c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1"/>
      <c r="AG37" s="41"/>
      <c r="AH37" s="41"/>
      <c r="AI37" s="42"/>
    </row>
    <row r="38" spans="1:35" x14ac:dyDescent="0.3">
      <c r="B38" s="39" t="s">
        <v>105</v>
      </c>
      <c r="C38" s="40" t="s">
        <v>113</v>
      </c>
      <c r="D38" s="40" t="s">
        <v>114</v>
      </c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1"/>
      <c r="AG38" s="41"/>
      <c r="AH38" s="41"/>
      <c r="AI38" s="42"/>
    </row>
    <row r="39" spans="1:35" x14ac:dyDescent="0.3">
      <c r="B39" s="39" t="s">
        <v>105</v>
      </c>
      <c r="C39" s="40" t="s">
        <v>115</v>
      </c>
      <c r="D39" s="40" t="s">
        <v>116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1"/>
      <c r="AG39" s="41"/>
      <c r="AH39" s="41"/>
      <c r="AI39" s="42"/>
    </row>
    <row r="40" spans="1:35" x14ac:dyDescent="0.3">
      <c r="B40" s="39" t="s">
        <v>105</v>
      </c>
      <c r="C40" s="40" t="s">
        <v>117</v>
      </c>
      <c r="D40" s="40" t="s">
        <v>70</v>
      </c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1"/>
      <c r="AG40" s="41"/>
      <c r="AH40" s="41"/>
      <c r="AI40" s="42"/>
    </row>
    <row r="41" spans="1:35" x14ac:dyDescent="0.3">
      <c r="B41" s="39" t="s">
        <v>105</v>
      </c>
      <c r="C41" s="40" t="s">
        <v>118</v>
      </c>
      <c r="D41" s="40" t="s">
        <v>119</v>
      </c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1"/>
      <c r="AG41" s="41"/>
      <c r="AH41" s="41"/>
      <c r="AI41" s="42"/>
    </row>
    <row r="42" spans="1:35" x14ac:dyDescent="0.3">
      <c r="B42" s="39" t="s">
        <v>120</v>
      </c>
      <c r="C42" s="40" t="s">
        <v>121</v>
      </c>
      <c r="D42" s="40" t="s">
        <v>122</v>
      </c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1"/>
      <c r="AG42" s="41"/>
      <c r="AH42" s="41"/>
      <c r="AI42" s="42"/>
    </row>
    <row r="43" spans="1:35" x14ac:dyDescent="0.3">
      <c r="B43" s="39" t="s">
        <v>120</v>
      </c>
      <c r="C43" s="40" t="s">
        <v>123</v>
      </c>
      <c r="D43" s="40" t="s">
        <v>124</v>
      </c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1"/>
      <c r="AG43" s="41"/>
      <c r="AH43" s="41"/>
      <c r="AI43" s="42"/>
    </row>
    <row r="44" spans="1:35" x14ac:dyDescent="0.3">
      <c r="B44" s="39" t="s">
        <v>120</v>
      </c>
      <c r="C44" s="40" t="s">
        <v>125</v>
      </c>
      <c r="D44" s="40" t="s">
        <v>85</v>
      </c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1"/>
      <c r="AG44" s="41"/>
      <c r="AH44" s="41"/>
      <c r="AI44" s="42"/>
    </row>
    <row r="45" spans="1:35" x14ac:dyDescent="0.3">
      <c r="B45" s="39" t="s">
        <v>120</v>
      </c>
      <c r="C45" s="40" t="s">
        <v>81</v>
      </c>
      <c r="D45" s="40" t="s">
        <v>126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1"/>
      <c r="AG45" s="41"/>
      <c r="AH45" s="41"/>
      <c r="AI45" s="42"/>
    </row>
    <row r="46" spans="1:35" x14ac:dyDescent="0.3">
      <c r="B46" s="39" t="s">
        <v>120</v>
      </c>
      <c r="C46" s="40" t="s">
        <v>127</v>
      </c>
      <c r="D46" s="40" t="s">
        <v>128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1"/>
      <c r="AG46" s="41"/>
      <c r="AH46" s="41"/>
      <c r="AI46" s="42"/>
    </row>
    <row r="47" spans="1:35" x14ac:dyDescent="0.3">
      <c r="B47" s="39" t="s">
        <v>120</v>
      </c>
      <c r="C47" s="40" t="s">
        <v>129</v>
      </c>
      <c r="D47" s="40" t="s">
        <v>130</v>
      </c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1"/>
      <c r="AG47" s="41"/>
      <c r="AH47" s="41"/>
      <c r="AI47" s="42"/>
    </row>
    <row r="48" spans="1:35" x14ac:dyDescent="0.3">
      <c r="B48" s="39" t="s">
        <v>120</v>
      </c>
      <c r="C48" s="40" t="s">
        <v>131</v>
      </c>
      <c r="D48" s="40" t="s">
        <v>132</v>
      </c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1"/>
      <c r="AG48" s="41"/>
      <c r="AH48" s="41"/>
      <c r="AI48" s="42"/>
    </row>
    <row r="49" spans="2:35" x14ac:dyDescent="0.3">
      <c r="B49" s="39" t="s">
        <v>120</v>
      </c>
      <c r="C49" s="40" t="s">
        <v>133</v>
      </c>
      <c r="D49" s="40" t="s">
        <v>134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1"/>
      <c r="AG49" s="41"/>
      <c r="AH49" s="41"/>
      <c r="AI49" s="42"/>
    </row>
    <row r="50" spans="2:35" x14ac:dyDescent="0.3">
      <c r="B50" s="39" t="s">
        <v>120</v>
      </c>
      <c r="C50" s="40" t="s">
        <v>135</v>
      </c>
      <c r="D50" s="40" t="s">
        <v>136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1"/>
      <c r="AG50" s="41"/>
      <c r="AH50" s="41"/>
      <c r="AI50" s="42"/>
    </row>
    <row r="51" spans="2:35" x14ac:dyDescent="0.3">
      <c r="B51" s="39" t="s">
        <v>120</v>
      </c>
      <c r="C51" s="40" t="s">
        <v>154</v>
      </c>
      <c r="D51" s="40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1"/>
      <c r="AG51" s="41"/>
      <c r="AH51" s="41"/>
      <c r="AI51" s="42"/>
    </row>
    <row r="52" spans="2:35" x14ac:dyDescent="0.3">
      <c r="B52" s="39" t="s">
        <v>137</v>
      </c>
      <c r="C52" s="40" t="s">
        <v>138</v>
      </c>
      <c r="D52" s="40" t="s">
        <v>139</v>
      </c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1"/>
      <c r="AG52" s="41"/>
      <c r="AH52" s="41"/>
      <c r="AI52" s="42"/>
    </row>
    <row r="53" spans="2:35" x14ac:dyDescent="0.3">
      <c r="B53" s="39" t="s">
        <v>137</v>
      </c>
      <c r="C53" s="40" t="s">
        <v>140</v>
      </c>
      <c r="D53" s="40" t="s">
        <v>141</v>
      </c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1"/>
      <c r="AG53" s="41"/>
      <c r="AH53" s="41"/>
      <c r="AI53" s="42"/>
    </row>
    <row r="54" spans="2:35" x14ac:dyDescent="0.3">
      <c r="B54" s="39" t="s">
        <v>137</v>
      </c>
      <c r="C54" s="47" t="s">
        <v>142</v>
      </c>
      <c r="D54" s="48" t="s">
        <v>143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1"/>
      <c r="AG54" s="41"/>
      <c r="AH54" s="41"/>
      <c r="AI54" s="42"/>
    </row>
    <row r="55" spans="2:35" x14ac:dyDescent="0.3">
      <c r="B55" s="39" t="s">
        <v>137</v>
      </c>
      <c r="C55" s="47" t="s">
        <v>144</v>
      </c>
      <c r="D55" s="48" t="s">
        <v>27</v>
      </c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1"/>
      <c r="AG55" s="41"/>
      <c r="AH55" s="41"/>
      <c r="AI55" s="42"/>
    </row>
    <row r="56" spans="2:35" x14ac:dyDescent="0.3">
      <c r="B56" s="39" t="s">
        <v>145</v>
      </c>
      <c r="C56" s="47" t="s">
        <v>146</v>
      </c>
      <c r="D56" s="48" t="s">
        <v>147</v>
      </c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1"/>
      <c r="AG56" s="41"/>
      <c r="AH56" s="41"/>
      <c r="AI56" s="42"/>
    </row>
    <row r="57" spans="2:35" x14ac:dyDescent="0.3">
      <c r="B57" s="39" t="s">
        <v>148</v>
      </c>
      <c r="C57" s="47" t="s">
        <v>149</v>
      </c>
      <c r="D57" s="48" t="s">
        <v>150</v>
      </c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1"/>
      <c r="AG57" s="41"/>
      <c r="AH57" s="41"/>
      <c r="AI57" s="42"/>
    </row>
    <row r="58" spans="2:35" x14ac:dyDescent="0.3">
      <c r="B58" s="39" t="s">
        <v>148</v>
      </c>
      <c r="C58" s="47" t="s">
        <v>151</v>
      </c>
      <c r="D58" s="48" t="s">
        <v>83</v>
      </c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1"/>
      <c r="AG58" s="41"/>
      <c r="AH58" s="41"/>
      <c r="AI58" s="42"/>
    </row>
  </sheetData>
  <mergeCells count="5">
    <mergeCell ref="E10:AI10"/>
    <mergeCell ref="B3:C3"/>
    <mergeCell ref="B4:C4"/>
    <mergeCell ref="F6:F7"/>
    <mergeCell ref="B5:C6"/>
  </mergeCells>
  <conditionalFormatting sqref="E12:AI58">
    <cfRule type="expression" dxfId="2" priority="6">
      <formula>E$12&gt;EOMONTH($E$2,0)</formula>
    </cfRule>
    <cfRule type="expression" dxfId="1" priority="7">
      <formula>COUNTIF(JOURS_FERIES,E$12)+COUNTIF(JOURS_RTT,E$12)&gt;0</formula>
    </cfRule>
    <cfRule type="expression" dxfId="0" priority="8">
      <formula>WEEKDAY(E$12,2)&gt;5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720" r:id="rId4" name="CommandButton5">
          <controlPr defaultSize="0" autoLine="0" r:id="rId5">
            <anchor moveWithCells="1">
              <from>
                <xdr:col>31</xdr:col>
                <xdr:colOff>0</xdr:colOff>
                <xdr:row>4</xdr:row>
                <xdr:rowOff>200025</xdr:rowOff>
              </from>
              <to>
                <xdr:col>34</xdr:col>
                <xdr:colOff>180975</xdr:colOff>
                <xdr:row>8</xdr:row>
                <xdr:rowOff>0</xdr:rowOff>
              </to>
            </anchor>
          </controlPr>
        </control>
      </mc:Choice>
      <mc:Fallback>
        <control shapeId="29720" r:id="rId4" name="CommandButton5"/>
      </mc:Fallback>
    </mc:AlternateContent>
    <mc:AlternateContent xmlns:mc="http://schemas.openxmlformats.org/markup-compatibility/2006">
      <mc:Choice Requires="x14">
        <control shapeId="29719" r:id="rId6" name="CommandButton4">
          <controlPr defaultSize="0" autoLine="0" r:id="rId7">
            <anchor moveWithCells="1">
              <from>
                <xdr:col>26</xdr:col>
                <xdr:colOff>0</xdr:colOff>
                <xdr:row>4</xdr:row>
                <xdr:rowOff>190500</xdr:rowOff>
              </from>
              <to>
                <xdr:col>29</xdr:col>
                <xdr:colOff>180975</xdr:colOff>
                <xdr:row>7</xdr:row>
                <xdr:rowOff>247650</xdr:rowOff>
              </to>
            </anchor>
          </controlPr>
        </control>
      </mc:Choice>
      <mc:Fallback>
        <control shapeId="29719" r:id="rId6" name="CommandButton4"/>
      </mc:Fallback>
    </mc:AlternateContent>
    <mc:AlternateContent xmlns:mc="http://schemas.openxmlformats.org/markup-compatibility/2006">
      <mc:Choice Requires="x14">
        <control shapeId="29718" r:id="rId8" name="CommandButton3">
          <controlPr defaultSize="0" autoLine="0" r:id="rId9">
            <anchor moveWithCells="1">
              <from>
                <xdr:col>21</xdr:col>
                <xdr:colOff>9525</xdr:colOff>
                <xdr:row>4</xdr:row>
                <xdr:rowOff>209550</xdr:rowOff>
              </from>
              <to>
                <xdr:col>24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29718" r:id="rId8" name="CommandButton3"/>
      </mc:Fallback>
    </mc:AlternateContent>
    <mc:AlternateContent xmlns:mc="http://schemas.openxmlformats.org/markup-compatibility/2006">
      <mc:Choice Requires="x14">
        <control shapeId="29717" r:id="rId10" name="CommandButton2">
          <controlPr defaultSize="0" autoLine="0" r:id="rId11">
            <anchor moveWithCells="1">
              <from>
                <xdr:col>15</xdr:col>
                <xdr:colOff>390525</xdr:colOff>
                <xdr:row>4</xdr:row>
                <xdr:rowOff>190500</xdr:rowOff>
              </from>
              <to>
                <xdr:col>19</xdr:col>
                <xdr:colOff>180975</xdr:colOff>
                <xdr:row>7</xdr:row>
                <xdr:rowOff>247650</xdr:rowOff>
              </to>
            </anchor>
          </controlPr>
        </control>
      </mc:Choice>
      <mc:Fallback>
        <control shapeId="29717" r:id="rId10" name="CommandButton2"/>
      </mc:Fallback>
    </mc:AlternateContent>
    <mc:AlternateContent xmlns:mc="http://schemas.openxmlformats.org/markup-compatibility/2006">
      <mc:Choice Requires="x14">
        <control shapeId="29716" r:id="rId12" name="CommandButton1">
          <controlPr defaultSize="0" autoLine="0" r:id="rId13">
            <anchor moveWithCells="1">
              <from>
                <xdr:col>11</xdr:col>
                <xdr:colOff>0</xdr:colOff>
                <xdr:row>4</xdr:row>
                <xdr:rowOff>200025</xdr:rowOff>
              </from>
              <to>
                <xdr:col>14</xdr:col>
                <xdr:colOff>200025</xdr:colOff>
                <xdr:row>8</xdr:row>
                <xdr:rowOff>9525</xdr:rowOff>
              </to>
            </anchor>
          </controlPr>
        </control>
      </mc:Choice>
      <mc:Fallback>
        <control shapeId="29716" r:id="rId12" name="CommandButton1"/>
      </mc:Fallback>
    </mc:AlternateContent>
    <mc:AlternateContent xmlns:mc="http://schemas.openxmlformats.org/markup-compatibility/2006">
      <mc:Choice Requires="x14">
        <control shapeId="29715" r:id="rId14" name="OPEX">
          <controlPr defaultSize="0" autoLine="0" r:id="rId15">
            <anchor moveWithCells="1">
              <from>
                <xdr:col>6</xdr:col>
                <xdr:colOff>0</xdr:colOff>
                <xdr:row>4</xdr:row>
                <xdr:rowOff>200025</xdr:rowOff>
              </from>
              <to>
                <xdr:col>9</xdr:col>
                <xdr:colOff>200025</xdr:colOff>
                <xdr:row>8</xdr:row>
                <xdr:rowOff>0</xdr:rowOff>
              </to>
            </anchor>
          </controlPr>
        </control>
      </mc:Choice>
      <mc:Fallback>
        <control shapeId="29715" r:id="rId14" name="OPEX"/>
      </mc:Fallback>
    </mc:AlternateContent>
    <mc:AlternateContent xmlns:mc="http://schemas.openxmlformats.org/markup-compatibility/2006">
      <mc:Choice Requires="x14">
        <control shapeId="29721" r:id="rId16" name="CommandButton6">
          <controlPr defaultSize="0" autoLine="0" r:id="rId17">
            <anchor moveWithCells="1">
              <from>
                <xdr:col>15</xdr:col>
                <xdr:colOff>390525</xdr:colOff>
                <xdr:row>1</xdr:row>
                <xdr:rowOff>9525</xdr:rowOff>
              </from>
              <to>
                <xdr:col>19</xdr:col>
                <xdr:colOff>180975</xdr:colOff>
                <xdr:row>3</xdr:row>
                <xdr:rowOff>152400</xdr:rowOff>
              </to>
            </anchor>
          </controlPr>
        </control>
      </mc:Choice>
      <mc:Fallback>
        <control shapeId="29721" r:id="rId16" name="CommandButton6"/>
      </mc:Fallback>
    </mc:AlternateContent>
    <mc:AlternateContent xmlns:mc="http://schemas.openxmlformats.org/markup-compatibility/2006">
      <mc:Choice Requires="x14">
        <control shapeId="29722" r:id="rId18" name="CommandButton7">
          <controlPr defaultSize="0" autoLine="0" r:id="rId19">
            <anchor moveWithCells="1">
              <from>
                <xdr:col>21</xdr:col>
                <xdr:colOff>0</xdr:colOff>
                <xdr:row>1</xdr:row>
                <xdr:rowOff>9525</xdr:rowOff>
              </from>
              <to>
                <xdr:col>24</xdr:col>
                <xdr:colOff>200025</xdr:colOff>
                <xdr:row>3</xdr:row>
                <xdr:rowOff>142875</xdr:rowOff>
              </to>
            </anchor>
          </controlPr>
        </control>
      </mc:Choice>
      <mc:Fallback>
        <control shapeId="29722" r:id="rId18" name="CommandButton7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Feuil1!$D$2:$D$13</xm:f>
          </x14:formula1>
          <xm:sqref>A1</xm:sqref>
        </x14:dataValidation>
        <x14:dataValidation type="list" allowBlank="1" showInputMessage="1" showErrorMessage="1">
          <x14:formula1>
            <xm:f>Feuil1!$G$2:$G$13</xm:f>
          </x14:formula1>
          <xm:sqref>A2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1:G13"/>
  <sheetViews>
    <sheetView workbookViewId="0">
      <selection activeCell="G8" sqref="G8"/>
    </sheetView>
  </sheetViews>
  <sheetFormatPr baseColWidth="10" defaultColWidth="11.42578125" defaultRowHeight="15" x14ac:dyDescent="0.25"/>
  <sheetData>
    <row r="1" spans="4:7" ht="15.75" x14ac:dyDescent="0.3">
      <c r="D1" s="18" t="s">
        <v>155</v>
      </c>
      <c r="E1" s="18" t="s">
        <v>156</v>
      </c>
      <c r="F1" s="19"/>
      <c r="G1" s="18" t="s">
        <v>157</v>
      </c>
    </row>
    <row r="2" spans="4:7" x14ac:dyDescent="0.25">
      <c r="D2" s="20" t="s">
        <v>31</v>
      </c>
      <c r="E2">
        <v>1</v>
      </c>
      <c r="G2" s="21">
        <v>2019</v>
      </c>
    </row>
    <row r="3" spans="4:7" x14ac:dyDescent="0.25">
      <c r="D3" s="20" t="s">
        <v>158</v>
      </c>
      <c r="E3">
        <v>2</v>
      </c>
      <c r="G3" s="21">
        <v>2020</v>
      </c>
    </row>
    <row r="4" spans="4:7" x14ac:dyDescent="0.25">
      <c r="D4" s="20" t="s">
        <v>18</v>
      </c>
      <c r="E4">
        <v>3</v>
      </c>
      <c r="G4" s="21">
        <v>2021</v>
      </c>
    </row>
    <row r="5" spans="4:7" x14ac:dyDescent="0.25">
      <c r="D5" s="20" t="s">
        <v>35</v>
      </c>
      <c r="E5">
        <v>4</v>
      </c>
      <c r="G5" s="21">
        <v>2022</v>
      </c>
    </row>
    <row r="6" spans="4:7" x14ac:dyDescent="0.25">
      <c r="D6" s="20" t="s">
        <v>36</v>
      </c>
      <c r="E6">
        <v>5</v>
      </c>
      <c r="G6" s="21">
        <v>2023</v>
      </c>
    </row>
    <row r="7" spans="4:7" x14ac:dyDescent="0.25">
      <c r="D7" s="20" t="s">
        <v>37</v>
      </c>
      <c r="E7">
        <v>6</v>
      </c>
      <c r="G7" s="21">
        <v>2024</v>
      </c>
    </row>
    <row r="8" spans="4:7" x14ac:dyDescent="0.25">
      <c r="D8" s="20" t="s">
        <v>38</v>
      </c>
      <c r="E8">
        <v>7</v>
      </c>
      <c r="G8" s="21">
        <v>2025</v>
      </c>
    </row>
    <row r="9" spans="4:7" x14ac:dyDescent="0.25">
      <c r="D9" s="20" t="s">
        <v>39</v>
      </c>
      <c r="E9">
        <v>8</v>
      </c>
      <c r="G9" s="21">
        <v>2026</v>
      </c>
    </row>
    <row r="10" spans="4:7" x14ac:dyDescent="0.25">
      <c r="D10" s="20" t="s">
        <v>40</v>
      </c>
      <c r="E10">
        <v>9</v>
      </c>
      <c r="G10" s="21">
        <v>2027</v>
      </c>
    </row>
    <row r="11" spans="4:7" x14ac:dyDescent="0.25">
      <c r="D11" s="20" t="s">
        <v>41</v>
      </c>
      <c r="E11">
        <v>10</v>
      </c>
      <c r="G11" s="21">
        <v>2028</v>
      </c>
    </row>
    <row r="12" spans="4:7" x14ac:dyDescent="0.25">
      <c r="D12" s="20" t="s">
        <v>42</v>
      </c>
      <c r="E12">
        <v>11</v>
      </c>
      <c r="G12" s="21">
        <v>2029</v>
      </c>
    </row>
    <row r="13" spans="4:7" x14ac:dyDescent="0.25">
      <c r="D13" s="20" t="s">
        <v>159</v>
      </c>
      <c r="E13">
        <v>12</v>
      </c>
      <c r="G13" s="21">
        <v>2030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35"/>
  <sheetViews>
    <sheetView showGridLines="0" workbookViewId="0">
      <selection activeCell="G11" sqref="G11"/>
    </sheetView>
  </sheetViews>
  <sheetFormatPr baseColWidth="10" defaultColWidth="11.42578125" defaultRowHeight="15" x14ac:dyDescent="0.25"/>
  <cols>
    <col min="1" max="1" width="18.28515625" style="1" bestFit="1" customWidth="1"/>
    <col min="2" max="3" width="11.42578125" style="1"/>
    <col min="4" max="4" width="13" style="1" bestFit="1" customWidth="1"/>
    <col min="5" max="5" width="11.85546875" style="1" bestFit="1" customWidth="1"/>
    <col min="6" max="6" width="11.42578125" style="1"/>
    <col min="7" max="7" width="13" style="1" bestFit="1" customWidth="1"/>
    <col min="8" max="8" width="11.85546875" style="1" bestFit="1" customWidth="1"/>
    <col min="9" max="10" width="11.42578125" style="1"/>
    <col min="11" max="11" width="0" style="1" hidden="1" customWidth="1"/>
    <col min="12" max="12" width="48.28515625" style="12" hidden="1" customWidth="1"/>
    <col min="13" max="13" width="30.85546875" style="12" hidden="1" customWidth="1"/>
    <col min="14" max="14" width="11.42578125" style="1" hidden="1" customWidth="1"/>
    <col min="15" max="15" width="4.85546875" style="1" customWidth="1"/>
    <col min="16" max="25" width="11.42578125" style="1"/>
    <col min="26" max="16384" width="11.42578125" style="12"/>
  </cols>
  <sheetData>
    <row r="1" spans="1:16" x14ac:dyDescent="0.25">
      <c r="A1" s="1" t="s">
        <v>2</v>
      </c>
      <c r="B1" s="15">
        <v>2021</v>
      </c>
    </row>
    <row r="2" spans="1:16" x14ac:dyDescent="0.25">
      <c r="A2" s="57" t="s">
        <v>19</v>
      </c>
      <c r="B2" s="57"/>
      <c r="D2" s="57" t="s">
        <v>21</v>
      </c>
      <c r="E2" s="57"/>
      <c r="G2" s="57" t="s">
        <v>20</v>
      </c>
      <c r="H2" s="57"/>
      <c r="L2" s="13">
        <f>IF(MOD((B1),4)=0,1,0)</f>
        <v>0</v>
      </c>
      <c r="M2" s="13" t="s">
        <v>33</v>
      </c>
      <c r="N2" s="5"/>
      <c r="O2" s="5"/>
    </row>
    <row r="3" spans="1:16" ht="15.75" x14ac:dyDescent="0.25">
      <c r="D3" s="6"/>
      <c r="E3" s="6"/>
      <c r="F3" s="6"/>
      <c r="G3" s="6"/>
    </row>
    <row r="4" spans="1:16" ht="15.75" x14ac:dyDescent="0.25">
      <c r="A4" s="3" t="s">
        <v>7</v>
      </c>
      <c r="B4" s="4">
        <f>DATE($B$1,1,1)</f>
        <v>44197</v>
      </c>
      <c r="D4" s="16" t="s">
        <v>52</v>
      </c>
      <c r="E4" s="17">
        <v>43832</v>
      </c>
      <c r="F4" s="6"/>
      <c r="G4" s="16" t="s">
        <v>52</v>
      </c>
      <c r="H4" s="17">
        <v>43832</v>
      </c>
    </row>
    <row r="5" spans="1:16" ht="15.75" x14ac:dyDescent="0.25">
      <c r="A5" s="3" t="s">
        <v>3</v>
      </c>
      <c r="B5" s="4">
        <f>B6-2</f>
        <v>44288</v>
      </c>
      <c r="D5" s="16" t="s">
        <v>53</v>
      </c>
      <c r="E5" s="17">
        <v>43833</v>
      </c>
      <c r="F5" s="6"/>
      <c r="G5" s="16" t="s">
        <v>53</v>
      </c>
      <c r="H5" s="17">
        <v>43833</v>
      </c>
    </row>
    <row r="6" spans="1:16" ht="15.75" x14ac:dyDescent="0.25">
      <c r="A6" s="3" t="s">
        <v>4</v>
      </c>
      <c r="B6" s="4">
        <f>ROUND(DATE($B$1,4,MOD(234-11*MOD($B$1,19),30))/7,)*7-6</f>
        <v>44290</v>
      </c>
      <c r="D6" s="16" t="s">
        <v>54</v>
      </c>
      <c r="E6" s="17">
        <v>43973</v>
      </c>
      <c r="F6" s="6"/>
      <c r="G6" s="16" t="s">
        <v>54</v>
      </c>
      <c r="H6" s="17">
        <v>43973</v>
      </c>
      <c r="L6" s="13" t="s">
        <v>160</v>
      </c>
      <c r="M6" s="13"/>
    </row>
    <row r="7" spans="1:16" ht="15.75" x14ac:dyDescent="0.25">
      <c r="A7" s="3" t="s">
        <v>5</v>
      </c>
      <c r="B7" s="4">
        <f>B6+1</f>
        <v>44291</v>
      </c>
      <c r="D7" s="16" t="s">
        <v>55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.75" x14ac:dyDescent="0.25">
      <c r="A8" s="3" t="s">
        <v>6</v>
      </c>
      <c r="B8" s="4">
        <f>DATE($B$1,5,1)</f>
        <v>44317</v>
      </c>
      <c r="D8" s="16" t="s">
        <v>56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.75" x14ac:dyDescent="0.25">
      <c r="A9" s="3" t="s">
        <v>8</v>
      </c>
      <c r="B9" s="4">
        <f>DATE($B$1,5,8)</f>
        <v>44324</v>
      </c>
      <c r="D9" s="16" t="s">
        <v>57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.75" x14ac:dyDescent="0.25">
      <c r="A10" s="3" t="s">
        <v>9</v>
      </c>
      <c r="B10" s="4">
        <f>B6+39</f>
        <v>44329</v>
      </c>
      <c r="D10" s="16" t="s">
        <v>58</v>
      </c>
      <c r="E10" s="17">
        <v>44194</v>
      </c>
      <c r="F10" s="6"/>
      <c r="G10" s="7"/>
      <c r="H10" s="6"/>
      <c r="L10" s="13" t="s">
        <v>35</v>
      </c>
      <c r="M10" s="14">
        <v>44047.649143518516</v>
      </c>
    </row>
    <row r="11" spans="1:16" ht="15.75" x14ac:dyDescent="0.25">
      <c r="A11" s="3" t="s">
        <v>10</v>
      </c>
      <c r="B11" s="4">
        <f>B6+49</f>
        <v>44339</v>
      </c>
      <c r="D11" s="16" t="s">
        <v>59</v>
      </c>
      <c r="E11" s="17">
        <v>44195</v>
      </c>
      <c r="F11" s="6"/>
      <c r="G11" s="7"/>
      <c r="H11" s="6"/>
      <c r="L11" s="13" t="s">
        <v>36</v>
      </c>
      <c r="M11" s="14">
        <v>44047.650081018517</v>
      </c>
      <c r="P11" s="2"/>
    </row>
    <row r="12" spans="1:16" ht="15.75" x14ac:dyDescent="0.25">
      <c r="A12" s="3" t="s">
        <v>11</v>
      </c>
      <c r="B12" s="4">
        <f>B6+50</f>
        <v>44340</v>
      </c>
      <c r="D12" s="16" t="s">
        <v>60</v>
      </c>
      <c r="E12" s="17">
        <v>44196</v>
      </c>
      <c r="F12" s="6"/>
      <c r="G12" s="7"/>
      <c r="H12" s="6"/>
      <c r="L12" s="13" t="s">
        <v>37</v>
      </c>
      <c r="M12" s="14">
        <v>44047.651087962964</v>
      </c>
    </row>
    <row r="13" spans="1:16" ht="15.75" x14ac:dyDescent="0.25">
      <c r="A13" s="3" t="s">
        <v>12</v>
      </c>
      <c r="B13" s="4">
        <f>DATE($B$1,7,14)</f>
        <v>44391</v>
      </c>
      <c r="F13" s="6"/>
      <c r="L13" s="13" t="s">
        <v>38</v>
      </c>
      <c r="M13" s="14">
        <v>44047.651932870373</v>
      </c>
    </row>
    <row r="14" spans="1:16" x14ac:dyDescent="0.25">
      <c r="A14" s="3" t="s">
        <v>13</v>
      </c>
      <c r="B14" s="4">
        <f>DATE($B$1,8,15)</f>
        <v>44423</v>
      </c>
      <c r="L14" s="13" t="s">
        <v>39</v>
      </c>
      <c r="M14" s="14">
        <v>44047.654004629629</v>
      </c>
    </row>
    <row r="15" spans="1:16" x14ac:dyDescent="0.25">
      <c r="A15" s="3" t="s">
        <v>14</v>
      </c>
      <c r="B15" s="4">
        <f>DATE($B$1,11,1)</f>
        <v>44501</v>
      </c>
      <c r="L15" s="13" t="s">
        <v>40</v>
      </c>
      <c r="M15" s="14">
        <v>44047.654074074075</v>
      </c>
    </row>
    <row r="16" spans="1:16" x14ac:dyDescent="0.25">
      <c r="A16" s="3" t="s">
        <v>15</v>
      </c>
      <c r="B16" s="4">
        <f>DATE($B$1,11,11)</f>
        <v>44511</v>
      </c>
      <c r="L16" s="13" t="s">
        <v>41</v>
      </c>
      <c r="M16" s="14">
        <v>43873.404803240737</v>
      </c>
    </row>
    <row r="17" spans="1:13" x14ac:dyDescent="0.25">
      <c r="A17" s="3" t="s">
        <v>16</v>
      </c>
      <c r="B17" s="4">
        <f>DATE($B$1,12,25)</f>
        <v>44555</v>
      </c>
      <c r="L17" s="13" t="s">
        <v>42</v>
      </c>
      <c r="M17" s="14">
        <v>44047.65420138889</v>
      </c>
    </row>
    <row r="18" spans="1:13" x14ac:dyDescent="0.25">
      <c r="A18" s="3" t="s">
        <v>17</v>
      </c>
      <c r="B18" s="4">
        <f>DATE($B$1,12,26)</f>
        <v>44556</v>
      </c>
      <c r="L18" s="13" t="s">
        <v>43</v>
      </c>
      <c r="M18" s="14">
        <v>44067.403854166667</v>
      </c>
    </row>
    <row r="19" spans="1:13" x14ac:dyDescent="0.25">
      <c r="A19" s="8"/>
    </row>
    <row r="21" spans="1:13" x14ac:dyDescent="0.25">
      <c r="A21" s="9" t="s">
        <v>24</v>
      </c>
    </row>
    <row r="22" spans="1:13" x14ac:dyDescent="0.25">
      <c r="A22" s="10" t="s">
        <v>50</v>
      </c>
    </row>
    <row r="23" spans="1:13" x14ac:dyDescent="0.25">
      <c r="A23" s="11" t="s">
        <v>25</v>
      </c>
    </row>
    <row r="24" spans="1:13" x14ac:dyDescent="0.25">
      <c r="A24" s="10" t="s">
        <v>26</v>
      </c>
    </row>
    <row r="25" spans="1:13" x14ac:dyDescent="0.25">
      <c r="A25" s="10" t="s">
        <v>22</v>
      </c>
    </row>
    <row r="26" spans="1:13" x14ac:dyDescent="0.25">
      <c r="A26" s="10" t="s">
        <v>23</v>
      </c>
    </row>
    <row r="27" spans="1:13" x14ac:dyDescent="0.25">
      <c r="A27" s="10" t="s">
        <v>44</v>
      </c>
    </row>
    <row r="28" spans="1:13" x14ac:dyDescent="0.25">
      <c r="A28" s="10" t="s">
        <v>45</v>
      </c>
    </row>
    <row r="29" spans="1:13" x14ac:dyDescent="0.25">
      <c r="A29" s="10"/>
    </row>
    <row r="30" spans="1:13" x14ac:dyDescent="0.25">
      <c r="A30" s="10"/>
    </row>
    <row r="31" spans="1:13" x14ac:dyDescent="0.25">
      <c r="A31" s="9" t="s">
        <v>48</v>
      </c>
    </row>
    <row r="32" spans="1:13" x14ac:dyDescent="0.25">
      <c r="A32" s="10" t="s">
        <v>51</v>
      </c>
    </row>
    <row r="33" spans="1:1" x14ac:dyDescent="0.25">
      <c r="A33" s="10" t="s">
        <v>46</v>
      </c>
    </row>
    <row r="34" spans="1:1" x14ac:dyDescent="0.25">
      <c r="A34" s="10" t="s">
        <v>47</v>
      </c>
    </row>
    <row r="35" spans="1:1" x14ac:dyDescent="0.25">
      <c r="A35" s="10" t="s">
        <v>49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BOI</vt:lpstr>
      <vt:lpstr>Feuil1</vt:lpstr>
      <vt:lpstr>JOURS NON TRAVAILLES</vt:lpstr>
      <vt:lpstr>JOURS_FERIES</vt:lpstr>
      <vt:lpstr>JOURS_RTT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DURBAN Ludovic SCH</cp:lastModifiedBy>
  <dcterms:created xsi:type="dcterms:W3CDTF">2019-07-02T06:44:43Z</dcterms:created>
  <dcterms:modified xsi:type="dcterms:W3CDTF">2020-08-25T12:39:18Z</dcterms:modified>
</cp:coreProperties>
</file>