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901"/>
  <workbookPr codeName="ThisWorkbook"/>
  <mc:AlternateContent xmlns:mc="http://schemas.openxmlformats.org/markup-compatibility/2006">
    <mc:Choice Requires="x15">
      <x15ac:absPath xmlns:x15ac="http://schemas.microsoft.com/office/spreadsheetml/2010/11/ac" url="C:\Users\Doudou\Desktop\"/>
    </mc:Choice>
  </mc:AlternateContent>
  <xr:revisionPtr revIDLastSave="0" documentId="13_ncr:1_{EFC9113A-DEE6-4D3E-A808-C42D5F812CFC}" xr6:coauthVersionLast="43" xr6:coauthVersionMax="43" xr10:uidLastSave="{00000000-0000-0000-0000-000000000000}"/>
  <bookViews>
    <workbookView xWindow="-120" yWindow="-120" windowWidth="20730" windowHeight="11760" tabRatio="816" xr2:uid="{00000000-000D-0000-FFFF-FFFF00000000}"/>
  </bookViews>
  <sheets>
    <sheet name="Janvier" sheetId="4" r:id="rId1"/>
    <sheet name="Fervrier" sheetId="6" r:id="rId2"/>
    <sheet name="Mars" sheetId="7" r:id="rId3"/>
    <sheet name="Avril" sheetId="8" r:id="rId4"/>
    <sheet name="Mai" sheetId="9" r:id="rId5"/>
    <sheet name="Juin" sheetId="10" r:id="rId6"/>
    <sheet name="Juillet" sheetId="11" r:id="rId7"/>
    <sheet name="Aout" sheetId="12" r:id="rId8"/>
    <sheet name="Septembre" sheetId="13" r:id="rId9"/>
    <sheet name="Octobre" sheetId="14" r:id="rId10"/>
    <sheet name="Novembre" sheetId="15" r:id="rId11"/>
    <sheet name="Décembre" sheetId="16" r:id="rId12"/>
    <sheet name="données" sheetId="5" r:id="rId13"/>
  </sheets>
  <definedNames>
    <definedName name="AnnéeCalendrier">Janvier!$AH$3</definedName>
    <definedName name="base">données!$B$1:$F$1</definedName>
    <definedName name="CléCongé">Janvier!#REF!</definedName>
    <definedName name="CléMaladie">Janvier!#REF!</definedName>
    <definedName name="CléPersonnalisée1">Janvier!#REF!</definedName>
    <definedName name="CléPersonnalisée2">Janvier!#REF!</definedName>
    <definedName name="CléPersonnel">Janvier!#REF!</definedName>
    <definedName name="coutchat">données!$H$2:$H$12</definedName>
    <definedName name="coutchien">données!$D$2:$D$13</definedName>
    <definedName name="dept">données!$B$2</definedName>
    <definedName name="ÉtiquetteCléCongé">Janvier!#REF!</definedName>
    <definedName name="ÉtiquetteCléMaladie">Janvier!#REF!</definedName>
    <definedName name="ÉtiquetteCléPersonnalisée1">Janvier!#REF!</definedName>
    <definedName name="ÉtiquetteCléPersonnalisée2">Janvier!#REF!</definedName>
    <definedName name="ÉtiquetteCléPersonnel">Janvier!#REF!</definedName>
    <definedName name="_xlnm.Print_Titles" localSheetId="0">Janvier!$3:$5</definedName>
    <definedName name="listechat">données!$F$2:$F$12</definedName>
    <definedName name="listechien">données!$B$2:$B$13</definedName>
    <definedName name="Nom_clé">Janvier!#REF!</definedName>
    <definedName name="NomMois" localSheetId="0">Janvier!$A$3</definedName>
    <definedName name="Titre_Absence_Employé">Janvier!#REF!</definedName>
    <definedName name="Titre1">Janvier[[#Headers],[Animaux]]</definedName>
    <definedName name="Titre10">#REF!</definedName>
    <definedName name="Titre11">#REF!</definedName>
    <definedName name="Titre12">#REF!</definedName>
    <definedName name="Titre2">#REF!</definedName>
    <definedName name="Titre3">#REF!</definedName>
    <definedName name="Titre4">#REF!</definedName>
    <definedName name="Titre5">#REF!</definedName>
    <definedName name="Titre6">#REF!</definedName>
    <definedName name="Titre7">#REF!</definedName>
    <definedName name="Titre8">#REF!</definedName>
    <definedName name="Titre9">#REF!</definedName>
    <definedName name="TitreColonne13">#REF!</definedName>
  </definedNames>
  <calcPr calcId="181029"/>
  <extLs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AH27" i="14" l="1"/>
  <c r="AH26" i="14"/>
  <c r="AH25" i="14"/>
  <c r="AH24" i="14"/>
  <c r="AH23" i="14"/>
  <c r="AH22" i="14"/>
  <c r="AH21" i="14"/>
  <c r="AH20" i="14"/>
  <c r="AH19" i="14"/>
  <c r="AH18" i="14"/>
  <c r="AH17" i="14"/>
  <c r="AH16" i="14"/>
  <c r="AH15" i="14"/>
  <c r="AH14" i="14"/>
  <c r="AH13" i="14"/>
  <c r="AH12" i="14"/>
  <c r="AH11" i="14"/>
  <c r="AH10" i="14"/>
  <c r="AH9" i="14"/>
  <c r="AH8" i="14"/>
  <c r="AH7" i="14"/>
  <c r="AH6" i="14"/>
  <c r="AG4" i="14"/>
  <c r="AF4" i="14"/>
  <c r="AE4" i="14"/>
  <c r="AD4" i="14"/>
  <c r="AC4" i="14"/>
  <c r="AB4" i="14"/>
  <c r="AA4" i="14"/>
  <c r="Z4" i="14"/>
  <c r="Y4" i="14"/>
  <c r="X4" i="14"/>
  <c r="W4" i="14"/>
  <c r="V4" i="14"/>
  <c r="U4" i="14"/>
  <c r="T4" i="14"/>
  <c r="S4" i="14"/>
  <c r="R4" i="14"/>
  <c r="Q4" i="14"/>
  <c r="P4" i="14"/>
  <c r="O4" i="14"/>
  <c r="N4" i="14"/>
  <c r="M4" i="14"/>
  <c r="L4" i="14"/>
  <c r="K4" i="14"/>
  <c r="J4" i="14"/>
  <c r="I4" i="14"/>
  <c r="H4" i="14"/>
  <c r="G4" i="14"/>
  <c r="F4" i="14"/>
  <c r="E4" i="14"/>
  <c r="D4" i="14"/>
  <c r="C4" i="14"/>
  <c r="AH27" i="16"/>
  <c r="AH26" i="16"/>
  <c r="AH25" i="16"/>
  <c r="AH24" i="16"/>
  <c r="AH23" i="16"/>
  <c r="AH22" i="16"/>
  <c r="AH21" i="16"/>
  <c r="AH20" i="16"/>
  <c r="AH19" i="16"/>
  <c r="AH18" i="16"/>
  <c r="AH17" i="16"/>
  <c r="AH16" i="16"/>
  <c r="AH15" i="16"/>
  <c r="AH14" i="16"/>
  <c r="AH13" i="16"/>
  <c r="AH12" i="16"/>
  <c r="AH11" i="16"/>
  <c r="AH10" i="16"/>
  <c r="AH9" i="16"/>
  <c r="AH8" i="16"/>
  <c r="AH7" i="16"/>
  <c r="AH6" i="16"/>
  <c r="AG4" i="16"/>
  <c r="AF4" i="16"/>
  <c r="AE4" i="16"/>
  <c r="AD4" i="16"/>
  <c r="AC4" i="16"/>
  <c r="AB4" i="16"/>
  <c r="AA4" i="16"/>
  <c r="Z4" i="16"/>
  <c r="Y4" i="16"/>
  <c r="X4" i="16"/>
  <c r="W4" i="16"/>
  <c r="V4" i="16"/>
  <c r="U4" i="16"/>
  <c r="T4" i="16"/>
  <c r="S4" i="16"/>
  <c r="R4" i="16"/>
  <c r="Q4" i="16"/>
  <c r="P4" i="16"/>
  <c r="O4" i="16"/>
  <c r="N4" i="16"/>
  <c r="M4" i="16"/>
  <c r="L4" i="16"/>
  <c r="K4" i="16"/>
  <c r="J4" i="16"/>
  <c r="I4" i="16"/>
  <c r="H4" i="16"/>
  <c r="G4" i="16"/>
  <c r="F4" i="16"/>
  <c r="E4" i="16"/>
  <c r="D4" i="16"/>
  <c r="C4" i="16"/>
  <c r="AH27" i="15"/>
  <c r="AH26" i="15"/>
  <c r="AH25" i="15"/>
  <c r="AH24" i="15"/>
  <c r="AH23" i="15"/>
  <c r="AH22" i="15"/>
  <c r="AH21" i="15"/>
  <c r="AH20" i="15"/>
  <c r="AH19" i="15"/>
  <c r="AH18" i="15"/>
  <c r="AH17" i="15"/>
  <c r="AH16" i="15"/>
  <c r="AH15" i="15"/>
  <c r="AH14" i="15"/>
  <c r="AH13" i="15"/>
  <c r="AH12" i="15"/>
  <c r="AH11" i="15"/>
  <c r="AH10" i="15"/>
  <c r="AH9" i="15"/>
  <c r="AH8" i="15"/>
  <c r="AH7" i="15"/>
  <c r="AH6" i="15"/>
  <c r="AG4" i="15"/>
  <c r="AF4" i="15"/>
  <c r="AE4" i="15"/>
  <c r="AD4" i="15"/>
  <c r="AC4" i="15"/>
  <c r="AB4" i="15"/>
  <c r="AA4" i="15"/>
  <c r="Z4" i="15"/>
  <c r="Y4" i="15"/>
  <c r="X4" i="15"/>
  <c r="W4" i="15"/>
  <c r="V4" i="15"/>
  <c r="U4" i="15"/>
  <c r="T4" i="15"/>
  <c r="S4" i="15"/>
  <c r="R4" i="15"/>
  <c r="Q4" i="15"/>
  <c r="P4" i="15"/>
  <c r="O4" i="15"/>
  <c r="N4" i="15"/>
  <c r="M4" i="15"/>
  <c r="L4" i="15"/>
  <c r="K4" i="15"/>
  <c r="J4" i="15"/>
  <c r="I4" i="15"/>
  <c r="H4" i="15"/>
  <c r="G4" i="15"/>
  <c r="F4" i="15"/>
  <c r="E4" i="15"/>
  <c r="D4" i="15"/>
  <c r="C4" i="15"/>
  <c r="AH27" i="13"/>
  <c r="AH26" i="13"/>
  <c r="AH25" i="13"/>
  <c r="AH24" i="13"/>
  <c r="AH23" i="13"/>
  <c r="AH22" i="13"/>
  <c r="AH21" i="13"/>
  <c r="AH20" i="13"/>
  <c r="AH19" i="13"/>
  <c r="AH18" i="13"/>
  <c r="AH17" i="13"/>
  <c r="AH16" i="13"/>
  <c r="AH15" i="13"/>
  <c r="AH14" i="13"/>
  <c r="AH13" i="13"/>
  <c r="AH12" i="13"/>
  <c r="AH11" i="13"/>
  <c r="AH10" i="13"/>
  <c r="AH9" i="13"/>
  <c r="AH8" i="13"/>
  <c r="AH7" i="13"/>
  <c r="AH6" i="13"/>
  <c r="AG4" i="13"/>
  <c r="AF4" i="13"/>
  <c r="AE4" i="13"/>
  <c r="AD4" i="13"/>
  <c r="AC4" i="13"/>
  <c r="AB4" i="13"/>
  <c r="AA4" i="13"/>
  <c r="Z4" i="13"/>
  <c r="Y4" i="13"/>
  <c r="X4" i="13"/>
  <c r="W4" i="13"/>
  <c r="V4" i="13"/>
  <c r="U4" i="13"/>
  <c r="T4" i="13"/>
  <c r="S4" i="13"/>
  <c r="R4" i="13"/>
  <c r="Q4" i="13"/>
  <c r="P4" i="13"/>
  <c r="O4" i="13"/>
  <c r="N4" i="13"/>
  <c r="M4" i="13"/>
  <c r="L4" i="13"/>
  <c r="K4" i="13"/>
  <c r="J4" i="13"/>
  <c r="I4" i="13"/>
  <c r="H4" i="13"/>
  <c r="G4" i="13"/>
  <c r="F4" i="13"/>
  <c r="E4" i="13"/>
  <c r="D4" i="13"/>
  <c r="C4" i="13"/>
  <c r="AH27" i="12"/>
  <c r="AH26" i="12"/>
  <c r="AH25" i="12"/>
  <c r="AH24" i="12"/>
  <c r="AH23" i="12"/>
  <c r="AH22" i="12"/>
  <c r="AH21" i="12"/>
  <c r="AH20" i="12"/>
  <c r="AH19" i="12"/>
  <c r="AH18" i="12"/>
  <c r="AH17" i="12"/>
  <c r="AH16" i="12"/>
  <c r="AH15" i="12"/>
  <c r="AH14" i="12"/>
  <c r="AH13" i="12"/>
  <c r="AH12" i="12"/>
  <c r="AH11" i="12"/>
  <c r="AH10" i="12"/>
  <c r="AH9" i="12"/>
  <c r="AH8" i="12"/>
  <c r="AH7" i="12"/>
  <c r="AH6" i="12"/>
  <c r="AG4" i="12"/>
  <c r="AF4" i="12"/>
  <c r="AE4" i="12"/>
  <c r="AD4" i="12"/>
  <c r="AC4" i="12"/>
  <c r="AB4" i="12"/>
  <c r="AA4" i="12"/>
  <c r="Z4" i="12"/>
  <c r="Y4" i="12"/>
  <c r="X4" i="12"/>
  <c r="W4" i="12"/>
  <c r="V4" i="12"/>
  <c r="U4" i="12"/>
  <c r="T4" i="12"/>
  <c r="S4" i="12"/>
  <c r="R4" i="12"/>
  <c r="Q4" i="12"/>
  <c r="P4" i="12"/>
  <c r="O4" i="12"/>
  <c r="N4" i="12"/>
  <c r="M4" i="12"/>
  <c r="L4" i="12"/>
  <c r="K4" i="12"/>
  <c r="J4" i="12"/>
  <c r="I4" i="12"/>
  <c r="H4" i="12"/>
  <c r="G4" i="12"/>
  <c r="F4" i="12"/>
  <c r="E4" i="12"/>
  <c r="D4" i="12"/>
  <c r="C4" i="12"/>
  <c r="AH27" i="11"/>
  <c r="AH26" i="11"/>
  <c r="AH25" i="11"/>
  <c r="AH24" i="11"/>
  <c r="AH23" i="11"/>
  <c r="AH22" i="11"/>
  <c r="AH21" i="11"/>
  <c r="AH20" i="11"/>
  <c r="AH19" i="11"/>
  <c r="AH18" i="11"/>
  <c r="AH17" i="11"/>
  <c r="AH16" i="11"/>
  <c r="AH15" i="11"/>
  <c r="AH14" i="11"/>
  <c r="AH13" i="11"/>
  <c r="AH12" i="11"/>
  <c r="AH11" i="11"/>
  <c r="AH10" i="11"/>
  <c r="AH9" i="11"/>
  <c r="AH8" i="11"/>
  <c r="AH7" i="11"/>
  <c r="AH6" i="11"/>
  <c r="AG4" i="11"/>
  <c r="AF4" i="11"/>
  <c r="AE4" i="11"/>
  <c r="AD4" i="11"/>
  <c r="AC4" i="11"/>
  <c r="AB4" i="11"/>
  <c r="AA4" i="11"/>
  <c r="Z4" i="11"/>
  <c r="Y4" i="11"/>
  <c r="X4" i="11"/>
  <c r="W4" i="11"/>
  <c r="V4" i="11"/>
  <c r="U4" i="11"/>
  <c r="T4" i="11"/>
  <c r="S4" i="11"/>
  <c r="R4" i="11"/>
  <c r="Q4" i="11"/>
  <c r="P4" i="11"/>
  <c r="O4" i="11"/>
  <c r="N4" i="11"/>
  <c r="M4" i="11"/>
  <c r="L4" i="11"/>
  <c r="K4" i="11"/>
  <c r="J4" i="11"/>
  <c r="I4" i="11"/>
  <c r="H4" i="11"/>
  <c r="G4" i="11"/>
  <c r="F4" i="11"/>
  <c r="E4" i="11"/>
  <c r="D4" i="11"/>
  <c r="C4" i="11"/>
  <c r="AH27" i="10"/>
  <c r="AH26" i="10"/>
  <c r="AH25" i="10"/>
  <c r="AH24" i="10"/>
  <c r="AH23" i="10"/>
  <c r="AH22" i="10"/>
  <c r="AH21" i="10"/>
  <c r="AH20" i="10"/>
  <c r="AH19" i="10"/>
  <c r="AH18" i="10"/>
  <c r="AH17" i="10"/>
  <c r="AH16" i="10"/>
  <c r="AH15" i="10"/>
  <c r="AH14" i="10"/>
  <c r="AH13" i="10"/>
  <c r="AH12" i="10"/>
  <c r="AH11" i="10"/>
  <c r="AH10" i="10"/>
  <c r="AH9" i="10"/>
  <c r="AH8" i="10"/>
  <c r="AH7" i="10"/>
  <c r="AH6" i="10"/>
  <c r="AG4" i="10"/>
  <c r="AF4" i="10"/>
  <c r="AE4" i="10"/>
  <c r="AD4" i="10"/>
  <c r="AC4" i="10"/>
  <c r="AB4" i="10"/>
  <c r="AA4" i="10"/>
  <c r="Z4" i="10"/>
  <c r="Y4" i="10"/>
  <c r="X4" i="10"/>
  <c r="W4" i="10"/>
  <c r="V4" i="10"/>
  <c r="U4" i="10"/>
  <c r="T4" i="10"/>
  <c r="S4" i="10"/>
  <c r="R4" i="10"/>
  <c r="Q4" i="10"/>
  <c r="P4" i="10"/>
  <c r="O4" i="10"/>
  <c r="N4" i="10"/>
  <c r="M4" i="10"/>
  <c r="L4" i="10"/>
  <c r="K4" i="10"/>
  <c r="J4" i="10"/>
  <c r="I4" i="10"/>
  <c r="H4" i="10"/>
  <c r="G4" i="10"/>
  <c r="F4" i="10"/>
  <c r="E4" i="10"/>
  <c r="D4" i="10"/>
  <c r="C4" i="10"/>
  <c r="AH27" i="9"/>
  <c r="AH26" i="9"/>
  <c r="AH25" i="9"/>
  <c r="AH24" i="9"/>
  <c r="AH23" i="9"/>
  <c r="AH22" i="9"/>
  <c r="AH21" i="9"/>
  <c r="AH20" i="9"/>
  <c r="AH19" i="9"/>
  <c r="AH18" i="9"/>
  <c r="AH17" i="9"/>
  <c r="AH16" i="9"/>
  <c r="AH15" i="9"/>
  <c r="AH14" i="9"/>
  <c r="AH13" i="9"/>
  <c r="AH12" i="9"/>
  <c r="AH11" i="9"/>
  <c r="AH10" i="9"/>
  <c r="AH9" i="9"/>
  <c r="AH8" i="9"/>
  <c r="AH7" i="9"/>
  <c r="AH6" i="9"/>
  <c r="AG4" i="9"/>
  <c r="AF4" i="9"/>
  <c r="AE4" i="9"/>
  <c r="AD4" i="9"/>
  <c r="AC4" i="9"/>
  <c r="AB4" i="9"/>
  <c r="AA4" i="9"/>
  <c r="Z4" i="9"/>
  <c r="Y4" i="9"/>
  <c r="X4" i="9"/>
  <c r="W4" i="9"/>
  <c r="V4" i="9"/>
  <c r="U4" i="9"/>
  <c r="T4" i="9"/>
  <c r="S4" i="9"/>
  <c r="R4" i="9"/>
  <c r="Q4" i="9"/>
  <c r="P4" i="9"/>
  <c r="O4" i="9"/>
  <c r="N4" i="9"/>
  <c r="M4" i="9"/>
  <c r="L4" i="9"/>
  <c r="K4" i="9"/>
  <c r="J4" i="9"/>
  <c r="I4" i="9"/>
  <c r="H4" i="9"/>
  <c r="G4" i="9"/>
  <c r="F4" i="9"/>
  <c r="E4" i="9"/>
  <c r="D4" i="9"/>
  <c r="C4" i="9"/>
  <c r="AH27" i="8"/>
  <c r="AH26" i="8"/>
  <c r="AH25" i="8"/>
  <c r="AH24" i="8"/>
  <c r="AH23" i="8"/>
  <c r="AH22" i="8"/>
  <c r="AH21" i="8"/>
  <c r="AH20" i="8"/>
  <c r="AH19" i="8"/>
  <c r="AH18" i="8"/>
  <c r="AH17" i="8"/>
  <c r="AH16" i="8"/>
  <c r="AH15" i="8"/>
  <c r="AH14" i="8"/>
  <c r="AH13" i="8"/>
  <c r="AH12" i="8"/>
  <c r="AH11" i="8"/>
  <c r="AH10" i="8"/>
  <c r="AH9" i="8"/>
  <c r="AH8" i="8"/>
  <c r="AH7" i="8"/>
  <c r="AH6" i="8"/>
  <c r="AG4" i="8"/>
  <c r="AF4" i="8"/>
  <c r="AE4" i="8"/>
  <c r="AD4" i="8"/>
  <c r="AC4" i="8"/>
  <c r="AB4" i="8"/>
  <c r="AA4" i="8"/>
  <c r="Z4" i="8"/>
  <c r="Y4" i="8"/>
  <c r="X4" i="8"/>
  <c r="W4" i="8"/>
  <c r="V4" i="8"/>
  <c r="U4" i="8"/>
  <c r="T4" i="8"/>
  <c r="S4" i="8"/>
  <c r="R4" i="8"/>
  <c r="Q4" i="8"/>
  <c r="P4" i="8"/>
  <c r="O4" i="8"/>
  <c r="N4" i="8"/>
  <c r="M4" i="8"/>
  <c r="L4" i="8"/>
  <c r="K4" i="8"/>
  <c r="J4" i="8"/>
  <c r="I4" i="8"/>
  <c r="H4" i="8"/>
  <c r="G4" i="8"/>
  <c r="F4" i="8"/>
  <c r="E4" i="8"/>
  <c r="D4" i="8"/>
  <c r="C4" i="8"/>
  <c r="AH27" i="7"/>
  <c r="AH26" i="7"/>
  <c r="AH25" i="7"/>
  <c r="AH24" i="7"/>
  <c r="AH23" i="7"/>
  <c r="AH22" i="7"/>
  <c r="AH21" i="7"/>
  <c r="AH20" i="7"/>
  <c r="AH19" i="7"/>
  <c r="AH18" i="7"/>
  <c r="AH17" i="7"/>
  <c r="AH16" i="7"/>
  <c r="AH15" i="7"/>
  <c r="AH14" i="7"/>
  <c r="AH13" i="7"/>
  <c r="AH12" i="7"/>
  <c r="AH11" i="7"/>
  <c r="AH10" i="7"/>
  <c r="AH9" i="7"/>
  <c r="AH8" i="7"/>
  <c r="AH7" i="7"/>
  <c r="AH6" i="7"/>
  <c r="AG4" i="7"/>
  <c r="AF4" i="7"/>
  <c r="AE4" i="7"/>
  <c r="AD4" i="7"/>
  <c r="AC4" i="7"/>
  <c r="AB4" i="7"/>
  <c r="AA4" i="7"/>
  <c r="Z4" i="7"/>
  <c r="Y4" i="7"/>
  <c r="X4" i="7"/>
  <c r="W4" i="7"/>
  <c r="V4" i="7"/>
  <c r="U4" i="7"/>
  <c r="T4" i="7"/>
  <c r="S4" i="7"/>
  <c r="R4" i="7"/>
  <c r="Q4" i="7"/>
  <c r="P4" i="7"/>
  <c r="O4" i="7"/>
  <c r="N4" i="7"/>
  <c r="M4" i="7"/>
  <c r="L4" i="7"/>
  <c r="K4" i="7"/>
  <c r="J4" i="7"/>
  <c r="I4" i="7"/>
  <c r="H4" i="7"/>
  <c r="G4" i="7"/>
  <c r="F4" i="7"/>
  <c r="E4" i="7"/>
  <c r="D4" i="7"/>
  <c r="C4" i="7"/>
  <c r="AH27" i="6"/>
  <c r="AH26" i="6"/>
  <c r="AH25" i="6"/>
  <c r="AH24" i="6"/>
  <c r="AH23" i="6"/>
  <c r="AH22" i="6"/>
  <c r="AH21" i="6"/>
  <c r="AH20" i="6"/>
  <c r="AH19" i="6"/>
  <c r="AH18" i="6"/>
  <c r="AH17" i="6"/>
  <c r="AH16" i="6"/>
  <c r="AH15" i="6"/>
  <c r="AH14" i="6"/>
  <c r="AH13" i="6"/>
  <c r="AH12" i="6"/>
  <c r="AH11" i="6"/>
  <c r="AH10" i="6"/>
  <c r="AH9" i="6"/>
  <c r="AH8" i="6"/>
  <c r="AH7" i="6"/>
  <c r="AH6" i="6"/>
  <c r="AG4" i="6"/>
  <c r="AF4" i="6"/>
  <c r="AE4" i="6"/>
  <c r="AD4" i="6"/>
  <c r="AC4" i="6"/>
  <c r="AB4" i="6"/>
  <c r="AA4" i="6"/>
  <c r="Z4" i="6"/>
  <c r="Y4" i="6"/>
  <c r="X4" i="6"/>
  <c r="W4" i="6"/>
  <c r="V4" i="6"/>
  <c r="U4" i="6"/>
  <c r="T4" i="6"/>
  <c r="S4" i="6"/>
  <c r="R4" i="6"/>
  <c r="Q4" i="6"/>
  <c r="P4" i="6"/>
  <c r="O4" i="6"/>
  <c r="N4" i="6"/>
  <c r="M4" i="6"/>
  <c r="L4" i="6"/>
  <c r="K4" i="6"/>
  <c r="J4" i="6"/>
  <c r="I4" i="6"/>
  <c r="H4" i="6"/>
  <c r="G4" i="6"/>
  <c r="F4" i="6"/>
  <c r="E4" i="6"/>
  <c r="D4" i="6"/>
  <c r="C4" i="6"/>
  <c r="AI27" i="14"/>
  <c r="AI26" i="14"/>
  <c r="AI25" i="14"/>
  <c r="AI24" i="14"/>
  <c r="AI23" i="14"/>
  <c r="AI22" i="14"/>
  <c r="AI21" i="14"/>
  <c r="AI20" i="14"/>
  <c r="AI19" i="14"/>
  <c r="AI18" i="14"/>
  <c r="AI17" i="14"/>
  <c r="AI16" i="14"/>
  <c r="AI15" i="14"/>
  <c r="AI14" i="14"/>
  <c r="AI13" i="14"/>
  <c r="AI12" i="14"/>
  <c r="AI11" i="14"/>
  <c r="AI10" i="14"/>
  <c r="AI9" i="14"/>
  <c r="AI8" i="14"/>
  <c r="AI7" i="14"/>
  <c r="AI6" i="14"/>
  <c r="AI27" i="16"/>
  <c r="AI26" i="16"/>
  <c r="AI25" i="16"/>
  <c r="AI24" i="16"/>
  <c r="AI23" i="16"/>
  <c r="AI22" i="16"/>
  <c r="AI21" i="16"/>
  <c r="AI20" i="16"/>
  <c r="AI19" i="16"/>
  <c r="AI18" i="16"/>
  <c r="AI17" i="16"/>
  <c r="AI16" i="16"/>
  <c r="AI15" i="16"/>
  <c r="AI14" i="16"/>
  <c r="AI13" i="16"/>
  <c r="AI12" i="16"/>
  <c r="AI11" i="16"/>
  <c r="AI10" i="16"/>
  <c r="AI9" i="16"/>
  <c r="AI8" i="16"/>
  <c r="AI7" i="16"/>
  <c r="AI6" i="16"/>
  <c r="AI27" i="15"/>
  <c r="AI26" i="15"/>
  <c r="AI25" i="15"/>
  <c r="AI24" i="15"/>
  <c r="AI23" i="15"/>
  <c r="AI22" i="15"/>
  <c r="AI21" i="15"/>
  <c r="AI20" i="15"/>
  <c r="AI19" i="15"/>
  <c r="AI18" i="15"/>
  <c r="AI17" i="15"/>
  <c r="AI16" i="15"/>
  <c r="AI15" i="15"/>
  <c r="AI14" i="15"/>
  <c r="AI13" i="15"/>
  <c r="AI12" i="15"/>
  <c r="AI11" i="15"/>
  <c r="AI10" i="15"/>
  <c r="AI9" i="15"/>
  <c r="AI8" i="15"/>
  <c r="AI7" i="15"/>
  <c r="AI6" i="15"/>
  <c r="AI27" i="13"/>
  <c r="AI26" i="13"/>
  <c r="AI25" i="13"/>
  <c r="AI24" i="13"/>
  <c r="AI23" i="13"/>
  <c r="AI22" i="13"/>
  <c r="AI21" i="13"/>
  <c r="AI20" i="13"/>
  <c r="AI19" i="13"/>
  <c r="AI18" i="13"/>
  <c r="AI17" i="13"/>
  <c r="AI16" i="13"/>
  <c r="AI15" i="13"/>
  <c r="AI14" i="13"/>
  <c r="AI13" i="13"/>
  <c r="AI12" i="13"/>
  <c r="AI11" i="13"/>
  <c r="AI10" i="13"/>
  <c r="AI9" i="13"/>
  <c r="AI8" i="13"/>
  <c r="AI7" i="13"/>
  <c r="AI6" i="13"/>
  <c r="AI27" i="12"/>
  <c r="AI26" i="12"/>
  <c r="AI25" i="12"/>
  <c r="AI24" i="12"/>
  <c r="AI23" i="12"/>
  <c r="AI22" i="12"/>
  <c r="AI21" i="12"/>
  <c r="AI20" i="12"/>
  <c r="AI19" i="12"/>
  <c r="AI18" i="12"/>
  <c r="AI17" i="12"/>
  <c r="AI16" i="12"/>
  <c r="AI15" i="12"/>
  <c r="AI14" i="12"/>
  <c r="AI13" i="12"/>
  <c r="AI12" i="12"/>
  <c r="AI11" i="12"/>
  <c r="AI10" i="12"/>
  <c r="AI9" i="12"/>
  <c r="AI8" i="12"/>
  <c r="AI7" i="12"/>
  <c r="AI6" i="12"/>
  <c r="AI27" i="11"/>
  <c r="AI26" i="11"/>
  <c r="AI25" i="11"/>
  <c r="AI24" i="11"/>
  <c r="AI23" i="11"/>
  <c r="AI22" i="11"/>
  <c r="AI21" i="11"/>
  <c r="AI20" i="11"/>
  <c r="AI19" i="11"/>
  <c r="AI18" i="11"/>
  <c r="AI17" i="11"/>
  <c r="AI16" i="11"/>
  <c r="AI15" i="11"/>
  <c r="AI14" i="11"/>
  <c r="AI13" i="11"/>
  <c r="AI12" i="11"/>
  <c r="AI11" i="11"/>
  <c r="AI10" i="11"/>
  <c r="AI9" i="11"/>
  <c r="AI8" i="11"/>
  <c r="AI7" i="11"/>
  <c r="AI6" i="11"/>
  <c r="AI27" i="10"/>
  <c r="AI26" i="10"/>
  <c r="AI25" i="10"/>
  <c r="AI24" i="10"/>
  <c r="AI23" i="10"/>
  <c r="AI22" i="10"/>
  <c r="AI21" i="10"/>
  <c r="AI20" i="10"/>
  <c r="AI19" i="10"/>
  <c r="AI18" i="10"/>
  <c r="AI17" i="10"/>
  <c r="AI16" i="10"/>
  <c r="AI15" i="10"/>
  <c r="AI14" i="10"/>
  <c r="AI13" i="10"/>
  <c r="AI12" i="10"/>
  <c r="AI11" i="10"/>
  <c r="AI10" i="10"/>
  <c r="AI9" i="10"/>
  <c r="AI8" i="10"/>
  <c r="AI7" i="10"/>
  <c r="AI6" i="10"/>
  <c r="AI27" i="9"/>
  <c r="AI26" i="9"/>
  <c r="AI25" i="9"/>
  <c r="AI24" i="9"/>
  <c r="AI23" i="9"/>
  <c r="AI22" i="9"/>
  <c r="AI21" i="9"/>
  <c r="AI20" i="9"/>
  <c r="AI19" i="9"/>
  <c r="AI18" i="9"/>
  <c r="AI17" i="9"/>
  <c r="AI16" i="9"/>
  <c r="AI15" i="9"/>
  <c r="AI14" i="9"/>
  <c r="AI13" i="9"/>
  <c r="AI12" i="9"/>
  <c r="AI11" i="9"/>
  <c r="AI10" i="9"/>
  <c r="AI9" i="9"/>
  <c r="AI8" i="9"/>
  <c r="AI7" i="9"/>
  <c r="AI6" i="9"/>
  <c r="AI27" i="8"/>
  <c r="AI26" i="8"/>
  <c r="AI25" i="8"/>
  <c r="AI24" i="8"/>
  <c r="AI23" i="8"/>
  <c r="AI22" i="8"/>
  <c r="AI21" i="8"/>
  <c r="AI20" i="8"/>
  <c r="AI19" i="8"/>
  <c r="AI18" i="8"/>
  <c r="AI17" i="8"/>
  <c r="AI16" i="8"/>
  <c r="AI15" i="8"/>
  <c r="AI14" i="8"/>
  <c r="AI13" i="8"/>
  <c r="AI12" i="8"/>
  <c r="AI11" i="8"/>
  <c r="AI10" i="8"/>
  <c r="AI9" i="8"/>
  <c r="AI8" i="8"/>
  <c r="AI7" i="8"/>
  <c r="AI6" i="8"/>
  <c r="AI27" i="7"/>
  <c r="AI26" i="7"/>
  <c r="AI25" i="7"/>
  <c r="AI24" i="7"/>
  <c r="AI23" i="7"/>
  <c r="AI22" i="7"/>
  <c r="AI21" i="7"/>
  <c r="AI20" i="7"/>
  <c r="AI19" i="7"/>
  <c r="AI18" i="7"/>
  <c r="AI17" i="7"/>
  <c r="AI16" i="7"/>
  <c r="AI15" i="7"/>
  <c r="AI14" i="7"/>
  <c r="AI13" i="7"/>
  <c r="AI12" i="7"/>
  <c r="AI11" i="7"/>
  <c r="AI10" i="7"/>
  <c r="AI9" i="7"/>
  <c r="AI8" i="7"/>
  <c r="AI7" i="7"/>
  <c r="AI6" i="7"/>
  <c r="AI27" i="6"/>
  <c r="AI26" i="6"/>
  <c r="AI25" i="6"/>
  <c r="AI24" i="6"/>
  <c r="AI23" i="6"/>
  <c r="AI22" i="6"/>
  <c r="AI21" i="6"/>
  <c r="AI20" i="6"/>
  <c r="AI19" i="6"/>
  <c r="AI18" i="6"/>
  <c r="AI17" i="6"/>
  <c r="AI16" i="6"/>
  <c r="AI15" i="6"/>
  <c r="AI14" i="6"/>
  <c r="AI13" i="6"/>
  <c r="AI12" i="6"/>
  <c r="AI11" i="6"/>
  <c r="AI10" i="6"/>
  <c r="AI9" i="6"/>
  <c r="AI8" i="6"/>
  <c r="AI7" i="6"/>
  <c r="AI6" i="6"/>
  <c r="AH7" i="4" l="1"/>
  <c r="AH8" i="4"/>
  <c r="AH9" i="4"/>
  <c r="AH10" i="4"/>
  <c r="AH11" i="4"/>
  <c r="AH12" i="4"/>
  <c r="AH13" i="4"/>
  <c r="AH14" i="4"/>
  <c r="AH15" i="4"/>
  <c r="AH16" i="4"/>
  <c r="AH17" i="4"/>
  <c r="AH18" i="4"/>
  <c r="AH19" i="4"/>
  <c r="AH20" i="4"/>
  <c r="AH21" i="4"/>
  <c r="AH22" i="4"/>
  <c r="AH23" i="4"/>
  <c r="AH24" i="4"/>
  <c r="AH25" i="4"/>
  <c r="AH26" i="4"/>
  <c r="AH27" i="4"/>
  <c r="AH6" i="4"/>
  <c r="AI7" i="4"/>
  <c r="AI11" i="4"/>
  <c r="AI15" i="4"/>
  <c r="AI19" i="4"/>
  <c r="AI23" i="4"/>
  <c r="AI27" i="4"/>
  <c r="AI8" i="4"/>
  <c r="AI12" i="4"/>
  <c r="AI16" i="4"/>
  <c r="AI20" i="4"/>
  <c r="AI24" i="4"/>
  <c r="AI9" i="4"/>
  <c r="AI13" i="4"/>
  <c r="AI17" i="4"/>
  <c r="AI21" i="4"/>
  <c r="AI25" i="4"/>
  <c r="AI6" i="4"/>
  <c r="AI10" i="4"/>
  <c r="AI14" i="4"/>
  <c r="AI18" i="4"/>
  <c r="AI22" i="4"/>
  <c r="AI26" i="4"/>
  <c r="AG4" i="4" l="1"/>
  <c r="AF4" i="4"/>
  <c r="AE4" i="4"/>
  <c r="AD4" i="4"/>
  <c r="AC4" i="4"/>
  <c r="AB4" i="4"/>
  <c r="AA4" i="4"/>
  <c r="Z4" i="4"/>
  <c r="Y4" i="4"/>
  <c r="X4" i="4"/>
  <c r="W4" i="4"/>
  <c r="V4" i="4"/>
  <c r="U4" i="4"/>
  <c r="T4" i="4"/>
  <c r="S4" i="4"/>
  <c r="R4" i="4"/>
  <c r="Q4" i="4"/>
  <c r="P4" i="4"/>
  <c r="O4" i="4"/>
  <c r="N4" i="4"/>
  <c r="M4" i="4"/>
  <c r="L4" i="4"/>
  <c r="K4" i="4"/>
  <c r="J4" i="4"/>
  <c r="I4" i="4"/>
  <c r="H4" i="4"/>
  <c r="G4" i="4"/>
  <c r="F4" i="4"/>
  <c r="E4" i="4"/>
  <c r="D4" i="4"/>
  <c r="C4" i="4"/>
</calcChain>
</file>

<file path=xl/sharedStrings.xml><?xml version="1.0" encoding="utf-8"?>
<sst xmlns="http://schemas.openxmlformats.org/spreadsheetml/2006/main" count="703" uniqueCount="113">
  <si>
    <t>Janvier</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</si>
  <si>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</si>
  <si>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</si>
  <si>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</si>
  <si>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</si>
  <si>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</si>
  <si>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</si>
  <si>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</si>
  <si>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</si>
  <si>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</si>
  <si>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</si>
  <si>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</si>
  <si>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</si>
  <si>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</si>
  <si>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</si>
  <si>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</si>
  <si>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</si>
  <si>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</si>
  <si>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</si>
  <si>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</si>
  <si>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</si>
  <si>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</si>
  <si>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</si>
  <si>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</si>
  <si>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</si>
  <si>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</si>
  <si>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</si>
  <si>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</si>
  <si>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</si>
  <si>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</si>
  <si>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</si>
  <si>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</si>
  <si>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Animaux</t>
  </si>
  <si>
    <t>Total jour</t>
  </si>
  <si>
    <t>Total €</t>
  </si>
  <si>
    <t xml:space="preserve">Medore </t>
  </si>
  <si>
    <t>Felix</t>
  </si>
  <si>
    <t>VF1</t>
  </si>
  <si>
    <t>EXEMPLE POUR PLANNING</t>
  </si>
  <si>
    <t>G</t>
  </si>
  <si>
    <t>VC1</t>
  </si>
  <si>
    <t>matin</t>
  </si>
  <si>
    <t>VC2</t>
  </si>
  <si>
    <t>midi</t>
  </si>
  <si>
    <t>VC3</t>
  </si>
  <si>
    <t>après-midi</t>
  </si>
  <si>
    <t>VC4</t>
  </si>
  <si>
    <t>soir</t>
  </si>
  <si>
    <t>VC5</t>
  </si>
  <si>
    <t>matin/midi</t>
  </si>
  <si>
    <t>VC6</t>
  </si>
  <si>
    <t>matin/après-midi</t>
  </si>
  <si>
    <t>VC7</t>
  </si>
  <si>
    <t>matin/soir</t>
  </si>
  <si>
    <t>VC8</t>
  </si>
  <si>
    <t>midi/soir</t>
  </si>
  <si>
    <t>VC9</t>
  </si>
  <si>
    <t>après-midi/soir</t>
  </si>
  <si>
    <t>VC10</t>
  </si>
  <si>
    <t>matin/midi/soir</t>
  </si>
  <si>
    <t>VC11</t>
  </si>
  <si>
    <t>matin/après-midi/soir</t>
  </si>
  <si>
    <t>chien</t>
  </si>
  <si>
    <t>chat</t>
  </si>
  <si>
    <t>VF2</t>
  </si>
  <si>
    <t>VF3</t>
  </si>
  <si>
    <t>VF4</t>
  </si>
  <si>
    <t>VF5</t>
  </si>
  <si>
    <t>VF6</t>
  </si>
  <si>
    <t>VF7</t>
  </si>
  <si>
    <t>VF8</t>
  </si>
  <si>
    <t>VF9</t>
  </si>
  <si>
    <t>VF10</t>
  </si>
  <si>
    <t>VF11</t>
  </si>
  <si>
    <t>Garde</t>
  </si>
  <si>
    <t>Colonne1</t>
  </si>
  <si>
    <t>VC12</t>
  </si>
  <si>
    <t>Tarif personnalisé</t>
  </si>
  <si>
    <t>VF12</t>
  </si>
  <si>
    <t>VF13</t>
  </si>
  <si>
    <t>VF14</t>
  </si>
  <si>
    <t>VC13</t>
  </si>
  <si>
    <t>VC14</t>
  </si>
  <si>
    <t>VC15</t>
  </si>
  <si>
    <t>VC16</t>
  </si>
  <si>
    <t>VF15</t>
  </si>
  <si>
    <t>NAC</t>
  </si>
  <si>
    <t>VN1</t>
  </si>
  <si>
    <t>VN2</t>
  </si>
  <si>
    <t>VN3</t>
  </si>
  <si>
    <t>VN4</t>
  </si>
  <si>
    <t>VN5</t>
  </si>
  <si>
    <t>VN6</t>
  </si>
  <si>
    <t>VN7</t>
  </si>
  <si>
    <t>VN8</t>
  </si>
  <si>
    <t>VN9</t>
  </si>
  <si>
    <t>VN10</t>
  </si>
  <si>
    <t>VN11</t>
  </si>
  <si>
    <t>VN12</t>
  </si>
  <si>
    <t>VN13</t>
  </si>
  <si>
    <t>VN14</t>
  </si>
  <si>
    <t>VN15</t>
  </si>
  <si>
    <t>Décembre</t>
  </si>
  <si>
    <t>Novembre</t>
  </si>
  <si>
    <t>Octobre</t>
  </si>
  <si>
    <t>Septembre</t>
  </si>
  <si>
    <t>Aout</t>
  </si>
  <si>
    <t>Juillet</t>
  </si>
  <si>
    <t>Juin</t>
  </si>
  <si>
    <t>Mai</t>
  </si>
  <si>
    <t>Avril</t>
  </si>
  <si>
    <t>Mars</t>
  </si>
  <si>
    <t>Fevrier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</si>
</sst>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
    <numFmt numFmtId="6" formatCode="#,##0\ &quot;€&quot;;[Red]\-#,##0\ &quot;€&quot;"/>
    <numFmt numFmtId="44" formatCode="_-* #,##0.00\ &quot;€&quot;_-;\-* #,##0.00\ &quot;€&quot;_-;_-* &quot;-&quot;??\ &quot;€&quot;_-;_-@_-"/>
  </numFmts>
  <fonts count="13" x14ac:knownFonts="1">
    <font>
      <sz val="11"/>
      <color theme="1"/>
      <name val="Calibri"/>
      <family val="2"/>
      <scheme val="minor"/>
    </font>
    <font>
      <sz val="11"/>
      <color theme="1"/>
      <name val="Calibri"/>
      <family val="2"/>
      <scheme val="minor"/>
    </font>
    <font>
      <b/>
      <sz val="11"/>
      <color theme="1"/>
      <name val="Calibri"/>
      <family val="2"/>
      <scheme val="minor"/>
    </font>
    <font>
      <sz val="11"/>
      <color theme="1"/>
      <name val="Calibri"/>
      <family val="2"/>
      <scheme val="minor"/>
    </font>
    <font>
      <sz val="11"/>
      <color theme="0"/>
      <name val="Calibri"/>
      <family val="2"/>
      <scheme val="minor"/>
    </font>
    <font>
      <b/>
      <sz val="26"/>
      <color theme="3" tint="-0.24994659260841701"/>
      <name val="Calibri"/>
      <family val="2"/>
      <scheme val="major"/>
    </font>
    <font>
      <b/>
      <sz val="18"/>
      <color theme="4" tint="-0.24994659260841701"/>
      <name val="Calibri"/>
      <family val="2"/>
      <scheme val="minor"/>
    </font>
    <font>
      <b/>
      <sz val="26"/>
      <color theme="3"/>
      <name val="Calibri"/>
      <family val="2"/>
      <scheme val="minor"/>
    </font>
    <font>
      <sz val="11"/>
      <color theme="4" tint="-0.499984740745262"/>
      <name val="Calibri"/>
      <family val="2"/>
      <scheme val="minor"/>
    </font>
    <font>
      <b/>
      <sz val="18"/>
      <color rgb="FF0070C0"/>
      <name val="Calibri"/>
      <family val="2"/>
      <scheme val="minor"/>
    </font>
    <font>
      <b/>
      <sz val="24"/>
      <color rgb="FFFF0000"/>
      <name val="Calibri"/>
      <family val="2"/>
      <scheme val="minor"/>
    </font>
    <font>
      <sz val="11"/>
      <color rgb="FF4A5359"/>
      <name val="Arial"/>
      <family val="2"/>
    </font>
    <font>
      <sz val="8"/>
      <name val="Calibri"/>
      <family val="2"/>
      <scheme val="minor"/>
    </font>
  </fonts>
  <fills count="27">
    <fill>
      <patternFill patternType="none"/>
    </fill>
    <fill>
      <patternFill patternType="gray125"/>
    </fill>
    <fill>
      <patternFill patternType="solid">
        <fgColor theme="2"/>
        <bgColor indexed="64"/>
      </patternFill>
    </fill>
    <fill>
      <patternFill patternType="solid">
        <fgColor theme="7"/>
        <bgColor indexed="64"/>
      </patternFill>
    </fill>
    <fill>
      <patternFill patternType="solid">
        <fgColor theme="7" tint="0.79998168889431442"/>
        <bgColor indexed="65"/>
      </patternFill>
    </fill>
    <fill>
      <patternFill patternType="solid">
        <fgColor theme="7" tint="0.39997558519241921"/>
        <bgColor indexed="65"/>
      </patternFill>
    </fill>
    <fill>
      <patternFill patternType="solid">
        <fgColor theme="3" tint="0.79998168889431442"/>
        <bgColor indexed="64"/>
      </patternFill>
    </fill>
    <fill>
      <patternFill patternType="solid">
        <fgColor theme="3" tint="-0.24994659260841701"/>
        <bgColor indexed="64"/>
      </patternFill>
    </fill>
    <fill>
      <patternFill patternType="solid">
        <fgColor theme="3" tint="0.39994506668294322"/>
        <bgColor indexed="64"/>
      </patternFill>
    </fill>
    <fill>
      <patternFill patternType="solid">
        <fgColor theme="7" tint="0.59996337778862885"/>
        <bgColor indexed="64"/>
      </patternFill>
    </fill>
    <fill>
      <patternFill patternType="solid">
        <fgColor theme="5" tint="0.59999389629810485"/>
        <bgColor indexed="65"/>
      </patternFill>
    </fill>
    <fill>
      <patternFill patternType="solid">
        <fgColor theme="6"/>
      </patternFill>
    </fill>
    <fill>
      <patternFill patternType="solid">
        <fgColor theme="6" tint="0.59999389629810485"/>
        <bgColor indexed="65"/>
      </patternFill>
    </fill>
    <fill>
      <patternFill patternType="solid">
        <fgColor theme="6" tint="0.39997558519241921"/>
        <bgColor indexed="65"/>
      </patternFill>
    </fill>
    <fill>
      <patternFill patternType="solid">
        <fgColor theme="8" tint="0.59999389629810485"/>
        <bgColor indexed="65"/>
      </patternFill>
    </fill>
    <fill>
      <patternFill patternType="solid">
        <fgColor theme="4" tint="0.39994506668294322"/>
        <bgColor indexed="64"/>
      </patternFill>
    </fill>
    <fill>
      <patternFill patternType="solid">
        <fgColor theme="4" tint="0.59996337778862885"/>
        <bgColor indexed="64"/>
      </patternFill>
    </fill>
    <fill>
      <patternFill patternType="solid">
        <fgColor theme="4" tint="0.79998168889431442"/>
        <bgColor indexed="64"/>
      </patternFill>
    </fill>
    <fill>
      <patternFill patternType="solid">
        <fgColor rgb="FFF8E3E0"/>
        <bgColor indexed="64"/>
      </patternFill>
    </fill>
    <fill>
      <patternFill patternType="solid">
        <fgColor theme="5" tint="0.39994506668294322"/>
        <bgColor indexed="64"/>
      </patternFill>
    </fill>
    <fill>
      <patternFill patternType="solid">
        <fgColor theme="6" tint="0.59996337778862885"/>
        <bgColor indexed="64"/>
      </patternFill>
    </fill>
    <fill>
      <patternFill patternType="solid">
        <fgColor rgb="FF0070C0"/>
        <bgColor indexed="64"/>
      </patternFill>
    </fill>
    <fill>
      <patternFill patternType="solid">
        <fgColor theme="0"/>
        <bgColor indexed="64"/>
      </patternFill>
    </fill>
    <fill>
      <patternFill patternType="solid">
        <fgColor theme="0" tint="-4.9989318521683403E-2"/>
        <bgColor indexed="64"/>
      </patternFill>
    </fill>
    <fill>
      <patternFill patternType="solid">
        <fgColor theme="1" tint="0.499984740745262"/>
        <bgColor indexed="64"/>
      </patternFill>
    </fill>
    <fill>
      <patternFill patternType="solid">
        <fgColor theme="3" tint="0.499984740745262"/>
        <bgColor indexed="64"/>
      </patternFill>
    </fill>
    <fill>
      <patternFill patternType="solid">
        <fgColor rgb="FFFFFF00"/>
        <bgColor indexed="64"/>
      </patternFill>
    </fill>
  </fills>
  <borders count="5">
    <border>
      <left/>
      <right/>
      <top/>
      <bottom/>
      <diagonal/>
    </border>
    <border>
      <left/>
      <right/>
      <top/>
      <bottom style="thin">
        <color theme="0"/>
      </bottom>
      <diagonal/>
    </border>
    <border>
      <left style="thin">
        <color theme="0"/>
      </left>
      <right style="thin">
        <color theme="0"/>
      </right>
      <top style="thin">
        <color theme="0"/>
      </top>
      <bottom style="thin">
        <color theme="0"/>
      </bottom>
      <diagonal/>
    </border>
    <border>
      <left style="thin">
        <color indexed="64"/>
      </left>
      <right style="thin">
        <color indexed="64"/>
      </right>
      <top style="thin">
        <color indexed="64"/>
      </top>
      <bottom style="thin">
        <color indexed="64"/>
      </bottom>
      <diagonal/>
    </border>
    <border>
      <left/>
      <right style="thin">
        <color theme="0"/>
      </right>
      <top style="thin">
        <color theme="0"/>
      </top>
      <bottom style="thin">
        <color theme="0"/>
      </bottom>
      <diagonal/>
    </border>
  </borders>
  <cellStyleXfs count="29">
    <xf numFmtId="0" fontId="0" fillId="0" borderId="0">
      <alignment horizontal="left" vertical="center"/>
    </xf>
    <xf numFmtId="0" fontId="7" fillId="0" borderId="0" applyNumberFormat="0" applyFill="0" applyBorder="0" applyProtection="0">
      <alignment vertical="top"/>
    </xf>
    <xf numFmtId="0" fontId="5" fillId="0" borderId="0" applyNumberFormat="0" applyFill="0" applyBorder="0" applyProtection="0">
      <alignment vertical="top"/>
    </xf>
    <xf numFmtId="0" fontId="6" fillId="2" borderId="0" applyNumberFormat="0" applyBorder="0" applyProtection="0">
      <alignment horizontal="center" vertical="center"/>
    </xf>
    <xf numFmtId="0" fontId="2" fillId="20" borderId="0" applyNumberFormat="0" applyProtection="0">
      <alignment horizontal="right" vertical="center" indent="1"/>
    </xf>
    <xf numFmtId="0" fontId="3" fillId="0" borderId="0" applyNumberFormat="0" applyFill="0" applyBorder="0" applyProtection="0">
      <alignment horizontal="left" vertical="center" indent="2"/>
    </xf>
    <xf numFmtId="0" fontId="4" fillId="3" borderId="0" applyNumberFormat="0" applyBorder="0" applyAlignment="0" applyProtection="0"/>
    <xf numFmtId="0" fontId="1" fillId="4" borderId="0" applyNumberFormat="0" applyBorder="0" applyProtection="0">
      <alignment horizontal="center" vertical="center"/>
    </xf>
    <xf numFmtId="0" fontId="2" fillId="9" borderId="0" applyNumberFormat="0" applyBorder="0" applyAlignment="0" applyProtection="0"/>
    <xf numFmtId="0" fontId="1" fillId="5" borderId="0" applyNumberFormat="0" applyBorder="0" applyAlignment="0" applyProtection="0"/>
    <xf numFmtId="0" fontId="4" fillId="7" borderId="0" applyNumberFormat="0" applyBorder="0" applyAlignment="0" applyProtection="0"/>
    <xf numFmtId="0" fontId="1" fillId="6" borderId="0" applyNumberFormat="0" applyBorder="0" applyAlignment="0" applyProtection="0"/>
    <xf numFmtId="0" fontId="2" fillId="15" borderId="0" applyNumberFormat="0" applyBorder="0" applyAlignment="0" applyProtection="0"/>
    <xf numFmtId="0" fontId="1" fillId="8" borderId="0" applyNumberFormat="0" applyBorder="0" applyAlignment="0" applyProtection="0"/>
    <xf numFmtId="0" fontId="4" fillId="15" borderId="0" applyNumberFormat="0" applyBorder="0" applyAlignment="0" applyProtection="0"/>
    <xf numFmtId="0" fontId="1" fillId="18" borderId="0" applyNumberFormat="0" applyBorder="0" applyAlignment="0" applyProtection="0"/>
    <xf numFmtId="0" fontId="2" fillId="17" borderId="0" applyNumberFormat="0" applyBorder="0" applyAlignment="0" applyProtection="0"/>
    <xf numFmtId="0" fontId="4" fillId="16" borderId="0" applyNumberFormat="0" applyBorder="0" applyAlignment="0" applyProtection="0"/>
    <xf numFmtId="0" fontId="4" fillId="19" borderId="0" applyNumberFormat="0" applyBorder="0" applyAlignment="0" applyProtection="0"/>
    <xf numFmtId="0" fontId="2" fillId="10" borderId="0" applyNumberFormat="0" applyBorder="0" applyAlignment="0" applyProtection="0"/>
    <xf numFmtId="0" fontId="4" fillId="11" borderId="0" applyNumberFormat="0" applyBorder="0" applyAlignment="0" applyProtection="0"/>
    <xf numFmtId="0" fontId="1" fillId="2" borderId="0" applyNumberFormat="0" applyBorder="0" applyAlignment="0" applyProtection="0"/>
    <xf numFmtId="0" fontId="2" fillId="12" borderId="0" applyNumberFormat="0" applyBorder="0" applyProtection="0">
      <alignment horizontal="left" vertical="center" indent="1"/>
    </xf>
    <xf numFmtId="0" fontId="2" fillId="13" borderId="0" applyNumberFormat="0" applyBorder="0" applyAlignment="0" applyProtection="0"/>
    <xf numFmtId="0" fontId="2" fillId="14" borderId="0" applyNumberFormat="0" applyBorder="0" applyAlignment="0" applyProtection="0"/>
    <xf numFmtId="1" fontId="1" fillId="0" borderId="0" applyFill="0" applyBorder="0" applyProtection="0">
      <alignment horizontal="center" vertical="center"/>
    </xf>
    <xf numFmtId="0" fontId="1" fillId="0" borderId="0" applyNumberFormat="0" applyFill="0" applyBorder="0">
      <alignment horizontal="left" vertical="center" wrapText="1" indent="2"/>
    </xf>
    <xf numFmtId="0" fontId="8" fillId="0" borderId="0">
      <alignment horizontal="center"/>
    </xf>
    <xf numFmtId="44" fontId="1" fillId="0" borderId="0" applyFont="0" applyFill="0" applyBorder="0" applyAlignment="0" applyProtection="0"/>
  </cellStyleXfs>
  <cellXfs count="28">
    <xf numFmtId="0" fontId="0" fillId="0" borderId="0" xfId="0">
      <alignment horizontal="left" vertical="center"/>
    </xf>
    <xf numFmtId="0" fontId="0" fillId="0" borderId="0" xfId="0" applyAlignment="1" applyProtection="1">
      <alignment horizontal="center" vertical="center"/>
    </xf>
    <xf numFmtId="0" fontId="0" fillId="0" borderId="0" xfId="0" applyProtection="1">
      <alignment horizontal="left" vertical="center"/>
    </xf>
    <xf numFmtId="0" fontId="6" fillId="2" borderId="0" xfId="3" applyProtection="1">
      <alignment horizontal="center" vertical="center"/>
    </xf>
    <xf numFmtId="0" fontId="8" fillId="0" borderId="0" xfId="27" applyProtection="1">
      <alignment horizontal="center"/>
    </xf>
    <xf numFmtId="0" fontId="2" fillId="2" borderId="0" xfId="21" applyFont="1" applyBorder="1" applyAlignment="1" applyProtection="1">
      <alignment horizontal="center" vertical="center"/>
    </xf>
    <xf numFmtId="0" fontId="9" fillId="2" borderId="0" xfId="3" applyFont="1" applyProtection="1">
      <alignment horizontal="center" vertical="center"/>
    </xf>
    <xf numFmtId="0" fontId="0" fillId="21" borderId="0" xfId="0" applyFont="1" applyFill="1" applyBorder="1" applyAlignment="1" applyProtection="1">
      <alignment horizontal="center" vertical="center"/>
    </xf>
    <xf numFmtId="0" fontId="0" fillId="0" borderId="0" xfId="0" applyNumberFormat="1" applyFill="1" applyProtection="1">
      <alignment horizontal="left" vertical="center"/>
    </xf>
    <xf numFmtId="0" fontId="0" fillId="24" borderId="0" xfId="21" applyFont="1" applyFill="1" applyBorder="1" applyAlignment="1" applyProtection="1">
      <alignment horizontal="center" vertical="center"/>
    </xf>
    <xf numFmtId="0" fontId="4" fillId="24" borderId="0" xfId="21" applyFont="1" applyFill="1" applyBorder="1" applyAlignment="1" applyProtection="1">
      <alignment horizontal="center" vertical="center"/>
    </xf>
    <xf numFmtId="0" fontId="0" fillId="0" borderId="1" xfId="0" applyBorder="1">
      <alignment horizontal="left" vertical="center"/>
    </xf>
    <xf numFmtId="1" fontId="1" fillId="0" borderId="2" xfId="25" applyFill="1" applyBorder="1" applyProtection="1">
      <alignment horizontal="center" vertical="center"/>
    </xf>
    <xf numFmtId="0" fontId="6" fillId="22" borderId="0" xfId="3" applyFill="1" applyProtection="1">
      <alignment horizontal="center" vertical="center"/>
    </xf>
    <xf numFmtId="0" fontId="0" fillId="23" borderId="0" xfId="0" applyFill="1">
      <alignment horizontal="left" vertical="center"/>
    </xf>
    <xf numFmtId="0" fontId="11" fillId="0" borderId="0" xfId="0" applyFont="1">
      <alignment horizontal="left" vertical="center"/>
    </xf>
    <xf numFmtId="6" fontId="0" fillId="0" borderId="0" xfId="0" applyNumberFormat="1">
      <alignment horizontal="left" vertical="center"/>
    </xf>
    <xf numFmtId="0" fontId="0" fillId="25" borderId="4" xfId="0" applyFont="1" applyFill="1" applyBorder="1" applyAlignment="1" applyProtection="1">
      <alignment horizontal="center" vertical="center"/>
    </xf>
    <xf numFmtId="0" fontId="0" fillId="26" borderId="3" xfId="0" applyFill="1" applyBorder="1" applyProtection="1">
      <alignment horizontal="left" vertical="center"/>
    </xf>
    <xf numFmtId="0" fontId="0" fillId="0" borderId="0" xfId="0" applyFill="1" applyProtection="1">
      <alignment horizontal="left" vertical="center"/>
    </xf>
    <xf numFmtId="44" fontId="0" fillId="23" borderId="2" xfId="28" applyFont="1" applyFill="1" applyBorder="1" applyAlignment="1" applyProtection="1">
      <alignment horizontal="center" vertical="center"/>
    </xf>
    <xf numFmtId="0" fontId="11" fillId="26" borderId="0" xfId="0" applyFont="1" applyFill="1">
      <alignment horizontal="left" vertical="center"/>
    </xf>
    <xf numFmtId="0" fontId="0" fillId="26" borderId="0" xfId="0" applyFill="1">
      <alignment horizontal="left" vertical="center"/>
    </xf>
    <xf numFmtId="6" fontId="0" fillId="26" borderId="0" xfId="0" applyNumberFormat="1" applyFill="1">
      <alignment horizontal="left" vertical="center"/>
    </xf>
    <xf numFmtId="0" fontId="11" fillId="22" borderId="0" xfId="0" applyFont="1" applyFill="1">
      <alignment horizontal="left" vertical="center"/>
    </xf>
    <xf numFmtId="0" fontId="0" fillId="22" borderId="0" xfId="0" applyFill="1">
      <alignment horizontal="left" vertical="center"/>
    </xf>
    <xf numFmtId="6" fontId="0" fillId="22" borderId="0" xfId="0" applyNumberFormat="1" applyFill="1">
      <alignment horizontal="left" vertical="center"/>
    </xf>
    <xf numFmtId="0" fontId="10" fillId="2" borderId="0" xfId="3" applyFont="1" applyProtection="1">
      <alignment horizontal="center" vertical="center"/>
    </xf>
  </cellXfs>
  <cellStyles count="29">
    <cellStyle name="20 % - Accent1" xfId="15" builtinId="30" customBuiltin="1"/>
    <cellStyle name="20 % - Accent3" xfId="21" builtinId="38" customBuiltin="1"/>
    <cellStyle name="20 % - Accent4" xfId="7" builtinId="42" customBuiltin="1"/>
    <cellStyle name="20 % - Accent6" xfId="11" builtinId="50" customBuiltin="1"/>
    <cellStyle name="40 % - Accent1" xfId="16" builtinId="31" customBuiltin="1"/>
    <cellStyle name="40 % - Accent2" xfId="19" builtinId="35" customBuiltin="1"/>
    <cellStyle name="40 % - Accent3" xfId="22" builtinId="39" customBuiltin="1"/>
    <cellStyle name="40 % - Accent4" xfId="8" builtinId="43" customBuiltin="1"/>
    <cellStyle name="40 % - Accent5" xfId="24" builtinId="47" customBuiltin="1"/>
    <cellStyle name="40 % - Accent6" xfId="12" builtinId="51" customBuiltin="1"/>
    <cellStyle name="60 % - Accent1" xfId="17" builtinId="32" customBuiltin="1"/>
    <cellStyle name="60 % - Accent3" xfId="23" builtinId="40" customBuiltin="1"/>
    <cellStyle name="60 % - Accent4" xfId="9" builtinId="44" customBuiltin="1"/>
    <cellStyle name="60 % - Accent6" xfId="13" builtinId="52" customBuiltin="1"/>
    <cellStyle name="Accent1" xfId="14" builtinId="29" customBuiltin="1"/>
    <cellStyle name="Accent2" xfId="18" builtinId="33" customBuiltin="1"/>
    <cellStyle name="Accent3" xfId="20" builtinId="37" customBuiltin="1"/>
    <cellStyle name="Accent4" xfId="6" builtinId="41" customBuiltin="1"/>
    <cellStyle name="Accent6" xfId="10" builtinId="49" customBuiltin="1"/>
    <cellStyle name="Employé" xfId="26" xr:uid="{00000000-0005-0000-0000-000013000000}"/>
    <cellStyle name="Étiquette" xfId="27" xr:uid="{00000000-0005-0000-0000-000014000000}"/>
    <cellStyle name="Monétaire" xfId="28" builtinId="4"/>
    <cellStyle name="Normal" xfId="0" builtinId="0" customBuiltin="1"/>
    <cellStyle name="Titre" xfId="1" builtinId="15" customBuiltin="1"/>
    <cellStyle name="Titre 1" xfId="2" builtinId="16" customBuiltin="1"/>
    <cellStyle name="Titre 2" xfId="3" builtinId="17" customBuiltin="1"/>
    <cellStyle name="Titre 3" xfId="4" builtinId="18" customBuiltin="1"/>
    <cellStyle name="Titre 4" xfId="5" builtinId="19" customBuiltin="1"/>
    <cellStyle name="Total" xfId="25" builtinId="25" customBuiltin="1"/>
  </cellStyles>
  <dxfs count="961">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numFmt numFmtId="1" formatCode="0"/>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outlin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numFmt numFmtId="0" formatCode="General"/>
      <fill>
        <patternFill patternType="solid">
          <fgColor indexed="64"/>
          <bgColor rgb="FFFFFF00"/>
        </patternFill>
      </fill>
      <border diagonalUp="0" diagonalDown="0">
        <left style="thin">
          <color indexed="64"/>
        </left>
        <right style="thin">
          <color indexed="64"/>
        </right>
        <top style="thin">
          <color indexed="64"/>
        </top>
        <bottom style="thin">
          <color indexed="64"/>
        </bottom>
      </border>
      <protection locked="1" hidden="0"/>
    </dxf>
    <dxf>
      <fill>
        <patternFill patternType="none">
          <fgColor indexed="64"/>
          <bgColor indexed="65"/>
        </patternFill>
      </fill>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left" vertical="center" textRotation="0" wrapText="0" indent="1" justifyLastLine="0" shrinkToFit="0" readingOrder="0"/>
      <border diagonalUp="0" diagonalDown="0" outline="0">
        <left/>
        <right/>
        <top/>
        <bottom/>
      </border>
      <protection locked="1" hidden="0"/>
    </dxf>
    <dxf>
      <protection locked="1" hidden="0"/>
    </dxf>
    <dxf>
      <protection locked="1" hidden="0"/>
    </dxf>
    <dxf>
      <protection locked="1" hidden="0"/>
    </dxf>
    <dxf>
      <fill>
        <patternFill>
          <bgColor rgb="FF00B0F0"/>
        </patternFill>
      </fill>
    </dxf>
    <dxf>
      <fill>
        <patternFill>
          <bgColor rgb="FF00B050"/>
        </patternFill>
      </fill>
    </dxf>
    <dxf>
      <fill>
        <patternFill>
          <bgColor rgb="FF00B050"/>
        </patternFill>
      </fill>
    </dxf>
    <dxf>
      <fill>
        <patternFill>
          <bgColor rgb="FF00B0F0"/>
        </patternFill>
      </fill>
    </dxf>
    <dxf>
      <font>
        <color theme="1"/>
      </font>
      <fill>
        <patternFill>
          <bgColor theme="4" tint="0.39994506668294322"/>
        </patternFill>
      </fill>
    </dxf>
    <dxf>
      <font>
        <color theme="1"/>
      </font>
      <fill>
        <patternFill>
          <bgColor theme="5" tint="0.59996337778862885"/>
        </patternFill>
      </fill>
    </dxf>
    <dxf>
      <font>
        <color theme="1"/>
      </font>
      <fill>
        <patternFill>
          <bgColor theme="6" tint="0.39994506668294322"/>
        </patternFill>
      </fill>
    </dxf>
    <dxf>
      <font>
        <color theme="1"/>
      </font>
      <fill>
        <patternFill>
          <bgColor theme="7" tint="0.59996337778862885"/>
        </patternFill>
      </fill>
    </dxf>
    <dxf>
      <font>
        <color theme="1"/>
      </font>
      <fill>
        <patternFill>
          <bgColor theme="8" tint="0.59996337778862885"/>
        </patternFill>
      </fill>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numFmt numFmtId="1" formatCode="0"/>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outlin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numFmt numFmtId="0" formatCode="General"/>
      <fill>
        <patternFill patternType="solid">
          <fgColor indexed="64"/>
          <bgColor rgb="FFFFFF00"/>
        </patternFill>
      </fill>
      <border diagonalUp="0" diagonalDown="0">
        <left style="thin">
          <color indexed="64"/>
        </left>
        <right style="thin">
          <color indexed="64"/>
        </right>
        <top style="thin">
          <color indexed="64"/>
        </top>
        <bottom style="thin">
          <color indexed="64"/>
        </bottom>
      </border>
      <protection locked="1" hidden="0"/>
    </dxf>
    <dxf>
      <fill>
        <patternFill patternType="none">
          <fgColor indexed="64"/>
          <bgColor indexed="65"/>
        </patternFill>
      </fill>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left" vertical="center" textRotation="0" wrapText="0" indent="1" justifyLastLine="0" shrinkToFit="0" readingOrder="0"/>
      <border diagonalUp="0" diagonalDown="0" outline="0">
        <left/>
        <right/>
        <top/>
        <bottom/>
      </border>
      <protection locked="1" hidden="0"/>
    </dxf>
    <dxf>
      <protection locked="1" hidden="0"/>
    </dxf>
    <dxf>
      <protection locked="1" hidden="0"/>
    </dxf>
    <dxf>
      <protection locked="1" hidden="0"/>
    </dxf>
    <dxf>
      <fill>
        <patternFill>
          <bgColor rgb="FF00B0F0"/>
        </patternFill>
      </fill>
    </dxf>
    <dxf>
      <fill>
        <patternFill>
          <bgColor rgb="FF00B050"/>
        </patternFill>
      </fill>
    </dxf>
    <dxf>
      <fill>
        <patternFill>
          <bgColor rgb="FF00B050"/>
        </patternFill>
      </fill>
    </dxf>
    <dxf>
      <fill>
        <patternFill>
          <bgColor rgb="FF00B0F0"/>
        </patternFill>
      </fill>
    </dxf>
    <dxf>
      <font>
        <color theme="1"/>
      </font>
      <fill>
        <patternFill>
          <bgColor theme="4" tint="0.39994506668294322"/>
        </patternFill>
      </fill>
    </dxf>
    <dxf>
      <font>
        <color theme="1"/>
      </font>
      <fill>
        <patternFill>
          <bgColor theme="5" tint="0.59996337778862885"/>
        </patternFill>
      </fill>
    </dxf>
    <dxf>
      <font>
        <color theme="1"/>
      </font>
      <fill>
        <patternFill>
          <bgColor theme="6" tint="0.39994506668294322"/>
        </patternFill>
      </fill>
    </dxf>
    <dxf>
      <font>
        <color theme="1"/>
      </font>
      <fill>
        <patternFill>
          <bgColor theme="7" tint="0.59996337778862885"/>
        </patternFill>
      </fill>
    </dxf>
    <dxf>
      <font>
        <color theme="1"/>
      </font>
      <fill>
        <patternFill>
          <bgColor theme="8" tint="0.59996337778862885"/>
        </patternFill>
      </fill>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numFmt numFmtId="1" formatCode="0"/>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outlin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numFmt numFmtId="0" formatCode="General"/>
      <fill>
        <patternFill patternType="solid">
          <fgColor indexed="64"/>
          <bgColor rgb="FFFFFF00"/>
        </patternFill>
      </fill>
      <border diagonalUp="0" diagonalDown="0">
        <left style="thin">
          <color indexed="64"/>
        </left>
        <right style="thin">
          <color indexed="64"/>
        </right>
        <top style="thin">
          <color indexed="64"/>
        </top>
        <bottom style="thin">
          <color indexed="64"/>
        </bottom>
      </border>
      <protection locked="1" hidden="0"/>
    </dxf>
    <dxf>
      <fill>
        <patternFill patternType="none">
          <fgColor indexed="64"/>
          <bgColor indexed="65"/>
        </patternFill>
      </fill>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left" vertical="center" textRotation="0" wrapText="0" indent="1" justifyLastLine="0" shrinkToFit="0" readingOrder="0"/>
      <border diagonalUp="0" diagonalDown="0" outline="0">
        <left/>
        <right/>
        <top/>
        <bottom/>
      </border>
      <protection locked="1" hidden="0"/>
    </dxf>
    <dxf>
      <protection locked="1" hidden="0"/>
    </dxf>
    <dxf>
      <protection locked="1" hidden="0"/>
    </dxf>
    <dxf>
      <protection locked="1" hidden="0"/>
    </dxf>
    <dxf>
      <fill>
        <patternFill>
          <bgColor rgb="FF00B0F0"/>
        </patternFill>
      </fill>
    </dxf>
    <dxf>
      <fill>
        <patternFill>
          <bgColor rgb="FF00B050"/>
        </patternFill>
      </fill>
    </dxf>
    <dxf>
      <fill>
        <patternFill>
          <bgColor rgb="FF00B050"/>
        </patternFill>
      </fill>
    </dxf>
    <dxf>
      <fill>
        <patternFill>
          <bgColor rgb="FF00B0F0"/>
        </patternFill>
      </fill>
    </dxf>
    <dxf>
      <font>
        <color theme="1"/>
      </font>
      <fill>
        <patternFill>
          <bgColor theme="4" tint="0.39994506668294322"/>
        </patternFill>
      </fill>
    </dxf>
    <dxf>
      <font>
        <color theme="1"/>
      </font>
      <fill>
        <patternFill>
          <bgColor theme="5" tint="0.59996337778862885"/>
        </patternFill>
      </fill>
    </dxf>
    <dxf>
      <font>
        <color theme="1"/>
      </font>
      <fill>
        <patternFill>
          <bgColor theme="6" tint="0.39994506668294322"/>
        </patternFill>
      </fill>
    </dxf>
    <dxf>
      <font>
        <color theme="1"/>
      </font>
      <fill>
        <patternFill>
          <bgColor theme="7" tint="0.59996337778862885"/>
        </patternFill>
      </fill>
    </dxf>
    <dxf>
      <font>
        <color theme="1"/>
      </font>
      <fill>
        <patternFill>
          <bgColor theme="8" tint="0.59996337778862885"/>
        </patternFill>
      </fill>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numFmt numFmtId="1" formatCode="0"/>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outlin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numFmt numFmtId="0" formatCode="General"/>
      <fill>
        <patternFill patternType="solid">
          <fgColor indexed="64"/>
          <bgColor rgb="FFFFFF00"/>
        </patternFill>
      </fill>
      <border diagonalUp="0" diagonalDown="0">
        <left style="thin">
          <color indexed="64"/>
        </left>
        <right style="thin">
          <color indexed="64"/>
        </right>
        <top style="thin">
          <color indexed="64"/>
        </top>
        <bottom style="thin">
          <color indexed="64"/>
        </bottom>
      </border>
      <protection locked="1" hidden="0"/>
    </dxf>
    <dxf>
      <fill>
        <patternFill patternType="none">
          <fgColor indexed="64"/>
          <bgColor indexed="65"/>
        </patternFill>
      </fill>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left" vertical="center" textRotation="0" wrapText="0" indent="1" justifyLastLine="0" shrinkToFit="0" readingOrder="0"/>
      <border diagonalUp="0" diagonalDown="0" outline="0">
        <left/>
        <right/>
        <top/>
        <bottom/>
      </border>
      <protection locked="1" hidden="0"/>
    </dxf>
    <dxf>
      <protection locked="1" hidden="0"/>
    </dxf>
    <dxf>
      <protection locked="1" hidden="0"/>
    </dxf>
    <dxf>
      <protection locked="1" hidden="0"/>
    </dxf>
    <dxf>
      <fill>
        <patternFill>
          <bgColor rgb="FF00B0F0"/>
        </patternFill>
      </fill>
    </dxf>
    <dxf>
      <fill>
        <patternFill>
          <bgColor rgb="FF00B050"/>
        </patternFill>
      </fill>
    </dxf>
    <dxf>
      <fill>
        <patternFill>
          <bgColor rgb="FF00B050"/>
        </patternFill>
      </fill>
    </dxf>
    <dxf>
      <fill>
        <patternFill>
          <bgColor rgb="FF00B0F0"/>
        </patternFill>
      </fill>
    </dxf>
    <dxf>
      <font>
        <color theme="1"/>
      </font>
      <fill>
        <patternFill>
          <bgColor theme="4" tint="0.39994506668294322"/>
        </patternFill>
      </fill>
    </dxf>
    <dxf>
      <font>
        <color theme="1"/>
      </font>
      <fill>
        <patternFill>
          <bgColor theme="5" tint="0.59996337778862885"/>
        </patternFill>
      </fill>
    </dxf>
    <dxf>
      <font>
        <color theme="1"/>
      </font>
      <fill>
        <patternFill>
          <bgColor theme="6" tint="0.39994506668294322"/>
        </patternFill>
      </fill>
    </dxf>
    <dxf>
      <font>
        <color theme="1"/>
      </font>
      <fill>
        <patternFill>
          <bgColor theme="7" tint="0.59996337778862885"/>
        </patternFill>
      </fill>
    </dxf>
    <dxf>
      <font>
        <color theme="1"/>
      </font>
      <fill>
        <patternFill>
          <bgColor theme="8" tint="0.59996337778862885"/>
        </patternFill>
      </fill>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numFmt numFmtId="1" formatCode="0"/>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outlin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numFmt numFmtId="0" formatCode="General"/>
      <fill>
        <patternFill patternType="solid">
          <fgColor indexed="64"/>
          <bgColor rgb="FFFFFF00"/>
        </patternFill>
      </fill>
      <border diagonalUp="0" diagonalDown="0">
        <left style="thin">
          <color indexed="64"/>
        </left>
        <right style="thin">
          <color indexed="64"/>
        </right>
        <top style="thin">
          <color indexed="64"/>
        </top>
        <bottom style="thin">
          <color indexed="64"/>
        </bottom>
      </border>
      <protection locked="1" hidden="0"/>
    </dxf>
    <dxf>
      <fill>
        <patternFill patternType="none">
          <fgColor indexed="64"/>
          <bgColor indexed="65"/>
        </patternFill>
      </fill>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left" vertical="center" textRotation="0" wrapText="0" indent="1" justifyLastLine="0" shrinkToFit="0" readingOrder="0"/>
      <border diagonalUp="0" diagonalDown="0" outline="0">
        <left/>
        <right/>
        <top/>
        <bottom/>
      </border>
      <protection locked="1" hidden="0"/>
    </dxf>
    <dxf>
      <protection locked="1" hidden="0"/>
    </dxf>
    <dxf>
      <protection locked="1" hidden="0"/>
    </dxf>
    <dxf>
      <protection locked="1" hidden="0"/>
    </dxf>
    <dxf>
      <fill>
        <patternFill>
          <bgColor rgb="FF00B0F0"/>
        </patternFill>
      </fill>
    </dxf>
    <dxf>
      <fill>
        <patternFill>
          <bgColor rgb="FF00B050"/>
        </patternFill>
      </fill>
    </dxf>
    <dxf>
      <fill>
        <patternFill>
          <bgColor rgb="FF00B050"/>
        </patternFill>
      </fill>
    </dxf>
    <dxf>
      <fill>
        <patternFill>
          <bgColor rgb="FF00B0F0"/>
        </patternFill>
      </fill>
    </dxf>
    <dxf>
      <font>
        <color theme="1"/>
      </font>
      <fill>
        <patternFill>
          <bgColor theme="4" tint="0.39994506668294322"/>
        </patternFill>
      </fill>
    </dxf>
    <dxf>
      <font>
        <color theme="1"/>
      </font>
      <fill>
        <patternFill>
          <bgColor theme="5" tint="0.59996337778862885"/>
        </patternFill>
      </fill>
    </dxf>
    <dxf>
      <font>
        <color theme="1"/>
      </font>
      <fill>
        <patternFill>
          <bgColor theme="6" tint="0.39994506668294322"/>
        </patternFill>
      </fill>
    </dxf>
    <dxf>
      <font>
        <color theme="1"/>
      </font>
      <fill>
        <patternFill>
          <bgColor theme="7" tint="0.59996337778862885"/>
        </patternFill>
      </fill>
    </dxf>
    <dxf>
      <font>
        <color theme="1"/>
      </font>
      <fill>
        <patternFill>
          <bgColor theme="8" tint="0.59996337778862885"/>
        </patternFill>
      </fill>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numFmt numFmtId="1" formatCode="0"/>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outlin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numFmt numFmtId="0" formatCode="General"/>
      <fill>
        <patternFill patternType="solid">
          <fgColor indexed="64"/>
          <bgColor rgb="FFFFFF00"/>
        </patternFill>
      </fill>
      <border diagonalUp="0" diagonalDown="0">
        <left style="thin">
          <color indexed="64"/>
        </left>
        <right style="thin">
          <color indexed="64"/>
        </right>
        <top style="thin">
          <color indexed="64"/>
        </top>
        <bottom style="thin">
          <color indexed="64"/>
        </bottom>
      </border>
      <protection locked="1" hidden="0"/>
    </dxf>
    <dxf>
      <fill>
        <patternFill patternType="none">
          <fgColor indexed="64"/>
          <bgColor indexed="65"/>
        </patternFill>
      </fill>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left" vertical="center" textRotation="0" wrapText="0" indent="1" justifyLastLine="0" shrinkToFit="0" readingOrder="0"/>
      <border diagonalUp="0" diagonalDown="0" outline="0">
        <left/>
        <right/>
        <top/>
        <bottom/>
      </border>
      <protection locked="1" hidden="0"/>
    </dxf>
    <dxf>
      <protection locked="1" hidden="0"/>
    </dxf>
    <dxf>
      <protection locked="1" hidden="0"/>
    </dxf>
    <dxf>
      <protection locked="1" hidden="0"/>
    </dxf>
    <dxf>
      <fill>
        <patternFill>
          <bgColor rgb="FF00B0F0"/>
        </patternFill>
      </fill>
    </dxf>
    <dxf>
      <fill>
        <patternFill>
          <bgColor rgb="FF00B050"/>
        </patternFill>
      </fill>
    </dxf>
    <dxf>
      <fill>
        <patternFill>
          <bgColor rgb="FF00B050"/>
        </patternFill>
      </fill>
    </dxf>
    <dxf>
      <fill>
        <patternFill>
          <bgColor rgb="FF00B0F0"/>
        </patternFill>
      </fill>
    </dxf>
    <dxf>
      <font>
        <color theme="1"/>
      </font>
      <fill>
        <patternFill>
          <bgColor theme="4" tint="0.39994506668294322"/>
        </patternFill>
      </fill>
    </dxf>
    <dxf>
      <font>
        <color theme="1"/>
      </font>
      <fill>
        <patternFill>
          <bgColor theme="5" tint="0.59996337778862885"/>
        </patternFill>
      </fill>
    </dxf>
    <dxf>
      <font>
        <color theme="1"/>
      </font>
      <fill>
        <patternFill>
          <bgColor theme="6" tint="0.39994506668294322"/>
        </patternFill>
      </fill>
    </dxf>
    <dxf>
      <font>
        <color theme="1"/>
      </font>
      <fill>
        <patternFill>
          <bgColor theme="7" tint="0.59996337778862885"/>
        </patternFill>
      </fill>
    </dxf>
    <dxf>
      <font>
        <color theme="1"/>
      </font>
      <fill>
        <patternFill>
          <bgColor theme="8" tint="0.59996337778862885"/>
        </patternFill>
      </fill>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numFmt numFmtId="1" formatCode="0"/>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outlin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numFmt numFmtId="0" formatCode="General"/>
      <fill>
        <patternFill patternType="solid">
          <fgColor indexed="64"/>
          <bgColor rgb="FFFFFF00"/>
        </patternFill>
      </fill>
      <border diagonalUp="0" diagonalDown="0">
        <left style="thin">
          <color indexed="64"/>
        </left>
        <right style="thin">
          <color indexed="64"/>
        </right>
        <top style="thin">
          <color indexed="64"/>
        </top>
        <bottom style="thin">
          <color indexed="64"/>
        </bottom>
      </border>
      <protection locked="1" hidden="0"/>
    </dxf>
    <dxf>
      <fill>
        <patternFill patternType="none">
          <fgColor indexed="64"/>
          <bgColor indexed="65"/>
        </patternFill>
      </fill>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left" vertical="center" textRotation="0" wrapText="0" indent="1" justifyLastLine="0" shrinkToFit="0" readingOrder="0"/>
      <border diagonalUp="0" diagonalDown="0" outline="0">
        <left/>
        <right/>
        <top/>
        <bottom/>
      </border>
      <protection locked="1" hidden="0"/>
    </dxf>
    <dxf>
      <protection locked="1" hidden="0"/>
    </dxf>
    <dxf>
      <protection locked="1" hidden="0"/>
    </dxf>
    <dxf>
      <protection locked="1" hidden="0"/>
    </dxf>
    <dxf>
      <fill>
        <patternFill>
          <bgColor rgb="FF00B0F0"/>
        </patternFill>
      </fill>
    </dxf>
    <dxf>
      <fill>
        <patternFill>
          <bgColor rgb="FF00B050"/>
        </patternFill>
      </fill>
    </dxf>
    <dxf>
      <fill>
        <patternFill>
          <bgColor rgb="FF00B050"/>
        </patternFill>
      </fill>
    </dxf>
    <dxf>
      <fill>
        <patternFill>
          <bgColor rgb="FF00B0F0"/>
        </patternFill>
      </fill>
    </dxf>
    <dxf>
      <font>
        <color theme="1"/>
      </font>
      <fill>
        <patternFill>
          <bgColor theme="4" tint="0.39994506668294322"/>
        </patternFill>
      </fill>
    </dxf>
    <dxf>
      <font>
        <color theme="1"/>
      </font>
      <fill>
        <patternFill>
          <bgColor theme="5" tint="0.59996337778862885"/>
        </patternFill>
      </fill>
    </dxf>
    <dxf>
      <font>
        <color theme="1"/>
      </font>
      <fill>
        <patternFill>
          <bgColor theme="6" tint="0.39994506668294322"/>
        </patternFill>
      </fill>
    </dxf>
    <dxf>
      <font>
        <color theme="1"/>
      </font>
      <fill>
        <patternFill>
          <bgColor theme="7" tint="0.59996337778862885"/>
        </patternFill>
      </fill>
    </dxf>
    <dxf>
      <font>
        <color theme="1"/>
      </font>
      <fill>
        <patternFill>
          <bgColor theme="8" tint="0.59996337778862885"/>
        </patternFill>
      </fill>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numFmt numFmtId="1" formatCode="0"/>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outlin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numFmt numFmtId="0" formatCode="General"/>
      <fill>
        <patternFill patternType="solid">
          <fgColor indexed="64"/>
          <bgColor rgb="FFFFFF00"/>
        </patternFill>
      </fill>
      <border diagonalUp="0" diagonalDown="0">
        <left style="thin">
          <color indexed="64"/>
        </left>
        <right style="thin">
          <color indexed="64"/>
        </right>
        <top style="thin">
          <color indexed="64"/>
        </top>
        <bottom style="thin">
          <color indexed="64"/>
        </bottom>
      </border>
      <protection locked="1" hidden="0"/>
    </dxf>
    <dxf>
      <fill>
        <patternFill patternType="none">
          <fgColor indexed="64"/>
          <bgColor indexed="65"/>
        </patternFill>
      </fill>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left" vertical="center" textRotation="0" wrapText="0" indent="1" justifyLastLine="0" shrinkToFit="0" readingOrder="0"/>
      <border diagonalUp="0" diagonalDown="0" outline="0">
        <left/>
        <right/>
        <top/>
        <bottom/>
      </border>
      <protection locked="1" hidden="0"/>
    </dxf>
    <dxf>
      <protection locked="1" hidden="0"/>
    </dxf>
    <dxf>
      <protection locked="1" hidden="0"/>
    </dxf>
    <dxf>
      <protection locked="1" hidden="0"/>
    </dxf>
    <dxf>
      <fill>
        <patternFill>
          <bgColor rgb="FF00B0F0"/>
        </patternFill>
      </fill>
    </dxf>
    <dxf>
      <fill>
        <patternFill>
          <bgColor rgb="FF00B050"/>
        </patternFill>
      </fill>
    </dxf>
    <dxf>
      <fill>
        <patternFill>
          <bgColor rgb="FF00B050"/>
        </patternFill>
      </fill>
    </dxf>
    <dxf>
      <fill>
        <patternFill>
          <bgColor rgb="FF00B0F0"/>
        </patternFill>
      </fill>
    </dxf>
    <dxf>
      <font>
        <color theme="1"/>
      </font>
      <fill>
        <patternFill>
          <bgColor theme="4" tint="0.39994506668294322"/>
        </patternFill>
      </fill>
    </dxf>
    <dxf>
      <font>
        <color theme="1"/>
      </font>
      <fill>
        <patternFill>
          <bgColor theme="5" tint="0.59996337778862885"/>
        </patternFill>
      </fill>
    </dxf>
    <dxf>
      <font>
        <color theme="1"/>
      </font>
      <fill>
        <patternFill>
          <bgColor theme="6" tint="0.39994506668294322"/>
        </patternFill>
      </fill>
    </dxf>
    <dxf>
      <font>
        <color theme="1"/>
      </font>
      <fill>
        <patternFill>
          <bgColor theme="7" tint="0.59996337778862885"/>
        </patternFill>
      </fill>
    </dxf>
    <dxf>
      <font>
        <color theme="1"/>
      </font>
      <fill>
        <patternFill>
          <bgColor theme="8" tint="0.59996337778862885"/>
        </patternFill>
      </fill>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numFmt numFmtId="1" formatCode="0"/>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outlin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numFmt numFmtId="0" formatCode="General"/>
      <fill>
        <patternFill patternType="solid">
          <fgColor indexed="64"/>
          <bgColor rgb="FFFFFF00"/>
        </patternFill>
      </fill>
      <border diagonalUp="0" diagonalDown="0">
        <left style="thin">
          <color indexed="64"/>
        </left>
        <right style="thin">
          <color indexed="64"/>
        </right>
        <top style="thin">
          <color indexed="64"/>
        </top>
        <bottom style="thin">
          <color indexed="64"/>
        </bottom>
      </border>
      <protection locked="1" hidden="0"/>
    </dxf>
    <dxf>
      <fill>
        <patternFill patternType="none">
          <fgColor indexed="64"/>
          <bgColor indexed="65"/>
        </patternFill>
      </fill>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left" vertical="center" textRotation="0" wrapText="0" indent="1" justifyLastLine="0" shrinkToFit="0" readingOrder="0"/>
      <border diagonalUp="0" diagonalDown="0" outline="0">
        <left/>
        <right/>
        <top/>
        <bottom/>
      </border>
      <protection locked="1" hidden="0"/>
    </dxf>
    <dxf>
      <protection locked="1" hidden="0"/>
    </dxf>
    <dxf>
      <protection locked="1" hidden="0"/>
    </dxf>
    <dxf>
      <protection locked="1" hidden="0"/>
    </dxf>
    <dxf>
      <fill>
        <patternFill>
          <bgColor rgb="FF00B0F0"/>
        </patternFill>
      </fill>
    </dxf>
    <dxf>
      <fill>
        <patternFill>
          <bgColor rgb="FF00B050"/>
        </patternFill>
      </fill>
    </dxf>
    <dxf>
      <fill>
        <patternFill>
          <bgColor rgb="FF00B050"/>
        </patternFill>
      </fill>
    </dxf>
    <dxf>
      <fill>
        <patternFill>
          <bgColor rgb="FF00B0F0"/>
        </patternFill>
      </fill>
    </dxf>
    <dxf>
      <font>
        <color theme="1"/>
      </font>
      <fill>
        <patternFill>
          <bgColor theme="4" tint="0.39994506668294322"/>
        </patternFill>
      </fill>
    </dxf>
    <dxf>
      <font>
        <color theme="1"/>
      </font>
      <fill>
        <patternFill>
          <bgColor theme="5" tint="0.59996337778862885"/>
        </patternFill>
      </fill>
    </dxf>
    <dxf>
      <font>
        <color theme="1"/>
      </font>
      <fill>
        <patternFill>
          <bgColor theme="6" tint="0.39994506668294322"/>
        </patternFill>
      </fill>
    </dxf>
    <dxf>
      <font>
        <color theme="1"/>
      </font>
      <fill>
        <patternFill>
          <bgColor theme="7" tint="0.59996337778862885"/>
        </patternFill>
      </fill>
    </dxf>
    <dxf>
      <font>
        <color theme="1"/>
      </font>
      <fill>
        <patternFill>
          <bgColor theme="8" tint="0.59996337778862885"/>
        </patternFill>
      </fill>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numFmt numFmtId="1" formatCode="0"/>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outlin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numFmt numFmtId="0" formatCode="General"/>
      <fill>
        <patternFill patternType="solid">
          <fgColor indexed="64"/>
          <bgColor rgb="FFFFFF00"/>
        </patternFill>
      </fill>
      <border diagonalUp="0" diagonalDown="0">
        <left style="thin">
          <color indexed="64"/>
        </left>
        <right style="thin">
          <color indexed="64"/>
        </right>
        <top style="thin">
          <color indexed="64"/>
        </top>
        <bottom style="thin">
          <color indexed="64"/>
        </bottom>
      </border>
      <protection locked="1" hidden="0"/>
    </dxf>
    <dxf>
      <fill>
        <patternFill patternType="none">
          <fgColor indexed="64"/>
          <bgColor indexed="65"/>
        </patternFill>
      </fill>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left" vertical="center" textRotation="0" wrapText="0" indent="1" justifyLastLine="0" shrinkToFit="0" readingOrder="0"/>
      <border diagonalUp="0" diagonalDown="0" outline="0">
        <left/>
        <right/>
        <top/>
        <bottom/>
      </border>
      <protection locked="1" hidden="0"/>
    </dxf>
    <dxf>
      <protection locked="1" hidden="0"/>
    </dxf>
    <dxf>
      <protection locked="1" hidden="0"/>
    </dxf>
    <dxf>
      <protection locked="1" hidden="0"/>
    </dxf>
    <dxf>
      <fill>
        <patternFill>
          <bgColor rgb="FF00B0F0"/>
        </patternFill>
      </fill>
    </dxf>
    <dxf>
      <fill>
        <patternFill>
          <bgColor rgb="FF00B050"/>
        </patternFill>
      </fill>
    </dxf>
    <dxf>
      <fill>
        <patternFill>
          <bgColor rgb="FF00B050"/>
        </patternFill>
      </fill>
    </dxf>
    <dxf>
      <fill>
        <patternFill>
          <bgColor rgb="FF00B0F0"/>
        </patternFill>
      </fill>
    </dxf>
    <dxf>
      <font>
        <color theme="1"/>
      </font>
      <fill>
        <patternFill>
          <bgColor theme="4" tint="0.39994506668294322"/>
        </patternFill>
      </fill>
    </dxf>
    <dxf>
      <font>
        <color theme="1"/>
      </font>
      <fill>
        <patternFill>
          <bgColor theme="5" tint="0.59996337778862885"/>
        </patternFill>
      </fill>
    </dxf>
    <dxf>
      <font>
        <color theme="1"/>
      </font>
      <fill>
        <patternFill>
          <bgColor theme="6" tint="0.39994506668294322"/>
        </patternFill>
      </fill>
    </dxf>
    <dxf>
      <font>
        <color theme="1"/>
      </font>
      <fill>
        <patternFill>
          <bgColor theme="7" tint="0.59996337778862885"/>
        </patternFill>
      </fill>
    </dxf>
    <dxf>
      <font>
        <color theme="1"/>
      </font>
      <fill>
        <patternFill>
          <bgColor theme="8" tint="0.59996337778862885"/>
        </patternFill>
      </fill>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numFmt numFmtId="1" formatCode="0"/>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outlin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numFmt numFmtId="0" formatCode="General"/>
      <fill>
        <patternFill patternType="solid">
          <fgColor indexed="64"/>
          <bgColor rgb="FFFFFF00"/>
        </patternFill>
      </fill>
      <border diagonalUp="0" diagonalDown="0">
        <left style="thin">
          <color indexed="64"/>
        </left>
        <right style="thin">
          <color indexed="64"/>
        </right>
        <top style="thin">
          <color indexed="64"/>
        </top>
        <bottom style="thin">
          <color indexed="64"/>
        </bottom>
      </border>
      <protection locked="1" hidden="0"/>
    </dxf>
    <dxf>
      <fill>
        <patternFill patternType="none">
          <fgColor indexed="64"/>
          <bgColor indexed="65"/>
        </patternFill>
      </fill>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left" vertical="center" textRotation="0" wrapText="0" indent="1" justifyLastLine="0" shrinkToFit="0" readingOrder="0"/>
      <border diagonalUp="0" diagonalDown="0" outline="0">
        <left/>
        <right/>
        <top/>
        <bottom/>
      </border>
      <protection locked="1" hidden="0"/>
    </dxf>
    <dxf>
      <protection locked="1" hidden="0"/>
    </dxf>
    <dxf>
      <protection locked="1" hidden="0"/>
    </dxf>
    <dxf>
      <protection locked="1" hidden="0"/>
    </dxf>
    <dxf>
      <fill>
        <patternFill>
          <bgColor rgb="FF00B0F0"/>
        </patternFill>
      </fill>
    </dxf>
    <dxf>
      <fill>
        <patternFill>
          <bgColor rgb="FF00B050"/>
        </patternFill>
      </fill>
    </dxf>
    <dxf>
      <fill>
        <patternFill>
          <bgColor rgb="FF00B050"/>
        </patternFill>
      </fill>
    </dxf>
    <dxf>
      <fill>
        <patternFill>
          <bgColor rgb="FF00B0F0"/>
        </patternFill>
      </fill>
    </dxf>
    <dxf>
      <font>
        <color theme="1"/>
      </font>
      <fill>
        <patternFill>
          <bgColor theme="4" tint="0.39994506668294322"/>
        </patternFill>
      </fill>
    </dxf>
    <dxf>
      <font>
        <color theme="1"/>
      </font>
      <fill>
        <patternFill>
          <bgColor theme="5" tint="0.59996337778862885"/>
        </patternFill>
      </fill>
    </dxf>
    <dxf>
      <font>
        <color theme="1"/>
      </font>
      <fill>
        <patternFill>
          <bgColor theme="6" tint="0.39994506668294322"/>
        </patternFill>
      </fill>
    </dxf>
    <dxf>
      <font>
        <color theme="1"/>
      </font>
      <fill>
        <patternFill>
          <bgColor theme="7" tint="0.59996337778862885"/>
        </patternFill>
      </fill>
    </dxf>
    <dxf>
      <font>
        <color theme="1"/>
      </font>
      <fill>
        <patternFill>
          <bgColor theme="8" tint="0.59996337778862885"/>
        </patternFill>
      </fill>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numFmt numFmtId="1" formatCode="0"/>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border diagonalUp="0" diagonalDown="0" outline="0">
        <left/>
        <right style="thin">
          <color theme="0"/>
        </right>
        <top style="thin">
          <color theme="0"/>
        </top>
        <bottom style="thin">
          <color theme="0"/>
        </bottom>
      </border>
      <protection locked="1" hidden="0"/>
    </dxf>
    <dxf>
      <numFmt numFmtId="0" formatCode="General"/>
      <fill>
        <patternFill patternType="solid">
          <fgColor indexed="64"/>
          <bgColor rgb="FFFFFF00"/>
        </patternFill>
      </fill>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left" vertical="center" textRotation="0" wrapText="0" indent="1" justifyLastLine="0" shrinkToFit="0" readingOrder="0"/>
      <border diagonalUp="0" diagonalDown="0" outline="0">
        <left/>
        <right/>
        <top/>
        <bottom/>
      </border>
      <protection locked="1" hidden="0"/>
    </dxf>
    <dxf>
      <fill>
        <patternFill patternType="none">
          <fgColor indexed="64"/>
          <bgColor indexed="65"/>
        </patternFill>
      </fill>
      <protection locked="1" hidden="0"/>
    </dxf>
    <dxf>
      <protection locked="1" hidden="0"/>
    </dxf>
    <dxf>
      <protection locked="1" hidden="0"/>
    </dxf>
    <dxf>
      <protection locked="1" hidden="0"/>
    </dxf>
    <dxf>
      <fill>
        <patternFill>
          <bgColor rgb="FF00B0F0"/>
        </patternFill>
      </fill>
    </dxf>
    <dxf>
      <fill>
        <patternFill>
          <bgColor rgb="FF00B050"/>
        </patternFill>
      </fill>
    </dxf>
    <dxf>
      <fill>
        <patternFill>
          <bgColor rgb="FF00B050"/>
        </patternFill>
      </fill>
    </dxf>
    <dxf>
      <fill>
        <patternFill>
          <bgColor rgb="FF00B0F0"/>
        </patternFill>
      </fill>
    </dxf>
    <dxf>
      <font>
        <color theme="1"/>
      </font>
      <fill>
        <patternFill>
          <bgColor theme="4" tint="0.39994506668294322"/>
        </patternFill>
      </fill>
    </dxf>
    <dxf>
      <font>
        <color theme="1"/>
      </font>
      <fill>
        <patternFill>
          <bgColor theme="5" tint="0.59996337778862885"/>
        </patternFill>
      </fill>
    </dxf>
    <dxf>
      <font>
        <color theme="1"/>
      </font>
      <fill>
        <patternFill>
          <bgColor theme="6" tint="0.39994506668294322"/>
        </patternFill>
      </fill>
    </dxf>
    <dxf>
      <font>
        <color theme="1"/>
      </font>
      <fill>
        <patternFill>
          <bgColor theme="7" tint="0.59996337778862885"/>
        </patternFill>
      </fill>
    </dxf>
    <dxf>
      <font>
        <color theme="1"/>
      </font>
      <fill>
        <patternFill>
          <bgColor theme="8" tint="0.59996337778862885"/>
        </patternFill>
      </fill>
    </dxf>
    <dxf>
      <fill>
        <patternFill patternType="solid">
          <bgColor theme="6" tint="0.79998168889431442"/>
        </patternFill>
      </fill>
      <border diagonalUp="0" diagonalDown="0">
        <left/>
        <right/>
        <top style="thin">
          <color theme="0" tint="-0.14996795556505021"/>
        </top>
        <bottom style="medium">
          <color theme="2" tint="-0.499984740745262"/>
        </bottom>
        <vertical/>
        <horizontal/>
      </border>
    </dxf>
    <dxf>
      <font>
        <color theme="1"/>
      </font>
      <fill>
        <patternFill patternType="solid">
          <bgColor theme="6" tint="0.79998168889431442"/>
        </patternFill>
      </fill>
      <border diagonalUp="0" diagonalDown="0">
        <left/>
        <right/>
        <top style="thin">
          <color theme="0" tint="-0.14993743705557422"/>
        </top>
        <bottom style="medium">
          <color theme="2" tint="-0.499984740745262"/>
        </bottom>
        <vertical/>
        <horizontal style="thin">
          <color theme="0" tint="-0.14993743705557422"/>
        </horizontal>
      </border>
    </dxf>
    <dxf>
      <font>
        <color theme="1"/>
      </font>
      <fill>
        <patternFill patternType="solid">
          <bgColor theme="2"/>
        </patternFill>
      </fill>
      <border diagonalUp="0" diagonalDown="0">
        <left/>
        <right/>
        <top/>
        <bottom style="thin">
          <color theme="0" tint="-0.14996795556505021"/>
        </bottom>
        <vertical/>
        <horizontal/>
      </border>
    </dxf>
    <dxf>
      <font>
        <color theme="1"/>
      </font>
      <fill>
        <patternFill patternType="none">
          <bgColor auto="1"/>
        </patternFill>
      </fill>
      <border diagonalUp="0" diagonalDown="0">
        <left/>
        <right/>
        <top style="thin">
          <color theme="0" tint="-0.14996795556505021"/>
        </top>
        <bottom style="thin">
          <color theme="0" tint="-0.14993743705557422"/>
        </bottom>
        <vertical/>
        <horizontal/>
      </border>
    </dxf>
    <dxf>
      <fill>
        <patternFill>
          <bgColor theme="0" tint="-0.14996795556505021"/>
        </patternFill>
      </fill>
      <border>
        <left style="thin">
          <color theme="0"/>
        </left>
        <right style="thin">
          <color theme="0"/>
        </right>
        <vertical style="thin">
          <color theme="0"/>
        </vertical>
      </border>
    </dxf>
    <dxf>
      <fill>
        <patternFill>
          <bgColor theme="0" tint="-4.9989318521683403E-2"/>
        </patternFill>
      </fill>
      <border>
        <left style="thin">
          <color theme="0"/>
        </left>
        <right style="thin">
          <color theme="0"/>
        </right>
        <vertical style="thin">
          <color theme="0"/>
        </vertical>
      </border>
    </dxf>
    <dxf>
      <fill>
        <patternFill>
          <bgColor theme="0" tint="-0.14996795556505021"/>
        </patternFill>
      </fill>
    </dxf>
    <dxf>
      <fill>
        <patternFill patternType="solid">
          <fgColor theme="4" tint="0.79992065187536243"/>
          <bgColor theme="0" tint="-4.9989318521683403E-2"/>
        </patternFill>
      </fill>
    </dxf>
    <dxf>
      <font>
        <color theme="1"/>
      </font>
      <fill>
        <patternFill patternType="none">
          <bgColor auto="1"/>
        </patternFill>
      </fill>
      <border diagonalUp="0" diagonalDown="0">
        <left/>
        <right/>
        <top/>
        <bottom style="thin">
          <color theme="0" tint="-0.14996795556505021"/>
        </bottom>
        <vertical/>
        <horizontal style="thin">
          <color theme="0" tint="-0.14996795556505021"/>
        </horizontal>
      </border>
    </dxf>
    <dxf>
      <font>
        <color theme="1"/>
      </font>
      <fill>
        <patternFill patternType="none">
          <bgColor auto="1"/>
        </patternFill>
      </fill>
      <border>
        <left/>
        <right/>
        <top style="thin">
          <color theme="2" tint="-9.9917600024414813E-2"/>
        </top>
        <bottom style="thin">
          <color theme="2" tint="-9.9948118533890809E-2"/>
        </bottom>
        <vertical/>
        <horizontal style="thin">
          <color theme="2" tint="-9.9917600024414813E-2"/>
        </horizontal>
      </border>
    </dxf>
    <dxf>
      <font>
        <color theme="1"/>
      </font>
      <fill>
        <patternFill>
          <bgColor theme="6" tint="0.79998168889431442"/>
        </patternFill>
      </fill>
      <border diagonalUp="0" diagonalDown="0">
        <left style="thin">
          <color theme="0"/>
        </left>
        <right style="thin">
          <color theme="0"/>
        </right>
        <top/>
        <bottom style="medium">
          <color theme="2" tint="-0.499984740745262"/>
        </bottom>
        <vertical style="thin">
          <color theme="0"/>
        </vertical>
        <horizontal/>
      </border>
    </dxf>
    <dxf>
      <font>
        <color theme="0"/>
      </font>
      <fill>
        <patternFill>
          <bgColor theme="3"/>
        </patternFill>
      </fill>
    </dxf>
    <dxf>
      <font>
        <color theme="1"/>
      </font>
      <border diagonalUp="0" diagonalDown="0">
        <left/>
        <right/>
        <top/>
        <bottom/>
        <vertical style="thin">
          <color theme="0"/>
        </vertical>
        <horizontal/>
      </border>
    </dxf>
  </dxfs>
  <tableStyles count="1" defaultTableStyle="Tableau des absences des employés" defaultPivotStyle="PivotStyleLight16">
    <tableStyle name="Tableau des absences des employés" pivot="0" count="13" xr9:uid="{00000000-0011-0000-FFFF-FFFF00000000}">
      <tableStyleElement type="wholeTable" dxfId="960"/>
      <tableStyleElement type="headerRow" dxfId="959"/>
      <tableStyleElement type="totalRow" dxfId="958"/>
      <tableStyleElement type="firstColumn" dxfId="957"/>
      <tableStyleElement type="lastColumn" dxfId="956"/>
      <tableStyleElement type="firstRowStripe" dxfId="955"/>
      <tableStyleElement type="secondRowStripe" dxfId="954"/>
      <tableStyleElement type="firstColumnStripe" dxfId="953"/>
      <tableStyleElement type="secondColumnStripe" dxfId="952"/>
      <tableStyleElement type="firstHeaderCell" dxfId="951"/>
      <tableStyleElement type="lastHeaderCell" dxfId="950"/>
      <tableStyleElement type="firstTotalCell" dxfId="949"/>
      <tableStyleElement type="lastTotalCell" dxfId="948"/>
    </tableStyle>
  </tableStyles>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0000000}" name="Janvier" displayName="Janvier" ref="A5:AI27" totalsRowShown="0" headerRowDxfId="938" dataDxfId="937" totalsRowDxfId="936">
  <autoFilter ref="A5:AI27" xr:uid="{00000000-0009-0000-0100-000003000000}">
    <filterColumn colId="0"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filterColumn colId="14" hiddenButton="1"/>
    <filterColumn colId="15" hiddenButton="1"/>
    <filterColumn colId="16" hiddenButton="1"/>
    <filterColumn colId="17" hiddenButton="1"/>
    <filterColumn colId="18" hiddenButton="1"/>
    <filterColumn colId="19" hiddenButton="1"/>
    <filterColumn colId="20" hiddenButton="1"/>
    <filterColumn colId="21" hiddenButton="1"/>
    <filterColumn colId="22" hiddenButton="1"/>
    <filterColumn colId="23" hiddenButton="1"/>
    <filterColumn colId="24" hiddenButton="1"/>
    <filterColumn colId="25" hiddenButton="1"/>
    <filterColumn colId="26" hiddenButton="1"/>
    <filterColumn colId="27" hiddenButton="1"/>
    <filterColumn colId="28" hiddenButton="1"/>
    <filterColumn colId="29" hiddenButton="1"/>
    <filterColumn colId="30" hiddenButton="1"/>
    <filterColumn colId="31" hiddenButton="1"/>
    <filterColumn colId="32" hiddenButton="1"/>
    <filterColumn colId="33" hiddenButton="1"/>
    <filterColumn colId="34" hiddenButton="1"/>
  </autoFilter>
  <tableColumns count="35">
    <tableColumn id="1" xr3:uid="{00000000-0010-0000-0000-000001000000}" name="Animaux" dataDxfId="935" totalsRowDxfId="934"/>
    <tableColumn id="66" xr3:uid="{00000000-0010-0000-0000-000042000000}" name="Colonne1" dataDxfId="933"/>
    <tableColumn id="2" xr3:uid="{00000000-0010-0000-0000-000002000000}" name="1" dataDxfId="932" totalsRowDxfId="931" dataCellStyle="Total"/>
    <tableColumn id="3" xr3:uid="{00000000-0010-0000-0000-000003000000}" name="2" dataDxfId="930" totalsRowDxfId="929" dataCellStyle="Total"/>
    <tableColumn id="4" xr3:uid="{00000000-0010-0000-0000-000004000000}" name="3" dataDxfId="928" totalsRowDxfId="927" dataCellStyle="Total"/>
    <tableColumn id="5" xr3:uid="{00000000-0010-0000-0000-000005000000}" name="4" dataDxfId="926" totalsRowDxfId="925" dataCellStyle="Total"/>
    <tableColumn id="6" xr3:uid="{00000000-0010-0000-0000-000006000000}" name="5" dataDxfId="924" totalsRowDxfId="923" dataCellStyle="Total"/>
    <tableColumn id="7" xr3:uid="{00000000-0010-0000-0000-000007000000}" name="6" dataDxfId="922" totalsRowDxfId="921" dataCellStyle="Total"/>
    <tableColumn id="8" xr3:uid="{00000000-0010-0000-0000-000008000000}" name="7" dataDxfId="920" totalsRowDxfId="919" dataCellStyle="Total"/>
    <tableColumn id="9" xr3:uid="{00000000-0010-0000-0000-000009000000}" name="8" dataDxfId="918" totalsRowDxfId="917" dataCellStyle="Total"/>
    <tableColumn id="10" xr3:uid="{00000000-0010-0000-0000-00000A000000}" name="9" dataDxfId="916" totalsRowDxfId="915" dataCellStyle="Total"/>
    <tableColumn id="11" xr3:uid="{00000000-0010-0000-0000-00000B000000}" name="10" dataDxfId="914" totalsRowDxfId="913" dataCellStyle="Total"/>
    <tableColumn id="12" xr3:uid="{00000000-0010-0000-0000-00000C000000}" name="11" dataDxfId="912" totalsRowDxfId="911" dataCellStyle="Total"/>
    <tableColumn id="13" xr3:uid="{00000000-0010-0000-0000-00000D000000}" name="12" dataDxfId="910" totalsRowDxfId="909" dataCellStyle="Total"/>
    <tableColumn id="14" xr3:uid="{00000000-0010-0000-0000-00000E000000}" name="13" dataDxfId="908" totalsRowDxfId="907" dataCellStyle="Total"/>
    <tableColumn id="15" xr3:uid="{00000000-0010-0000-0000-00000F000000}" name="14" dataDxfId="906" totalsRowDxfId="905" dataCellStyle="Total"/>
    <tableColumn id="16" xr3:uid="{00000000-0010-0000-0000-000010000000}" name="15" dataDxfId="904" totalsRowDxfId="903" dataCellStyle="Total"/>
    <tableColumn id="17" xr3:uid="{00000000-0010-0000-0000-000011000000}" name="16" dataDxfId="902" totalsRowDxfId="901" dataCellStyle="Total"/>
    <tableColumn id="18" xr3:uid="{00000000-0010-0000-0000-000012000000}" name="17" dataDxfId="900" totalsRowDxfId="899" dataCellStyle="Total"/>
    <tableColumn id="19" xr3:uid="{00000000-0010-0000-0000-000013000000}" name="18" dataDxfId="898" totalsRowDxfId="897" dataCellStyle="Total"/>
    <tableColumn id="20" xr3:uid="{00000000-0010-0000-0000-000014000000}" name="19" dataDxfId="896" totalsRowDxfId="895" dataCellStyle="Total"/>
    <tableColumn id="21" xr3:uid="{00000000-0010-0000-0000-000015000000}" name="20" dataDxfId="894" totalsRowDxfId="893" dataCellStyle="Total"/>
    <tableColumn id="22" xr3:uid="{00000000-0010-0000-0000-000016000000}" name="21" dataDxfId="892" totalsRowDxfId="891" dataCellStyle="Total"/>
    <tableColumn id="23" xr3:uid="{00000000-0010-0000-0000-000017000000}" name="22" dataDxfId="890" totalsRowDxfId="889" dataCellStyle="Total"/>
    <tableColumn id="24" xr3:uid="{00000000-0010-0000-0000-000018000000}" name="23" dataDxfId="888" totalsRowDxfId="887" dataCellStyle="Total"/>
    <tableColumn id="25" xr3:uid="{00000000-0010-0000-0000-000019000000}" name="24" dataDxfId="886" totalsRowDxfId="885" dataCellStyle="Total"/>
    <tableColumn id="26" xr3:uid="{00000000-0010-0000-0000-00001A000000}" name="25" dataDxfId="884" totalsRowDxfId="883" dataCellStyle="Total"/>
    <tableColumn id="27" xr3:uid="{00000000-0010-0000-0000-00001B000000}" name="26" dataDxfId="882" totalsRowDxfId="881" dataCellStyle="Total"/>
    <tableColumn id="28" xr3:uid="{00000000-0010-0000-0000-00001C000000}" name="27" dataDxfId="880" totalsRowDxfId="879" dataCellStyle="Total"/>
    <tableColumn id="29" xr3:uid="{00000000-0010-0000-0000-00001D000000}" name="28" dataDxfId="878" totalsRowDxfId="877" dataCellStyle="Total"/>
    <tableColumn id="30" xr3:uid="{00000000-0010-0000-0000-00001E000000}" name="29" dataDxfId="876" totalsRowDxfId="875" dataCellStyle="Total"/>
    <tableColumn id="31" xr3:uid="{00000000-0010-0000-0000-00001F000000}" name="30" dataDxfId="874" totalsRowDxfId="873" dataCellStyle="Total"/>
    <tableColumn id="32" xr3:uid="{00000000-0010-0000-0000-000020000000}" name="31" dataDxfId="872" totalsRowDxfId="871" dataCellStyle="Total"/>
    <tableColumn id="33" xr3:uid="{00000000-0010-0000-0000-000021000000}" name="Total jour" dataDxfId="870" dataCellStyle="Total">
      <calculatedColumnFormula>COUNTA(Janvier[[#This Row],[1]:[31]])</calculatedColumnFormula>
    </tableColumn>
    <tableColumn id="34" xr3:uid="{00000000-0010-0000-0000-000022000000}" name="Total €" dataDxfId="869" dataCellStyle="Total">
      <calculatedColumnFormula>IFERROR(SUMPRODUCT(SUMIF(INDIRECT("liste"&amp;$B6),Janvier[[#This Row],[1]:[31]],INDIRECT("cout"&amp;$B6))),"")</calculatedColumnFormula>
    </tableColumn>
  </tableColumns>
  <tableStyleInfo name="Tableau des absences des employés" showFirstColumn="1" showLastColumn="1"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39DCEF0C-071C-4D3E-882D-E2BD6ACFD3BB}" name="Janvier2" displayName="Janvier2" ref="A5:AI27" totalsRowShown="0" headerRowDxfId="859" dataDxfId="858" totalsRowDxfId="857">
  <autoFilter ref="A5:AI27" xr:uid="{96A4E325-D711-4BBB-BAD7-AB452D9782AB}"/>
  <tableColumns count="35">
    <tableColumn id="1" xr3:uid="{0D15464C-98E8-430F-86A8-6281CC3954B6}" name="Animaux" dataDxfId="855" totalsRowDxfId="856"/>
    <tableColumn id="66" xr3:uid="{23E97634-5B60-41DC-9A94-0E82BAF83618}" name="Colonne1" dataDxfId="854"/>
    <tableColumn id="2" xr3:uid="{0B956F54-245C-4A5B-B4C4-1F39FA7E915E}" name="1" dataDxfId="852" totalsRowDxfId="853" dataCellStyle="Total"/>
    <tableColumn id="3" xr3:uid="{F25F2E0F-CB5A-4F7B-96BE-3412ED374FDA}" name="2" dataDxfId="850" totalsRowDxfId="851" dataCellStyle="Total"/>
    <tableColumn id="4" xr3:uid="{81C811C4-CD28-4933-A3ED-6FE93EB89F3A}" name="3" dataDxfId="848" totalsRowDxfId="849" dataCellStyle="Total"/>
    <tableColumn id="5" xr3:uid="{AA67C165-9BBD-4FD3-85C5-7D2FAB25E291}" name="4" dataDxfId="846" totalsRowDxfId="847" dataCellStyle="Total"/>
    <tableColumn id="6" xr3:uid="{C15527A3-5AC5-47EC-A8D5-8C602B2B9F77}" name="5" dataDxfId="844" totalsRowDxfId="845" dataCellStyle="Total"/>
    <tableColumn id="7" xr3:uid="{400F08A5-8F9A-4CC6-AE27-4C6CB99B9F70}" name="6" dataDxfId="842" totalsRowDxfId="843" dataCellStyle="Total"/>
    <tableColumn id="8" xr3:uid="{B4E23284-9CFF-4641-A792-0E6E2505870D}" name="7" dataDxfId="840" totalsRowDxfId="841" dataCellStyle="Total"/>
    <tableColumn id="9" xr3:uid="{5FF43641-C7ED-4FEC-8B4F-86B39DD2F8A0}" name="8" dataDxfId="838" totalsRowDxfId="839" dataCellStyle="Total"/>
    <tableColumn id="10" xr3:uid="{2AB0250E-8628-4B1C-A511-0AECDAD7695E}" name="9" dataDxfId="836" totalsRowDxfId="837" dataCellStyle="Total"/>
    <tableColumn id="11" xr3:uid="{983E52AF-241F-4762-950C-D5BC664A3673}" name="10" dataDxfId="834" totalsRowDxfId="835" dataCellStyle="Total"/>
    <tableColumn id="12" xr3:uid="{646ED490-3456-4396-86B3-C960DF66E7C5}" name="11" dataDxfId="832" totalsRowDxfId="833" dataCellStyle="Total"/>
    <tableColumn id="13" xr3:uid="{3278297B-10BE-426E-9EAD-3DBA73443BB8}" name="12" dataDxfId="830" totalsRowDxfId="831" dataCellStyle="Total"/>
    <tableColumn id="14" xr3:uid="{B7ED68D3-8A65-46B2-AE6E-138973DABA3D}" name="13" dataDxfId="828" totalsRowDxfId="829" dataCellStyle="Total"/>
    <tableColumn id="15" xr3:uid="{37A5A1DB-7473-4153-8CE2-6F076C9597C6}" name="14" dataDxfId="826" totalsRowDxfId="827" dataCellStyle="Total"/>
    <tableColumn id="16" xr3:uid="{A0374409-A73F-434E-91A5-94109C180C13}" name="15" dataDxfId="824" totalsRowDxfId="825" dataCellStyle="Total"/>
    <tableColumn id="17" xr3:uid="{1DE13B9A-B22B-4685-815D-C4A090C692A0}" name="16" dataDxfId="822" totalsRowDxfId="823" dataCellStyle="Total"/>
    <tableColumn id="18" xr3:uid="{BAA7E3FA-852D-40A4-9676-2C471D6D20C3}" name="17" dataDxfId="820" totalsRowDxfId="821" dataCellStyle="Total"/>
    <tableColumn id="19" xr3:uid="{F8A738F4-F013-403D-BFFB-3F8700A1904D}" name="18" dataDxfId="818" totalsRowDxfId="819" dataCellStyle="Total"/>
    <tableColumn id="20" xr3:uid="{55A21F83-C1A9-4107-ACB8-270F2F770E27}" name="19" dataDxfId="816" totalsRowDxfId="817" dataCellStyle="Total"/>
    <tableColumn id="21" xr3:uid="{0A08C6AF-3838-4B16-95A1-51DFE3A3275E}" name="20" dataDxfId="814" totalsRowDxfId="815" dataCellStyle="Total"/>
    <tableColumn id="22" xr3:uid="{17CC3732-224D-4CA0-B9EF-E1E4BCAB3919}" name="21" dataDxfId="812" totalsRowDxfId="813" dataCellStyle="Total"/>
    <tableColumn id="23" xr3:uid="{8042BA94-007C-4709-8E0A-9425729A69DA}" name="22" dataDxfId="810" totalsRowDxfId="811" dataCellStyle="Total"/>
    <tableColumn id="24" xr3:uid="{274C8430-3E87-47C7-A723-E0BC84570DC6}" name="23" dataDxfId="808" totalsRowDxfId="809" dataCellStyle="Total"/>
    <tableColumn id="25" xr3:uid="{F8A9C3CD-7A87-479A-9D61-556E9903A424}" name="24" dataDxfId="806" totalsRowDxfId="807" dataCellStyle="Total"/>
    <tableColumn id="26" xr3:uid="{A57DC43D-164A-4BA2-A5AC-A0F3506FC870}" name="25" dataDxfId="804" totalsRowDxfId="805" dataCellStyle="Total"/>
    <tableColumn id="27" xr3:uid="{5905F1BA-762C-4D6C-BBC9-EF4E9E4186CB}" name="26" dataDxfId="802" totalsRowDxfId="803" dataCellStyle="Total"/>
    <tableColumn id="28" xr3:uid="{05EC8065-4F09-4A85-83AB-EADD36FF7BE3}" name="27" dataDxfId="800" totalsRowDxfId="801" dataCellStyle="Total"/>
    <tableColumn id="29" xr3:uid="{3B9ED782-C160-49AE-B002-5A31353B3FD7}" name="28" dataDxfId="798" totalsRowDxfId="799" dataCellStyle="Total"/>
    <tableColumn id="30" xr3:uid="{D8F8D4ED-60CC-4C8D-9695-C8A9BB44305E}" name="29" dataDxfId="796" totalsRowDxfId="797" dataCellStyle="Total"/>
    <tableColumn id="31" xr3:uid="{F065E916-9DF7-4F85-8FAE-D1E2F8960D3F}" name="30" dataDxfId="794" totalsRowDxfId="795" dataCellStyle="Total"/>
    <tableColumn id="32" xr3:uid="{7C784B7F-113C-4FBC-BC92-CE43BE0A2F78}" name="31" dataDxfId="792" totalsRowDxfId="793" dataCellStyle="Total"/>
    <tableColumn id="33" xr3:uid="{1B5866B6-269E-4217-939D-E4AEA5764B40}" name="Total jour" dataDxfId="791" dataCellStyle="Total">
      <calculatedColumnFormula>COUNTA(Janvier2[[#This Row],[1]:[31]])</calculatedColumnFormula>
    </tableColumn>
    <tableColumn id="34" xr3:uid="{3B6F3349-25DC-4DEF-92FB-FF5C8B9E9E69}" name="Total €" dataDxfId="790" dataCellStyle="Total">
      <calculatedColumnFormula>IFERROR(SUMPRODUCT(SUMIF(INDIRECT("liste"&amp;$B6),Janvier2[[#This Row],[1]:[31]],INDIRECT("cout"&amp;$B6))),"")</calculatedColumnFormula>
    </tableColumn>
  </tableColumns>
  <tableStyleInfo name="Tableau des absences des employés" showFirstColumn="1" showLastColumn="1"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E91DBF1A-6887-4F74-9752-D0DDD27D3595}" name="Janvier3" displayName="Janvier3" ref="A5:AI27" totalsRowShown="0" headerRowDxfId="780" dataDxfId="779" totalsRowDxfId="778">
  <autoFilter ref="A5:AI27" xr:uid="{06C77C49-8AC2-48E3-BFBC-2DDB66679BCE}"/>
  <tableColumns count="35">
    <tableColumn id="1" xr3:uid="{5B795FDE-2574-4DEB-A448-B41A5B65C2DC}" name="Animaux" dataDxfId="776" totalsRowDxfId="777"/>
    <tableColumn id="66" xr3:uid="{6679E05F-5051-4D34-8B94-32FEA7A9BEF7}" name="Colonne1" dataDxfId="775"/>
    <tableColumn id="2" xr3:uid="{19DF7AF2-40FF-4391-89B0-F7E0C3975C52}" name="1" dataDxfId="773" totalsRowDxfId="774" dataCellStyle="Total"/>
    <tableColumn id="3" xr3:uid="{60BA543C-A772-423A-BCFE-827FC4961E2A}" name="2" dataDxfId="771" totalsRowDxfId="772" dataCellStyle="Total"/>
    <tableColumn id="4" xr3:uid="{27BFAC09-2F29-43C6-A176-B0D547485595}" name="3" dataDxfId="769" totalsRowDxfId="770" dataCellStyle="Total"/>
    <tableColumn id="5" xr3:uid="{4F83C9FB-1DB5-4A7B-B1FF-3B8BCFF00A5D}" name="4" dataDxfId="767" totalsRowDxfId="768" dataCellStyle="Total"/>
    <tableColumn id="6" xr3:uid="{99B90203-168B-4A0D-A043-A2606A00B8BB}" name="5" dataDxfId="765" totalsRowDxfId="766" dataCellStyle="Total"/>
    <tableColumn id="7" xr3:uid="{50DD3206-ADA8-4F05-B4D2-BF7E5DAB2ED1}" name="6" dataDxfId="763" totalsRowDxfId="764" dataCellStyle="Total"/>
    <tableColumn id="8" xr3:uid="{65429D7F-1460-42B8-9D33-0A7C43685656}" name="7" dataDxfId="761" totalsRowDxfId="762" dataCellStyle="Total"/>
    <tableColumn id="9" xr3:uid="{C8E0A095-0A15-4BA4-8FD0-F6F413ACB7EA}" name="8" dataDxfId="759" totalsRowDxfId="760" dataCellStyle="Total"/>
    <tableColumn id="10" xr3:uid="{592EB78D-6DAC-4449-AFA8-6F57D8826033}" name="9" dataDxfId="757" totalsRowDxfId="758" dataCellStyle="Total"/>
    <tableColumn id="11" xr3:uid="{DB04EECC-8D94-4711-94CB-B99597B9C683}" name="10" dataDxfId="755" totalsRowDxfId="756" dataCellStyle="Total"/>
    <tableColumn id="12" xr3:uid="{CA061660-AD03-43CA-A56D-09A0F12E5259}" name="11" dataDxfId="753" totalsRowDxfId="754" dataCellStyle="Total"/>
    <tableColumn id="13" xr3:uid="{ABB2CCDE-CB11-4F4F-9CBA-3A76C27CC5C8}" name="12" dataDxfId="751" totalsRowDxfId="752" dataCellStyle="Total"/>
    <tableColumn id="14" xr3:uid="{8D45B5AC-AC1F-4646-96D7-F501789FEF58}" name="13" dataDxfId="749" totalsRowDxfId="750" dataCellStyle="Total"/>
    <tableColumn id="15" xr3:uid="{C4A28FA6-A975-4319-AB8D-DD252C81383F}" name="14" dataDxfId="747" totalsRowDxfId="748" dataCellStyle="Total"/>
    <tableColumn id="16" xr3:uid="{B4656E01-0FE8-4275-9E7B-E235F626AD9D}" name="15" dataDxfId="745" totalsRowDxfId="746" dataCellStyle="Total"/>
    <tableColumn id="17" xr3:uid="{153CC1DE-14A1-41FA-9C28-51FE9D2BFB9F}" name="16" dataDxfId="743" totalsRowDxfId="744" dataCellStyle="Total"/>
    <tableColumn id="18" xr3:uid="{18A5F068-7EEE-40E5-A557-710AB57713FF}" name="17" dataDxfId="741" totalsRowDxfId="742" dataCellStyle="Total"/>
    <tableColumn id="19" xr3:uid="{AD31A6B7-F9F4-4B84-9B73-C0A9DC5E995D}" name="18" dataDxfId="739" totalsRowDxfId="740" dataCellStyle="Total"/>
    <tableColumn id="20" xr3:uid="{F59B8F3E-B20E-44A2-BD93-F2AC29E03340}" name="19" dataDxfId="737" totalsRowDxfId="738" dataCellStyle="Total"/>
    <tableColumn id="21" xr3:uid="{7CBE16F0-41CB-4948-B03D-4482E58D49E6}" name="20" dataDxfId="735" totalsRowDxfId="736" dataCellStyle="Total"/>
    <tableColumn id="22" xr3:uid="{C58396E0-E86C-4DD0-AB59-F1124484066E}" name="21" dataDxfId="733" totalsRowDxfId="734" dataCellStyle="Total"/>
    <tableColumn id="23" xr3:uid="{AC657E10-3E5F-4B88-8A39-06E1E846BA67}" name="22" dataDxfId="731" totalsRowDxfId="732" dataCellStyle="Total"/>
    <tableColumn id="24" xr3:uid="{FB35A542-6B69-41F2-8FE7-27F1EE0AEAA7}" name="23" dataDxfId="729" totalsRowDxfId="730" dataCellStyle="Total"/>
    <tableColumn id="25" xr3:uid="{3509FD61-DE5F-4D11-87F4-F1C1C7112000}" name="24" dataDxfId="727" totalsRowDxfId="728" dataCellStyle="Total"/>
    <tableColumn id="26" xr3:uid="{212E8834-6A04-4726-B98E-346861464709}" name="25" dataDxfId="725" totalsRowDxfId="726" dataCellStyle="Total"/>
    <tableColumn id="27" xr3:uid="{4D1046C6-A990-4120-996C-148455DC6FA5}" name="26" dataDxfId="723" totalsRowDxfId="724" dataCellStyle="Total"/>
    <tableColumn id="28" xr3:uid="{142C21B9-B34A-4677-B6C9-ECCA840D5CDD}" name="27" dataDxfId="721" totalsRowDxfId="722" dataCellStyle="Total"/>
    <tableColumn id="29" xr3:uid="{CDFFED9A-65BB-471E-BDED-AEC86403EE06}" name="28" dataDxfId="719" totalsRowDxfId="720" dataCellStyle="Total"/>
    <tableColumn id="30" xr3:uid="{07EC25BE-4701-430B-A123-34172E2F7628}" name="29" dataDxfId="717" totalsRowDxfId="718" dataCellStyle="Total"/>
    <tableColumn id="31" xr3:uid="{F604BAE2-77D3-47F6-BE16-4BA4DD45F733}" name="30" dataDxfId="715" totalsRowDxfId="716" dataCellStyle="Total"/>
    <tableColumn id="32" xr3:uid="{A24428C2-207C-4126-8980-30BCC2895192}" name="31" dataDxfId="713" totalsRowDxfId="714" dataCellStyle="Total"/>
    <tableColumn id="33" xr3:uid="{08EF59B6-1655-4513-8B8B-C926B880256E}" name="Total jour" dataDxfId="712" dataCellStyle="Total">
      <calculatedColumnFormula>COUNTA(Janvier3[[#This Row],[1]:[31]])</calculatedColumnFormula>
    </tableColumn>
    <tableColumn id="34" xr3:uid="{8267FB39-B77B-4CC0-BBA7-3CADD81D3410}" name="Total €" dataDxfId="711" dataCellStyle="Total">
      <calculatedColumnFormula>IFERROR(SUMPRODUCT(SUMIF(INDIRECT("liste"&amp;$B6),Janvier3[[#This Row],[1]:[31]],INDIRECT("cout"&amp;$B6))),"")</calculatedColumnFormula>
    </tableColumn>
  </tableColumns>
  <tableStyleInfo name="Tableau des absences des employés" showFirstColumn="1" showLastColumn="1"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F94FA1F8-3382-47AA-AF66-31B1DFB3EE3D}" name="Janvier5" displayName="Janvier5" ref="A5:AI27" totalsRowShown="0" headerRowDxfId="701" dataDxfId="700" totalsRowDxfId="699">
  <autoFilter ref="A5:AI27" xr:uid="{B8D71706-3474-4269-937C-635ED82F4482}"/>
  <tableColumns count="35">
    <tableColumn id="1" xr3:uid="{0858FB05-6A7E-4DD3-ADFA-2236F1CF15B4}" name="Animaux" dataDxfId="697" totalsRowDxfId="698"/>
    <tableColumn id="66" xr3:uid="{10138E06-F2FF-432F-BA22-8331F100FF14}" name="Colonne1" dataDxfId="696"/>
    <tableColumn id="2" xr3:uid="{D52C9500-4B83-4D06-B216-6F5831C86DA2}" name="1" dataDxfId="694" totalsRowDxfId="695" dataCellStyle="Total"/>
    <tableColumn id="3" xr3:uid="{26225B2F-3EBE-4806-AD03-D3BCDA42D731}" name="2" dataDxfId="692" totalsRowDxfId="693" dataCellStyle="Total"/>
    <tableColumn id="4" xr3:uid="{CD6929C4-29A9-48D4-A6C1-D09ACA013D9F}" name="3" dataDxfId="690" totalsRowDxfId="691" dataCellStyle="Total"/>
    <tableColumn id="5" xr3:uid="{B4E615BF-7155-494B-899F-04F04EEF10E3}" name="4" dataDxfId="688" totalsRowDxfId="689" dataCellStyle="Total"/>
    <tableColumn id="6" xr3:uid="{843C77DC-A221-4F69-A603-E49417FB9A49}" name="5" dataDxfId="686" totalsRowDxfId="687" dataCellStyle="Total"/>
    <tableColumn id="7" xr3:uid="{43E8D1B3-FD09-4670-8855-728F89D61D64}" name="6" dataDxfId="684" totalsRowDxfId="685" dataCellStyle="Total"/>
    <tableColumn id="8" xr3:uid="{057A77ED-BFCC-4F58-8003-585B4FBEFF93}" name="7" dataDxfId="682" totalsRowDxfId="683" dataCellStyle="Total"/>
    <tableColumn id="9" xr3:uid="{DE9CA150-4CE4-4987-903E-4D87A2E7AEBA}" name="8" dataDxfId="680" totalsRowDxfId="681" dataCellStyle="Total"/>
    <tableColumn id="10" xr3:uid="{253B291C-2759-45E2-AF64-16CC9E461C91}" name="9" dataDxfId="678" totalsRowDxfId="679" dataCellStyle="Total"/>
    <tableColumn id="11" xr3:uid="{DF386FDD-5968-49A2-B5A6-B8B747E89DA4}" name="10" dataDxfId="676" totalsRowDxfId="677" dataCellStyle="Total"/>
    <tableColumn id="12" xr3:uid="{622DA862-0D46-41AF-980D-FC2389336853}" name="11" dataDxfId="674" totalsRowDxfId="675" dataCellStyle="Total"/>
    <tableColumn id="13" xr3:uid="{8F43DF5B-C598-4ECF-B572-CFF6862E7625}" name="12" dataDxfId="672" totalsRowDxfId="673" dataCellStyle="Total"/>
    <tableColumn id="14" xr3:uid="{B2F17D39-2A67-4FB3-B6F9-BC2C5FDF4C70}" name="13" dataDxfId="670" totalsRowDxfId="671" dataCellStyle="Total"/>
    <tableColumn id="15" xr3:uid="{B24CC368-3724-4B8B-B9EE-D18832688743}" name="14" dataDxfId="668" totalsRowDxfId="669" dataCellStyle="Total"/>
    <tableColumn id="16" xr3:uid="{3788AAE9-3594-401E-9FB8-E904648C3B9F}" name="15" dataDxfId="666" totalsRowDxfId="667" dataCellStyle="Total"/>
    <tableColumn id="17" xr3:uid="{EE4B5C20-E721-47D8-864F-8678BA369B34}" name="16" dataDxfId="664" totalsRowDxfId="665" dataCellStyle="Total"/>
    <tableColumn id="18" xr3:uid="{957FF1D8-DF19-4238-AC3C-7D1B7C198DD0}" name="17" dataDxfId="662" totalsRowDxfId="663" dataCellStyle="Total"/>
    <tableColumn id="19" xr3:uid="{6D8B550A-BA7C-48E9-8585-69F085CC247D}" name="18" dataDxfId="660" totalsRowDxfId="661" dataCellStyle="Total"/>
    <tableColumn id="20" xr3:uid="{F8ED5FDA-E50E-40B5-9867-2B2A5C2D8CB7}" name="19" dataDxfId="658" totalsRowDxfId="659" dataCellStyle="Total"/>
    <tableColumn id="21" xr3:uid="{600F7378-0810-4A8F-9C28-856D568D3E22}" name="20" dataDxfId="656" totalsRowDxfId="657" dataCellStyle="Total"/>
    <tableColumn id="22" xr3:uid="{DA32B61F-A9DA-4EF3-B517-2FC93128017D}" name="21" dataDxfId="654" totalsRowDxfId="655" dataCellStyle="Total"/>
    <tableColumn id="23" xr3:uid="{CF22171B-5059-4141-9FC3-C7F7D7AEB8AF}" name="22" dataDxfId="652" totalsRowDxfId="653" dataCellStyle="Total"/>
    <tableColumn id="24" xr3:uid="{143BA4E2-B8B8-4008-A38E-E2D2E8FD14DA}" name="23" dataDxfId="650" totalsRowDxfId="651" dataCellStyle="Total"/>
    <tableColumn id="25" xr3:uid="{6B3E0630-31FF-4D31-9655-26205313BE56}" name="24" dataDxfId="648" totalsRowDxfId="649" dataCellStyle="Total"/>
    <tableColumn id="26" xr3:uid="{F1D0D949-E8FF-45C8-85A4-57A3A5DF3E58}" name="25" dataDxfId="646" totalsRowDxfId="647" dataCellStyle="Total"/>
    <tableColumn id="27" xr3:uid="{E38065D6-2A7A-4190-B6F9-5D0200C74191}" name="26" dataDxfId="644" totalsRowDxfId="645" dataCellStyle="Total"/>
    <tableColumn id="28" xr3:uid="{95B21437-2E73-4FEF-B481-DFD69662B0FD}" name="27" dataDxfId="642" totalsRowDxfId="643" dataCellStyle="Total"/>
    <tableColumn id="29" xr3:uid="{6473F962-E99E-4655-B5BD-F7F6D21FF79B}" name="28" dataDxfId="640" totalsRowDxfId="641" dataCellStyle="Total"/>
    <tableColumn id="30" xr3:uid="{09D13F8C-5FCE-4DDD-9578-6DCFF573A9DD}" name="29" dataDxfId="638" totalsRowDxfId="639" dataCellStyle="Total"/>
    <tableColumn id="31" xr3:uid="{55B51436-7A53-4AC4-A54F-8A16956F0446}" name="30" dataDxfId="636" totalsRowDxfId="637" dataCellStyle="Total"/>
    <tableColumn id="32" xr3:uid="{04892B8A-41F6-4EB9-9604-6383B34336FB}" name="31" dataDxfId="634" totalsRowDxfId="635" dataCellStyle="Total"/>
    <tableColumn id="33" xr3:uid="{8CC58311-370D-4B7B-B2B0-2E98251E2A3F}" name="Total jour" dataDxfId="633" dataCellStyle="Total">
      <calculatedColumnFormula>COUNTA(Janvier5[[#This Row],[1]:[31]])</calculatedColumnFormula>
    </tableColumn>
    <tableColumn id="34" xr3:uid="{5B05D501-AA11-4FCC-A58D-2E067455C738}" name="Total €" dataDxfId="632" dataCellStyle="Total">
      <calculatedColumnFormula>IFERROR(SUMPRODUCT(SUMIF(INDIRECT("liste"&amp;$B6),Janvier5[[#This Row],[1]:[31]],INDIRECT("cout"&amp;$B6))),"")</calculatedColumnFormula>
    </tableColumn>
  </tableColumns>
  <tableStyleInfo name="Tableau des absences des employés" showFirstColumn="1" showLastColumn="1"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ECAC4B57-7FC7-4689-AF59-52F738B84A0E}" name="Janvier6" displayName="Janvier6" ref="A5:AI27" totalsRowShown="0" headerRowDxfId="622" dataDxfId="621" totalsRowDxfId="620">
  <autoFilter ref="A5:AI27" xr:uid="{638BF980-D25F-4F71-BC92-D40D75EFC859}"/>
  <tableColumns count="35">
    <tableColumn id="1" xr3:uid="{85C1DAC9-63CE-45B0-A48A-50141FB66E33}" name="Animaux" dataDxfId="618" totalsRowDxfId="619"/>
    <tableColumn id="66" xr3:uid="{73E59CF4-AED4-4E8F-A868-A3D743BDECCF}" name="Colonne1" dataDxfId="617"/>
    <tableColumn id="2" xr3:uid="{2F7F5437-E99F-420B-9F64-EC0D3BF05835}" name="1" dataDxfId="615" totalsRowDxfId="616" dataCellStyle="Total"/>
    <tableColumn id="3" xr3:uid="{612A8BD9-1E6C-42A7-94A7-4E39C9906F54}" name="2" dataDxfId="613" totalsRowDxfId="614" dataCellStyle="Total"/>
    <tableColumn id="4" xr3:uid="{4A764DC7-EFA8-464B-9A3A-5577F3A637DC}" name="3" dataDxfId="611" totalsRowDxfId="612" dataCellStyle="Total"/>
    <tableColumn id="5" xr3:uid="{4A5A73AD-9F0B-4425-BDCA-92100781E375}" name="4" dataDxfId="609" totalsRowDxfId="610" dataCellStyle="Total"/>
    <tableColumn id="6" xr3:uid="{94424F05-C075-4344-93AE-4D3F5E34AE60}" name="5" dataDxfId="607" totalsRowDxfId="608" dataCellStyle="Total"/>
    <tableColumn id="7" xr3:uid="{E5872541-D799-4BFD-B5F0-57801F617DEE}" name="6" dataDxfId="605" totalsRowDxfId="606" dataCellStyle="Total"/>
    <tableColumn id="8" xr3:uid="{EA7296BC-0E56-4C9C-B8DA-880187926C6C}" name="7" dataDxfId="603" totalsRowDxfId="604" dataCellStyle="Total"/>
    <tableColumn id="9" xr3:uid="{FCBD5482-B0DD-45EC-943E-A16AB7D9F3BE}" name="8" dataDxfId="601" totalsRowDxfId="602" dataCellStyle="Total"/>
    <tableColumn id="10" xr3:uid="{14DD7C1C-CD19-404F-9F7C-C5C66AD15ACD}" name="9" dataDxfId="599" totalsRowDxfId="600" dataCellStyle="Total"/>
    <tableColumn id="11" xr3:uid="{04B1137A-17CD-40C6-A390-026E3ABD92CF}" name="10" dataDxfId="597" totalsRowDxfId="598" dataCellStyle="Total"/>
    <tableColumn id="12" xr3:uid="{8E581AEF-967A-40FB-B284-2FC103EC4EF4}" name="11" dataDxfId="595" totalsRowDxfId="596" dataCellStyle="Total"/>
    <tableColumn id="13" xr3:uid="{9F5528A8-345C-4265-9289-60F44B058B88}" name="12" dataDxfId="593" totalsRowDxfId="594" dataCellStyle="Total"/>
    <tableColumn id="14" xr3:uid="{D4F5A23A-97EC-4FB2-8AA4-C1FEC8338F53}" name="13" dataDxfId="591" totalsRowDxfId="592" dataCellStyle="Total"/>
    <tableColumn id="15" xr3:uid="{879162EB-0A93-417E-AE4E-E5253A6C9EA9}" name="14" dataDxfId="589" totalsRowDxfId="590" dataCellStyle="Total"/>
    <tableColumn id="16" xr3:uid="{C8CB7E7D-6562-4ED2-9BCB-82FA1AFEC5EC}" name="15" dataDxfId="587" totalsRowDxfId="588" dataCellStyle="Total"/>
    <tableColumn id="17" xr3:uid="{3B9C5764-29BE-4947-B573-55468750C99D}" name="16" dataDxfId="585" totalsRowDxfId="586" dataCellStyle="Total"/>
    <tableColumn id="18" xr3:uid="{60D40A95-C47C-4125-A451-19D6D36D994D}" name="17" dataDxfId="583" totalsRowDxfId="584" dataCellStyle="Total"/>
    <tableColumn id="19" xr3:uid="{3AD6F918-1726-4E39-BF49-043F3C8AF03D}" name="18" dataDxfId="581" totalsRowDxfId="582" dataCellStyle="Total"/>
    <tableColumn id="20" xr3:uid="{B238E55F-9851-43EA-AB16-20414F7A84C9}" name="19" dataDxfId="579" totalsRowDxfId="580" dataCellStyle="Total"/>
    <tableColumn id="21" xr3:uid="{72E75C0D-9EEE-4EBB-BDC6-0536FE4AB392}" name="20" dataDxfId="577" totalsRowDxfId="578" dataCellStyle="Total"/>
    <tableColumn id="22" xr3:uid="{83A87A47-FE7B-4AB2-90F0-5F26CDAFE586}" name="21" dataDxfId="575" totalsRowDxfId="576" dataCellStyle="Total"/>
    <tableColumn id="23" xr3:uid="{314EA385-0F1D-49D5-8138-D57440E47DC1}" name="22" dataDxfId="573" totalsRowDxfId="574" dataCellStyle="Total"/>
    <tableColumn id="24" xr3:uid="{FA25DD01-FFD3-4774-B1FC-C4FECDB9B138}" name="23" dataDxfId="571" totalsRowDxfId="572" dataCellStyle="Total"/>
    <tableColumn id="25" xr3:uid="{D21E4218-2200-4903-A9FC-8AE6229EB993}" name="24" dataDxfId="569" totalsRowDxfId="570" dataCellStyle="Total"/>
    <tableColumn id="26" xr3:uid="{892F9040-9007-42E4-8376-FBC1C57A52C5}" name="25" dataDxfId="567" totalsRowDxfId="568" dataCellStyle="Total"/>
    <tableColumn id="27" xr3:uid="{F54AF114-1C99-46D6-9A56-612F17E1EFD9}" name="26" dataDxfId="565" totalsRowDxfId="566" dataCellStyle="Total"/>
    <tableColumn id="28" xr3:uid="{3D00B182-7005-456A-8DB4-010B8D2EF7C6}" name="27" dataDxfId="563" totalsRowDxfId="564" dataCellStyle="Total"/>
    <tableColumn id="29" xr3:uid="{B6EF43D5-1B9B-4AE4-B89D-F042C96EB01E}" name="28" dataDxfId="561" totalsRowDxfId="562" dataCellStyle="Total"/>
    <tableColumn id="30" xr3:uid="{237A2A08-EBFB-49E1-A130-6CE6E452132F}" name="29" dataDxfId="559" totalsRowDxfId="560" dataCellStyle="Total"/>
    <tableColumn id="31" xr3:uid="{22370DCB-C5F1-4FDD-9D88-9DF485090EDF}" name="30" dataDxfId="557" totalsRowDxfId="558" dataCellStyle="Total"/>
    <tableColumn id="32" xr3:uid="{C8994A2F-FC89-4466-A4E3-0AE7AB56720D}" name="31" dataDxfId="555" totalsRowDxfId="556" dataCellStyle="Total"/>
    <tableColumn id="33" xr3:uid="{CE8EC30D-A15B-436D-BD2F-6A8C4AF0B96A}" name="Total jour" dataDxfId="554" dataCellStyle="Total">
      <calculatedColumnFormula>COUNTA(Janvier6[[#This Row],[1]:[31]])</calculatedColumnFormula>
    </tableColumn>
    <tableColumn id="34" xr3:uid="{3B2CE9A4-78D8-44D3-8A89-FDC242F2A001}" name="Total €" dataDxfId="553" dataCellStyle="Total">
      <calculatedColumnFormula>IFERROR(SUMPRODUCT(SUMIF(INDIRECT("liste"&amp;$B6),Janvier6[[#This Row],[1]:[31]],INDIRECT("cout"&amp;$B6))),"")</calculatedColumnFormula>
    </tableColumn>
  </tableColumns>
  <tableStyleInfo name="Tableau des absences des employés" showFirstColumn="1" showLastColumn="1"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A358B5FF-2A1A-4E35-A73F-579EB72E1AE1}" name="Janvier7" displayName="Janvier7" ref="A5:AI27" totalsRowShown="0" headerRowDxfId="543" dataDxfId="542" totalsRowDxfId="541">
  <autoFilter ref="A5:AI27" xr:uid="{819061F2-4998-4013-9F6B-D83948F65C58}"/>
  <tableColumns count="35">
    <tableColumn id="1" xr3:uid="{A8C9D793-1823-45BC-B321-DF1127F12C52}" name="Animaux" dataDxfId="539" totalsRowDxfId="540"/>
    <tableColumn id="66" xr3:uid="{0CC94BE6-7E60-4222-B14E-5587F283E995}" name="Colonne1" dataDxfId="538"/>
    <tableColumn id="2" xr3:uid="{39D5FD11-0406-4DB7-A455-FE624BC58363}" name="1" dataDxfId="536" totalsRowDxfId="537" dataCellStyle="Total"/>
    <tableColumn id="3" xr3:uid="{65931443-AA45-4B1F-88DF-1D51DAF403B5}" name="2" dataDxfId="534" totalsRowDxfId="535" dataCellStyle="Total"/>
    <tableColumn id="4" xr3:uid="{93A67C95-6334-49F1-9B20-AA3795ADFDFD}" name="3" dataDxfId="532" totalsRowDxfId="533" dataCellStyle="Total"/>
    <tableColumn id="5" xr3:uid="{5B484008-61AE-4C8D-9E5B-B6C69C0FA3A7}" name="4" dataDxfId="530" totalsRowDxfId="531" dataCellStyle="Total"/>
    <tableColumn id="6" xr3:uid="{A776F590-AF01-4789-AAEF-258E25210946}" name="5" dataDxfId="528" totalsRowDxfId="529" dataCellStyle="Total"/>
    <tableColumn id="7" xr3:uid="{931295BB-0C39-4BD3-B899-80FE5E6F5502}" name="6" dataDxfId="526" totalsRowDxfId="527" dataCellStyle="Total"/>
    <tableColumn id="8" xr3:uid="{241E20A1-EC08-4A3B-A8C1-562B32B968E8}" name="7" dataDxfId="524" totalsRowDxfId="525" dataCellStyle="Total"/>
    <tableColumn id="9" xr3:uid="{7317B685-AFC1-4F9A-950F-070DF96A98F4}" name="8" dataDxfId="522" totalsRowDxfId="523" dataCellStyle="Total"/>
    <tableColumn id="10" xr3:uid="{E7098324-C022-4D58-B0EA-35C12E586CB2}" name="9" dataDxfId="520" totalsRowDxfId="521" dataCellStyle="Total"/>
    <tableColumn id="11" xr3:uid="{17302DC6-8250-4891-999D-7E494576EDB0}" name="10" dataDxfId="518" totalsRowDxfId="519" dataCellStyle="Total"/>
    <tableColumn id="12" xr3:uid="{3538B2F8-7F11-4CC4-85E8-5071F515B0BA}" name="11" dataDxfId="516" totalsRowDxfId="517" dataCellStyle="Total"/>
    <tableColumn id="13" xr3:uid="{E2C68099-CF0A-4AA2-8360-7F6F4BE2B3C5}" name="12" dataDxfId="514" totalsRowDxfId="515" dataCellStyle="Total"/>
    <tableColumn id="14" xr3:uid="{B9A0CCD7-90F8-4EA2-8CFC-076B87D9BC11}" name="13" dataDxfId="512" totalsRowDxfId="513" dataCellStyle="Total"/>
    <tableColumn id="15" xr3:uid="{E62FBF0A-62FC-44AB-B878-B38F80796B62}" name="14" dataDxfId="510" totalsRowDxfId="511" dataCellStyle="Total"/>
    <tableColumn id="16" xr3:uid="{38253CAC-413B-41CB-9912-0DD2499CA62A}" name="15" dataDxfId="508" totalsRowDxfId="509" dataCellStyle="Total"/>
    <tableColumn id="17" xr3:uid="{251D6D58-68F9-497C-A567-38D25895638A}" name="16" dataDxfId="506" totalsRowDxfId="507" dataCellStyle="Total"/>
    <tableColumn id="18" xr3:uid="{353FA1F5-016D-44EB-B791-A8F553FEEC75}" name="17" dataDxfId="504" totalsRowDxfId="505" dataCellStyle="Total"/>
    <tableColumn id="19" xr3:uid="{C357384E-CCCB-4636-BA5A-F023404353C9}" name="18" dataDxfId="502" totalsRowDxfId="503" dataCellStyle="Total"/>
    <tableColumn id="20" xr3:uid="{3B8F8FD2-AD43-4EC4-9FF7-3DBDE483C33F}" name="19" dataDxfId="500" totalsRowDxfId="501" dataCellStyle="Total"/>
    <tableColumn id="21" xr3:uid="{4B73EB5C-203E-49C3-9401-16E7D4BDE5EF}" name="20" dataDxfId="498" totalsRowDxfId="499" dataCellStyle="Total"/>
    <tableColumn id="22" xr3:uid="{07F11168-4E86-4698-BC2A-7BCB993F3CC0}" name="21" dataDxfId="496" totalsRowDxfId="497" dataCellStyle="Total"/>
    <tableColumn id="23" xr3:uid="{AD8724AB-949C-4DB6-88EF-494CF84A7A66}" name="22" dataDxfId="494" totalsRowDxfId="495" dataCellStyle="Total"/>
    <tableColumn id="24" xr3:uid="{91B3E8E7-50E0-497C-A9FF-CC32CF787A7F}" name="23" dataDxfId="492" totalsRowDxfId="493" dataCellStyle="Total"/>
    <tableColumn id="25" xr3:uid="{2CD31712-AABD-4F1A-9DCD-C8155799C178}" name="24" dataDxfId="490" totalsRowDxfId="491" dataCellStyle="Total"/>
    <tableColumn id="26" xr3:uid="{84F45E66-685B-41AD-BED0-6925E4D322D2}" name="25" dataDxfId="488" totalsRowDxfId="489" dataCellStyle="Total"/>
    <tableColumn id="27" xr3:uid="{AC85CF3F-812E-416D-8DF4-BC16F63F087C}" name="26" dataDxfId="486" totalsRowDxfId="487" dataCellStyle="Total"/>
    <tableColumn id="28" xr3:uid="{5639795D-4CE0-4956-9C97-65A866E25E18}" name="27" dataDxfId="484" totalsRowDxfId="485" dataCellStyle="Total"/>
    <tableColumn id="29" xr3:uid="{62FA1B92-CDF2-4274-A81A-4E8FC165770D}" name="28" dataDxfId="482" totalsRowDxfId="483" dataCellStyle="Total"/>
    <tableColumn id="30" xr3:uid="{B6D629C5-8088-4B92-9021-EF6BB0799E22}" name="29" dataDxfId="480" totalsRowDxfId="481" dataCellStyle="Total"/>
    <tableColumn id="31" xr3:uid="{F704831E-7C4D-49C6-AE5F-7BFFB3AFAF6C}" name="30" dataDxfId="478" totalsRowDxfId="479" dataCellStyle="Total"/>
    <tableColumn id="32" xr3:uid="{EFB45F59-3EFF-4690-B505-1D6972C02008}" name="31" dataDxfId="476" totalsRowDxfId="477" dataCellStyle="Total"/>
    <tableColumn id="33" xr3:uid="{C9F98942-B5ED-4BAC-BC49-B65D259105D0}" name="Total jour" dataDxfId="475" dataCellStyle="Total">
      <calculatedColumnFormula>COUNTA(Janvier7[[#This Row],[1]:[31]])</calculatedColumnFormula>
    </tableColumn>
    <tableColumn id="34" xr3:uid="{28FBC8F5-0F36-4AEF-85B3-F0D26A3F9F46}" name="Total €" dataDxfId="474" dataCellStyle="Total">
      <calculatedColumnFormula>IFERROR(SUMPRODUCT(SUMIF(INDIRECT("liste"&amp;$B6),Janvier7[[#This Row],[1]:[31]],INDIRECT("cout"&amp;$B6))),"")</calculatedColumnFormula>
    </tableColumn>
  </tableColumns>
  <tableStyleInfo name="Tableau des absences des employés" showFirstColumn="1" showLastColumn="1"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5458EF4A-06D8-4B82-9B3A-541BFE0CF05A}" name="Janvier8" displayName="Janvier8" ref="A5:AI27" totalsRowShown="0" headerRowDxfId="464" dataDxfId="463" totalsRowDxfId="462">
  <autoFilter ref="A5:AI27" xr:uid="{FC964A91-2037-4374-89BD-D9151EE77885}"/>
  <tableColumns count="35">
    <tableColumn id="1" xr3:uid="{B811C32D-3CA1-4DB1-BBD1-8E5518D5792C}" name="Animaux" dataDxfId="460" totalsRowDxfId="461"/>
    <tableColumn id="66" xr3:uid="{081A8604-CAC5-496D-996A-7DBFCFC11350}" name="Colonne1" dataDxfId="459"/>
    <tableColumn id="2" xr3:uid="{4545AFC6-07BE-463D-A7C8-36D94232D6EF}" name="1" dataDxfId="457" totalsRowDxfId="458" dataCellStyle="Total"/>
    <tableColumn id="3" xr3:uid="{FAAED396-47DA-478D-9B14-E95DBED9AA48}" name="2" dataDxfId="455" totalsRowDxfId="456" dataCellStyle="Total"/>
    <tableColumn id="4" xr3:uid="{EDD6DCF2-09E8-4568-8820-EF4B3BAC4850}" name="3" dataDxfId="453" totalsRowDxfId="454" dataCellStyle="Total"/>
    <tableColumn id="5" xr3:uid="{DCB8C128-D897-433A-8EEC-04FBF464AAA2}" name="4" dataDxfId="451" totalsRowDxfId="452" dataCellStyle="Total"/>
    <tableColumn id="6" xr3:uid="{A7BF5CBA-C066-43DE-8262-51C3CA1D8FAD}" name="5" dataDxfId="449" totalsRowDxfId="450" dataCellStyle="Total"/>
    <tableColumn id="7" xr3:uid="{DB0EF8E2-75A1-4BF6-BDAE-97CDAF79C085}" name="6" dataDxfId="447" totalsRowDxfId="448" dataCellStyle="Total"/>
    <tableColumn id="8" xr3:uid="{099BADD1-33CD-4E3F-9F29-478B8CDB51B5}" name="7" dataDxfId="445" totalsRowDxfId="446" dataCellStyle="Total"/>
    <tableColumn id="9" xr3:uid="{EA35B2AB-93A8-4911-86C9-D6D4E91A114E}" name="8" dataDxfId="443" totalsRowDxfId="444" dataCellStyle="Total"/>
    <tableColumn id="10" xr3:uid="{FF03999F-BE64-4520-AA0C-9B2F7A994112}" name="9" dataDxfId="441" totalsRowDxfId="442" dataCellStyle="Total"/>
    <tableColumn id="11" xr3:uid="{942B62A1-75CC-4A22-BC8D-003D3737EFF5}" name="10" dataDxfId="439" totalsRowDxfId="440" dataCellStyle="Total"/>
    <tableColumn id="12" xr3:uid="{32A3FF7D-78ED-492E-B799-606823531209}" name="11" dataDxfId="437" totalsRowDxfId="438" dataCellStyle="Total"/>
    <tableColumn id="13" xr3:uid="{CA708EC6-2E16-4554-9429-85DDBF97B2AF}" name="12" dataDxfId="435" totalsRowDxfId="436" dataCellStyle="Total"/>
    <tableColumn id="14" xr3:uid="{43AA0FC7-6FAF-4485-9279-9D1789F1E244}" name="13" dataDxfId="433" totalsRowDxfId="434" dataCellStyle="Total"/>
    <tableColumn id="15" xr3:uid="{7E1F20B1-4AF1-4377-8EC3-104CF021C230}" name="14" dataDxfId="431" totalsRowDxfId="432" dataCellStyle="Total"/>
    <tableColumn id="16" xr3:uid="{7118FAC9-D77B-46BC-B662-BE1FFE2CD841}" name="15" dataDxfId="429" totalsRowDxfId="430" dataCellStyle="Total"/>
    <tableColumn id="17" xr3:uid="{A59E4F3D-FF19-4AA6-AF72-B2A169643C7C}" name="16" dataDxfId="427" totalsRowDxfId="428" dataCellStyle="Total"/>
    <tableColumn id="18" xr3:uid="{A539DF81-2283-4DFB-9523-F8DB925CB364}" name="17" dataDxfId="425" totalsRowDxfId="426" dataCellStyle="Total"/>
    <tableColumn id="19" xr3:uid="{5D281362-47E7-41A4-8B32-883BC89ECC36}" name="18" dataDxfId="423" totalsRowDxfId="424" dataCellStyle="Total"/>
    <tableColumn id="20" xr3:uid="{7EC76A91-7BFE-4BF1-9D8A-254E2DA803E8}" name="19" dataDxfId="421" totalsRowDxfId="422" dataCellStyle="Total"/>
    <tableColumn id="21" xr3:uid="{84A5EC17-C4DC-4FC0-BC44-A13494AB6709}" name="20" dataDxfId="419" totalsRowDxfId="420" dataCellStyle="Total"/>
    <tableColumn id="22" xr3:uid="{C56C6964-C2CC-42A1-B0D8-3074113E6E8E}" name="21" dataDxfId="417" totalsRowDxfId="418" dataCellStyle="Total"/>
    <tableColumn id="23" xr3:uid="{6CCDF82C-A384-459F-915B-CF6D30BE4710}" name="22" dataDxfId="415" totalsRowDxfId="416" dataCellStyle="Total"/>
    <tableColumn id="24" xr3:uid="{287DD5DB-764F-498A-A6D5-858ED272AAC7}" name="23" dataDxfId="413" totalsRowDxfId="414" dataCellStyle="Total"/>
    <tableColumn id="25" xr3:uid="{CF4A4337-AFF4-4E33-ACF5-7500D1C1C009}" name="24" dataDxfId="411" totalsRowDxfId="412" dataCellStyle="Total"/>
    <tableColumn id="26" xr3:uid="{F8316C1B-2469-4404-980C-284C29950C00}" name="25" dataDxfId="409" totalsRowDxfId="410" dataCellStyle="Total"/>
    <tableColumn id="27" xr3:uid="{8691FEE8-449F-432D-B57B-78A804E90DAF}" name="26" dataDxfId="407" totalsRowDxfId="408" dataCellStyle="Total"/>
    <tableColumn id="28" xr3:uid="{01837705-A827-4062-84F1-4E451823C98E}" name="27" dataDxfId="405" totalsRowDxfId="406" dataCellStyle="Total"/>
    <tableColumn id="29" xr3:uid="{497745BC-5572-4AD9-888C-A8A5B3C0A670}" name="28" dataDxfId="403" totalsRowDxfId="404" dataCellStyle="Total"/>
    <tableColumn id="30" xr3:uid="{5BD40FC0-24E7-4C4C-8876-A5C43EE97E33}" name="29" dataDxfId="401" totalsRowDxfId="402" dataCellStyle="Total"/>
    <tableColumn id="31" xr3:uid="{F52E3B4D-AF2E-4487-86F4-46239205D6FB}" name="30" dataDxfId="399" totalsRowDxfId="400" dataCellStyle="Total"/>
    <tableColumn id="32" xr3:uid="{E1A8E3B7-E40A-4ABF-9389-69E1C318263B}" name="31" dataDxfId="397" totalsRowDxfId="398" dataCellStyle="Total"/>
    <tableColumn id="33" xr3:uid="{108F3E44-BFEF-4CFF-911A-F093667C6DD5}" name="Total jour" dataDxfId="396" dataCellStyle="Total">
      <calculatedColumnFormula>COUNTA(Janvier8[[#This Row],[1]:[31]])</calculatedColumnFormula>
    </tableColumn>
    <tableColumn id="34" xr3:uid="{E5AE4B70-538C-4A4F-B6D1-C64F324C3786}" name="Total €" dataDxfId="395" dataCellStyle="Total">
      <calculatedColumnFormula>IFERROR(SUMPRODUCT(SUMIF(INDIRECT("liste"&amp;$B6),Janvier8[[#This Row],[1]:[31]],INDIRECT("cout"&amp;$B6))),"")</calculatedColumnFormula>
    </tableColumn>
  </tableColumns>
  <tableStyleInfo name="Tableau des absences des employés" showFirstColumn="1" showLastColumn="1"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9A71015C-D94D-4631-9406-3EF676A8615F}" name="Janvier9" displayName="Janvier9" ref="A5:AI27" totalsRowShown="0" headerRowDxfId="385" dataDxfId="384" totalsRowDxfId="383">
  <autoFilter ref="A5:AI27" xr:uid="{0483BB3A-9E0C-44DD-99FD-325BDB2106F1}"/>
  <tableColumns count="35">
    <tableColumn id="1" xr3:uid="{BB1C72AE-496B-40D8-891B-F791F5D32AF3}" name="Animaux" dataDxfId="381" totalsRowDxfId="382"/>
    <tableColumn id="66" xr3:uid="{0D3E7E21-1D7A-49EA-AC4A-3C04B4671E03}" name="Colonne1" dataDxfId="380"/>
    <tableColumn id="2" xr3:uid="{8348E5D1-80BA-499C-9392-1486AB249025}" name="1" dataDxfId="378" totalsRowDxfId="379" dataCellStyle="Total"/>
    <tableColumn id="3" xr3:uid="{8D164FD8-0015-44AB-BFC9-D3DC0E07D72B}" name="2" dataDxfId="376" totalsRowDxfId="377" dataCellStyle="Total"/>
    <tableColumn id="4" xr3:uid="{0978E023-AA34-44DF-A0AB-9950815028D4}" name="3" dataDxfId="374" totalsRowDxfId="375" dataCellStyle="Total"/>
    <tableColumn id="5" xr3:uid="{AF1B5E29-90C7-4B94-A7F3-8750B55C0A74}" name="4" dataDxfId="372" totalsRowDxfId="373" dataCellStyle="Total"/>
    <tableColumn id="6" xr3:uid="{12C27922-1B9D-48C4-94D0-7D8145132F83}" name="5" dataDxfId="370" totalsRowDxfId="371" dataCellStyle="Total"/>
    <tableColumn id="7" xr3:uid="{A6F3F784-2395-4FCA-82CD-FB05A11AEF36}" name="6" dataDxfId="368" totalsRowDxfId="369" dataCellStyle="Total"/>
    <tableColumn id="8" xr3:uid="{10C3C33E-0320-45BF-B0F9-8B2D5AC8A4EA}" name="7" dataDxfId="366" totalsRowDxfId="367" dataCellStyle="Total"/>
    <tableColumn id="9" xr3:uid="{F7FBE989-2847-4F5A-B500-D7266ACAB4D8}" name="8" dataDxfId="364" totalsRowDxfId="365" dataCellStyle="Total"/>
    <tableColumn id="10" xr3:uid="{E9098FAA-B7C2-4CC7-8981-3DB57DF6D7DB}" name="9" dataDxfId="362" totalsRowDxfId="363" dataCellStyle="Total"/>
    <tableColumn id="11" xr3:uid="{DD0AA7C2-ED8B-4D6E-89D8-99367382A11E}" name="10" dataDxfId="360" totalsRowDxfId="361" dataCellStyle="Total"/>
    <tableColumn id="12" xr3:uid="{48BFDD42-552E-49CE-9A48-4947AC4A7B83}" name="11" dataDxfId="358" totalsRowDxfId="359" dataCellStyle="Total"/>
    <tableColumn id="13" xr3:uid="{24D22394-AD8A-4682-BA03-D779E92F85BD}" name="12" dataDxfId="356" totalsRowDxfId="357" dataCellStyle="Total"/>
    <tableColumn id="14" xr3:uid="{1D7ED538-4846-42A5-9ED3-210E7A093292}" name="13" dataDxfId="354" totalsRowDxfId="355" dataCellStyle="Total"/>
    <tableColumn id="15" xr3:uid="{C0DF1B14-D406-49C6-8A76-9E811FB95E0F}" name="14" dataDxfId="352" totalsRowDxfId="353" dataCellStyle="Total"/>
    <tableColumn id="16" xr3:uid="{58305F7B-C8BE-4529-A2B6-A077D7BD7028}" name="15" dataDxfId="350" totalsRowDxfId="351" dataCellStyle="Total"/>
    <tableColumn id="17" xr3:uid="{273D8CBC-E9D7-4101-B965-676A7F0A6C31}" name="16" dataDxfId="348" totalsRowDxfId="349" dataCellStyle="Total"/>
    <tableColumn id="18" xr3:uid="{E414937A-4A2F-4D4B-86F6-3563F779FC38}" name="17" dataDxfId="346" totalsRowDxfId="347" dataCellStyle="Total"/>
    <tableColumn id="19" xr3:uid="{651BF83F-68D3-444C-B3B6-4708AC26374C}" name="18" dataDxfId="344" totalsRowDxfId="345" dataCellStyle="Total"/>
    <tableColumn id="20" xr3:uid="{2E7D703B-7C1A-4132-A87B-B495C2ED5C31}" name="19" dataDxfId="342" totalsRowDxfId="343" dataCellStyle="Total"/>
    <tableColumn id="21" xr3:uid="{1000F440-F248-4D4C-AD7D-DF8BCF42901F}" name="20" dataDxfId="340" totalsRowDxfId="341" dataCellStyle="Total"/>
    <tableColumn id="22" xr3:uid="{EE4365DF-FBB1-4A17-B2B1-FDD873ED4A93}" name="21" dataDxfId="338" totalsRowDxfId="339" dataCellStyle="Total"/>
    <tableColumn id="23" xr3:uid="{A8B582B5-0F2D-4312-93BA-3655DB2051D5}" name="22" dataDxfId="336" totalsRowDxfId="337" dataCellStyle="Total"/>
    <tableColumn id="24" xr3:uid="{EA926E9D-07CF-4191-AEED-DDDF6D73CC83}" name="23" dataDxfId="334" totalsRowDxfId="335" dataCellStyle="Total"/>
    <tableColumn id="25" xr3:uid="{25CF18E5-1AFB-47AF-9F56-B2BBE118626C}" name="24" dataDxfId="332" totalsRowDxfId="333" dataCellStyle="Total"/>
    <tableColumn id="26" xr3:uid="{E05D3178-27D9-4580-9737-AF55921384E3}" name="25" dataDxfId="330" totalsRowDxfId="331" dataCellStyle="Total"/>
    <tableColumn id="27" xr3:uid="{F6324064-9FD3-412F-9256-1098676099A6}" name="26" dataDxfId="328" totalsRowDxfId="329" dataCellStyle="Total"/>
    <tableColumn id="28" xr3:uid="{5E394CD0-166E-4173-BAD1-371087C265F3}" name="27" dataDxfId="326" totalsRowDxfId="327" dataCellStyle="Total"/>
    <tableColumn id="29" xr3:uid="{0270A512-158F-4180-9F80-972080F5ED33}" name="28" dataDxfId="324" totalsRowDxfId="325" dataCellStyle="Total"/>
    <tableColumn id="30" xr3:uid="{01944996-415F-4671-B3E0-8AC0F3D6960F}" name="29" dataDxfId="322" totalsRowDxfId="323" dataCellStyle="Total"/>
    <tableColumn id="31" xr3:uid="{D9FC746F-D8C5-4C5C-9B62-0467AA4C5354}" name="30" dataDxfId="320" totalsRowDxfId="321" dataCellStyle="Total"/>
    <tableColumn id="32" xr3:uid="{D7A78679-70E5-4366-ABE6-8820D865AFE8}" name="31" dataDxfId="318" totalsRowDxfId="319" dataCellStyle="Total"/>
    <tableColumn id="33" xr3:uid="{E00DCBCC-B410-4A3C-BE4B-3A436716649C}" name="Total jour" dataDxfId="317" dataCellStyle="Total">
      <calculatedColumnFormula>COUNTA(Janvier9[[#This Row],[1]:[31]])</calculatedColumnFormula>
    </tableColumn>
    <tableColumn id="34" xr3:uid="{DAE8A199-7485-42D2-84C0-D58A288D330B}" name="Total €" dataDxfId="316" dataCellStyle="Total">
      <calculatedColumnFormula>IFERROR(SUMPRODUCT(SUMIF(INDIRECT("liste"&amp;$B6),Janvier9[[#This Row],[1]:[31]],INDIRECT("cout"&amp;$B6))),"")</calculatedColumnFormula>
    </tableColumn>
  </tableColumns>
  <tableStyleInfo name="Tableau des absences des employés" showFirstColumn="1" showLastColumn="1"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F93B4D87-CF4C-4511-8D74-0B072BFBE308}" name="Janvier10" displayName="Janvier10" ref="A5:AI27" totalsRowShown="0" headerRowDxfId="306" dataDxfId="305" totalsRowDxfId="304">
  <autoFilter ref="A5:AI27" xr:uid="{9596248A-39DF-4D99-B0BF-C96CDEAA844B}"/>
  <tableColumns count="35">
    <tableColumn id="1" xr3:uid="{88495D56-147B-4F18-AFAC-0C3BA5B41CA8}" name="Animaux" dataDxfId="302" totalsRowDxfId="303"/>
    <tableColumn id="66" xr3:uid="{F22026E3-9CD3-4FD8-B981-07111C71B19D}" name="Colonne1" dataDxfId="301"/>
    <tableColumn id="2" xr3:uid="{F7B7C983-6605-4B4D-B12D-62CE7E486C7E}" name="1" dataDxfId="299" totalsRowDxfId="300" dataCellStyle="Total"/>
    <tableColumn id="3" xr3:uid="{3080C77D-7331-455C-8C1A-9EC038C21B3D}" name="2" dataDxfId="297" totalsRowDxfId="298" dataCellStyle="Total"/>
    <tableColumn id="4" xr3:uid="{7B9D4855-35C5-47CF-B656-ECDA9F4D3DA4}" name="3" dataDxfId="295" totalsRowDxfId="296" dataCellStyle="Total"/>
    <tableColumn id="5" xr3:uid="{9ED7B55B-5C18-45CF-9D2F-644FA18A3674}" name="4" dataDxfId="293" totalsRowDxfId="294" dataCellStyle="Total"/>
    <tableColumn id="6" xr3:uid="{B105C116-B128-4BCD-BF0B-1454A24F36C5}" name="5" dataDxfId="291" totalsRowDxfId="292" dataCellStyle="Total"/>
    <tableColumn id="7" xr3:uid="{BD54FDAD-3F4D-4A67-B3F4-DF6B7152148C}" name="6" dataDxfId="289" totalsRowDxfId="290" dataCellStyle="Total"/>
    <tableColumn id="8" xr3:uid="{782225F2-798B-40A7-801E-F596C4C2F8F6}" name="7" dataDxfId="287" totalsRowDxfId="288" dataCellStyle="Total"/>
    <tableColumn id="9" xr3:uid="{409834F0-DDD5-451B-9398-06A9ED2ABD96}" name="8" dataDxfId="285" totalsRowDxfId="286" dataCellStyle="Total"/>
    <tableColumn id="10" xr3:uid="{EF95A6CA-A5E5-4A3E-9F1A-E5DF9384C6A4}" name="9" dataDxfId="283" totalsRowDxfId="284" dataCellStyle="Total"/>
    <tableColumn id="11" xr3:uid="{94153282-420A-4689-BE0F-D680FF41E3CA}" name="10" dataDxfId="281" totalsRowDxfId="282" dataCellStyle="Total"/>
    <tableColumn id="12" xr3:uid="{F8259B8E-90B5-4BF2-BA30-BDA7986AC6FD}" name="11" dataDxfId="279" totalsRowDxfId="280" dataCellStyle="Total"/>
    <tableColumn id="13" xr3:uid="{1A9FF8BB-4029-4A66-BF4A-85F0D0E438F8}" name="12" dataDxfId="277" totalsRowDxfId="278" dataCellStyle="Total"/>
    <tableColumn id="14" xr3:uid="{0A5EFF02-9A19-413D-B22E-2B6A2AA9D87F}" name="13" dataDxfId="275" totalsRowDxfId="276" dataCellStyle="Total"/>
    <tableColumn id="15" xr3:uid="{1248E8DC-7DAC-4B2B-87E9-68F6DF83F4F9}" name="14" dataDxfId="273" totalsRowDxfId="274" dataCellStyle="Total"/>
    <tableColumn id="16" xr3:uid="{D7C8E1D5-2163-47FB-8A68-55A936A0BD99}" name="15" dataDxfId="271" totalsRowDxfId="272" dataCellStyle="Total"/>
    <tableColumn id="17" xr3:uid="{BA420FB4-08D2-4EFD-9718-7D121448057F}" name="16" dataDxfId="269" totalsRowDxfId="270" dataCellStyle="Total"/>
    <tableColumn id="18" xr3:uid="{582D0F91-09DB-44C8-9ECC-48E360F76AC7}" name="17" dataDxfId="267" totalsRowDxfId="268" dataCellStyle="Total"/>
    <tableColumn id="19" xr3:uid="{7F33AF13-4CCD-4227-B639-FBF8C9FD61BB}" name="18" dataDxfId="265" totalsRowDxfId="266" dataCellStyle="Total"/>
    <tableColumn id="20" xr3:uid="{B081E5C7-3D88-490D-B06C-4BDFCCC17582}" name="19" dataDxfId="263" totalsRowDxfId="264" dataCellStyle="Total"/>
    <tableColumn id="21" xr3:uid="{F8A393E6-7DE0-4DE6-B3AB-BE729B47D21F}" name="20" dataDxfId="261" totalsRowDxfId="262" dataCellStyle="Total"/>
    <tableColumn id="22" xr3:uid="{B9D75AB4-0E5B-46B0-AB43-E7E87EA6913B}" name="21" dataDxfId="259" totalsRowDxfId="260" dataCellStyle="Total"/>
    <tableColumn id="23" xr3:uid="{C05E10A4-F4A8-44BA-B7FD-6EB090CE5882}" name="22" dataDxfId="257" totalsRowDxfId="258" dataCellStyle="Total"/>
    <tableColumn id="24" xr3:uid="{2C0FE2CC-7420-492C-B658-083E807DF8E4}" name="23" dataDxfId="255" totalsRowDxfId="256" dataCellStyle="Total"/>
    <tableColumn id="25" xr3:uid="{BDE8333E-0307-43F5-A78D-1A191124208E}" name="24" dataDxfId="253" totalsRowDxfId="254" dataCellStyle="Total"/>
    <tableColumn id="26" xr3:uid="{8CCAA316-A5E9-48C5-8800-BE80E1820113}" name="25" dataDxfId="251" totalsRowDxfId="252" dataCellStyle="Total"/>
    <tableColumn id="27" xr3:uid="{0C088748-7674-47CF-93BB-2C00F77B7B75}" name="26" dataDxfId="249" totalsRowDxfId="250" dataCellStyle="Total"/>
    <tableColumn id="28" xr3:uid="{E9543443-4780-45FC-A432-96DEBCFAD94C}" name="27" dataDxfId="247" totalsRowDxfId="248" dataCellStyle="Total"/>
    <tableColumn id="29" xr3:uid="{EB0F2891-F8AE-4038-95FF-4F9E5448D798}" name="28" dataDxfId="245" totalsRowDxfId="246" dataCellStyle="Total"/>
    <tableColumn id="30" xr3:uid="{1081F540-2CBF-448E-88F6-BF5C4C6B8ACD}" name="29" dataDxfId="243" totalsRowDxfId="244" dataCellStyle="Total"/>
    <tableColumn id="31" xr3:uid="{769142D9-31F4-4FC3-819E-3F67987AAFE9}" name="30" dataDxfId="241" totalsRowDxfId="242" dataCellStyle="Total"/>
    <tableColumn id="32" xr3:uid="{371404C4-17EC-4954-8296-C6B7101AC415}" name="31" dataDxfId="239" totalsRowDxfId="240" dataCellStyle="Total"/>
    <tableColumn id="33" xr3:uid="{30FC09C9-CED2-4ECD-800B-964643C3B54A}" name="Total jour" dataDxfId="238" dataCellStyle="Total">
      <calculatedColumnFormula>COUNTA(Janvier10[[#This Row],[1]:[31]])</calculatedColumnFormula>
    </tableColumn>
    <tableColumn id="34" xr3:uid="{25A505D7-AFE2-49B1-AC83-E863202BFED5}" name="Total €" dataDxfId="237" dataCellStyle="Total">
      <calculatedColumnFormula>IFERROR(SUMPRODUCT(SUMIF(INDIRECT("liste"&amp;$B6),Janvier10[[#This Row],[1]:[31]],INDIRECT("cout"&amp;$B6))),"")</calculatedColumnFormula>
    </tableColumn>
  </tableColumns>
  <tableStyleInfo name="Tableau des absences des employés" showFirstColumn="1" showLastColumn="1"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87165FEA-8845-4BD7-BB24-6F88BEB660F3}" name="Janvier13" displayName="Janvier13" ref="A5:AI27" totalsRowShown="0" headerRowDxfId="69" dataDxfId="68" totalsRowDxfId="67">
  <autoFilter ref="A5:AI27" xr:uid="{4A4C40CC-79D0-4772-80BC-1670270C82F9}"/>
  <tableColumns count="35">
    <tableColumn id="1" xr3:uid="{065E4420-5304-446F-953E-BD492F977A7C}" name="Animaux" dataDxfId="65" totalsRowDxfId="66"/>
    <tableColumn id="66" xr3:uid="{4167F405-0F05-4076-A33E-5A56BEB7E080}" name="Colonne1" dataDxfId="64"/>
    <tableColumn id="2" xr3:uid="{9E4F4245-A3D9-41F2-A98F-C9490975C096}" name="1" dataDxfId="62" totalsRowDxfId="63" dataCellStyle="Total"/>
    <tableColumn id="3" xr3:uid="{59CA3CDE-8980-400C-874B-399357E99423}" name="2" dataDxfId="60" totalsRowDxfId="61" dataCellStyle="Total"/>
    <tableColumn id="4" xr3:uid="{BAC08EB5-71CC-40B3-854C-CFA66BEB7E1A}" name="3" dataDxfId="58" totalsRowDxfId="59" dataCellStyle="Total"/>
    <tableColumn id="5" xr3:uid="{F15EA51A-E0F4-41B0-BE12-0F2253EEF46F}" name="4" dataDxfId="56" totalsRowDxfId="57" dataCellStyle="Total"/>
    <tableColumn id="6" xr3:uid="{53338863-F408-4154-9016-EBE57F50514B}" name="5" dataDxfId="54" totalsRowDxfId="55" dataCellStyle="Total"/>
    <tableColumn id="7" xr3:uid="{9D98C026-ED66-4B49-8486-9CAE5B09F533}" name="6" dataDxfId="52" totalsRowDxfId="53" dataCellStyle="Total"/>
    <tableColumn id="8" xr3:uid="{41BD35EE-C475-4CFB-BBEC-ACF57AACB27B}" name="7" dataDxfId="50" totalsRowDxfId="51" dataCellStyle="Total"/>
    <tableColumn id="9" xr3:uid="{A702B41A-1580-4A87-BCAB-8FE1397549FE}" name="8" dataDxfId="48" totalsRowDxfId="49" dataCellStyle="Total"/>
    <tableColumn id="10" xr3:uid="{1798FE54-E407-4C38-B145-268A68E94F53}" name="9" dataDxfId="46" totalsRowDxfId="47" dataCellStyle="Total"/>
    <tableColumn id="11" xr3:uid="{447E1B08-0B9B-4288-A359-2328C798146F}" name="10" dataDxfId="44" totalsRowDxfId="45" dataCellStyle="Total"/>
    <tableColumn id="12" xr3:uid="{671F42C2-2C18-4E10-AC51-C94CE8C83EEB}" name="11" dataDxfId="42" totalsRowDxfId="43" dataCellStyle="Total"/>
    <tableColumn id="13" xr3:uid="{3825ACF6-72E1-44C6-9BA2-3A79E1F1E03A}" name="12" dataDxfId="40" totalsRowDxfId="41" dataCellStyle="Total"/>
    <tableColumn id="14" xr3:uid="{CDB67226-7D32-4E73-9D76-A144003840B6}" name="13" dataDxfId="38" totalsRowDxfId="39" dataCellStyle="Total"/>
    <tableColumn id="15" xr3:uid="{81470724-CF22-400A-8B81-7C81E4BE66B0}" name="14" dataDxfId="36" totalsRowDxfId="37" dataCellStyle="Total"/>
    <tableColumn id="16" xr3:uid="{A609CF0B-F318-4E59-A7E7-DBD2211FB7E5}" name="15" dataDxfId="34" totalsRowDxfId="35" dataCellStyle="Total"/>
    <tableColumn id="17" xr3:uid="{0ACFD8F8-EF32-40A3-AF75-E81357263373}" name="16" dataDxfId="32" totalsRowDxfId="33" dataCellStyle="Total"/>
    <tableColumn id="18" xr3:uid="{5075D617-FFB1-4E3E-B992-B7F1DAC0DEDF}" name="17" dataDxfId="30" totalsRowDxfId="31" dataCellStyle="Total"/>
    <tableColumn id="19" xr3:uid="{79E4F41F-3444-4704-B37C-9AC7252FD00C}" name="18" dataDxfId="28" totalsRowDxfId="29" dataCellStyle="Total"/>
    <tableColumn id="20" xr3:uid="{8E65C0B4-5A53-4EBD-A0E1-64043618276C}" name="19" dataDxfId="26" totalsRowDxfId="27" dataCellStyle="Total"/>
    <tableColumn id="21" xr3:uid="{62329BB8-D649-4A8B-8E57-526BA270E184}" name="20" dataDxfId="24" totalsRowDxfId="25" dataCellStyle="Total"/>
    <tableColumn id="22" xr3:uid="{D92362A6-2BC7-40D2-B159-09C7430EAB5A}" name="21" dataDxfId="22" totalsRowDxfId="23" dataCellStyle="Total"/>
    <tableColumn id="23" xr3:uid="{A07B5073-849F-420E-9CD4-91CBCDB4246B}" name="22" dataDxfId="20" totalsRowDxfId="21" dataCellStyle="Total"/>
    <tableColumn id="24" xr3:uid="{4F1109EF-90C8-4D54-B3BE-4B60D49C2EEE}" name="23" dataDxfId="18" totalsRowDxfId="19" dataCellStyle="Total"/>
    <tableColumn id="25" xr3:uid="{37D32D5C-0A24-4560-B412-0149A9018CB4}" name="24" dataDxfId="16" totalsRowDxfId="17" dataCellStyle="Total"/>
    <tableColumn id="26" xr3:uid="{5C0F9150-5D5E-4460-AC4E-C78EE1B64D6D}" name="25" dataDxfId="14" totalsRowDxfId="15" dataCellStyle="Total"/>
    <tableColumn id="27" xr3:uid="{3E603A1F-A8A0-41BA-9149-22BF1044379C}" name="26" dataDxfId="12" totalsRowDxfId="13" dataCellStyle="Total"/>
    <tableColumn id="28" xr3:uid="{27341592-13C0-4243-9715-E1B6CE1265D2}" name="27" dataDxfId="10" totalsRowDxfId="11" dataCellStyle="Total"/>
    <tableColumn id="29" xr3:uid="{3B2D9B86-57DE-4D31-B135-54A55A94D887}" name="28" dataDxfId="8" totalsRowDxfId="9" dataCellStyle="Total"/>
    <tableColumn id="30" xr3:uid="{53EDD5BA-98FA-4570-AAA7-6B2079C5AC99}" name="29" dataDxfId="6" totalsRowDxfId="7" dataCellStyle="Total"/>
    <tableColumn id="31" xr3:uid="{B3D0B98B-4C3D-49B1-934D-D9174443D713}" name="30" dataDxfId="4" totalsRowDxfId="5" dataCellStyle="Total"/>
    <tableColumn id="32" xr3:uid="{F5FF7A21-25F4-4DAE-84D1-0BA725BEBAA1}" name="31" dataDxfId="2" totalsRowDxfId="3" dataCellStyle="Total"/>
    <tableColumn id="33" xr3:uid="{2A24EACC-62D7-40C3-8C0B-C8EAEFEFFF7C}" name="Total jour" dataDxfId="1" dataCellStyle="Total">
      <calculatedColumnFormula>COUNTA(Janvier13[[#This Row],[1]:[31]])</calculatedColumnFormula>
    </tableColumn>
    <tableColumn id="34" xr3:uid="{6295BEA5-55E6-4348-A636-ED12D5A792C2}" name="Total €" dataDxfId="0" dataCellStyle="Total">
      <calculatedColumnFormula>IFERROR(SUMPRODUCT(SUMIF(INDIRECT("liste"&amp;$B6),Janvier13[[#This Row],[1]:[31]],INDIRECT("cout"&amp;$B6))),"")</calculatedColumnFormula>
    </tableColumn>
  </tableColumns>
  <tableStyleInfo name="Tableau des absences des employés" showFirstColumn="1" showLastColumn="1"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56CEAF0-C9CC-4489-96F4-172A4F07C85E}" name="Janvier11" displayName="Janvier11" ref="A5:AI27" totalsRowShown="0" headerRowDxfId="227" dataDxfId="226" totalsRowDxfId="225">
  <autoFilter ref="A5:AI27" xr:uid="{0F6CD884-6F1E-4902-964B-97A31D636A54}"/>
  <tableColumns count="35">
    <tableColumn id="1" xr3:uid="{FBD15F8D-BCB2-4C83-8419-B51E8289CEB9}" name="Animaux" dataDxfId="223" totalsRowDxfId="224"/>
    <tableColumn id="66" xr3:uid="{5D8DFC3C-6635-47A2-9ECA-B0706FA62040}" name="Colonne1" dataDxfId="222"/>
    <tableColumn id="2" xr3:uid="{3BA5EB66-8AC0-4539-BF0E-AF6A71BEBC4B}" name="1" dataDxfId="220" totalsRowDxfId="221" dataCellStyle="Total"/>
    <tableColumn id="3" xr3:uid="{C24D3E75-79F4-4F7E-97F0-8BD29510A711}" name="2" dataDxfId="218" totalsRowDxfId="219" dataCellStyle="Total"/>
    <tableColumn id="4" xr3:uid="{8A641BE2-F1FE-4886-95A2-1FF0E44F3F4B}" name="3" dataDxfId="216" totalsRowDxfId="217" dataCellStyle="Total"/>
    <tableColumn id="5" xr3:uid="{F752540F-24F2-4AAF-8DF6-3DE384785726}" name="4" dataDxfId="214" totalsRowDxfId="215" dataCellStyle="Total"/>
    <tableColumn id="6" xr3:uid="{8D680356-33BE-4FF0-89A0-8761F82F3B84}" name="5" dataDxfId="212" totalsRowDxfId="213" dataCellStyle="Total"/>
    <tableColumn id="7" xr3:uid="{7B6556C7-5685-4FEE-B3D5-3E75F5222959}" name="6" dataDxfId="210" totalsRowDxfId="211" dataCellStyle="Total"/>
    <tableColumn id="8" xr3:uid="{AFA05972-612F-45D4-9333-177B3F55ADD4}" name="7" dataDxfId="208" totalsRowDxfId="209" dataCellStyle="Total"/>
    <tableColumn id="9" xr3:uid="{68F9B90E-A50C-49EF-A267-2B9F6A73195E}" name="8" dataDxfId="206" totalsRowDxfId="207" dataCellStyle="Total"/>
    <tableColumn id="10" xr3:uid="{E98A0F8A-B987-453E-905B-EB07A1478A89}" name="9" dataDxfId="204" totalsRowDxfId="205" dataCellStyle="Total"/>
    <tableColumn id="11" xr3:uid="{BF553082-1D76-4E1C-8377-E874BC5D57FB}" name="10" dataDxfId="202" totalsRowDxfId="203" dataCellStyle="Total"/>
    <tableColumn id="12" xr3:uid="{75AED3FF-DF60-4216-B746-CD8B7FCDAE9E}" name="11" dataDxfId="200" totalsRowDxfId="201" dataCellStyle="Total"/>
    <tableColumn id="13" xr3:uid="{E11ACD3D-8A4B-4DDD-9516-FA4A96621F8E}" name="12" dataDxfId="198" totalsRowDxfId="199" dataCellStyle="Total"/>
    <tableColumn id="14" xr3:uid="{9BE3566A-387E-48AE-8FF7-D16DE128B009}" name="13" dataDxfId="196" totalsRowDxfId="197" dataCellStyle="Total"/>
    <tableColumn id="15" xr3:uid="{AA98F279-C322-4AE7-A77B-1EB0BD82196D}" name="14" dataDxfId="194" totalsRowDxfId="195" dataCellStyle="Total"/>
    <tableColumn id="16" xr3:uid="{DF841044-B2A9-48C9-9CCF-3D7F1E294FDE}" name="15" dataDxfId="192" totalsRowDxfId="193" dataCellStyle="Total"/>
    <tableColumn id="17" xr3:uid="{7DF1F387-B0C9-475D-A1B4-33F511A05796}" name="16" dataDxfId="190" totalsRowDxfId="191" dataCellStyle="Total"/>
    <tableColumn id="18" xr3:uid="{5A812CE6-7788-41F2-9F78-AC82E8050218}" name="17" dataDxfId="188" totalsRowDxfId="189" dataCellStyle="Total"/>
    <tableColumn id="19" xr3:uid="{7E1A929D-182B-4550-8D26-BAF65A85B972}" name="18" dataDxfId="186" totalsRowDxfId="187" dataCellStyle="Total"/>
    <tableColumn id="20" xr3:uid="{9F9EE5F8-2273-4C65-A5BB-6BDB2A0D3D3F}" name="19" dataDxfId="184" totalsRowDxfId="185" dataCellStyle="Total"/>
    <tableColumn id="21" xr3:uid="{5EA0E24B-0CBF-47B3-B270-EE1FFADB6364}" name="20" dataDxfId="182" totalsRowDxfId="183" dataCellStyle="Total"/>
    <tableColumn id="22" xr3:uid="{A9D68B48-00A8-414B-8B5E-502437D5F930}" name="21" dataDxfId="180" totalsRowDxfId="181" dataCellStyle="Total"/>
    <tableColumn id="23" xr3:uid="{A5620D86-C7AD-4D11-8622-0AAA5BC80D0A}" name="22" dataDxfId="178" totalsRowDxfId="179" dataCellStyle="Total"/>
    <tableColumn id="24" xr3:uid="{C2ABBEBA-16A3-4E83-9FAF-6C58EF5161E7}" name="23" dataDxfId="176" totalsRowDxfId="177" dataCellStyle="Total"/>
    <tableColumn id="25" xr3:uid="{D677B525-6679-47F7-ADF0-2E725DB9F016}" name="24" dataDxfId="174" totalsRowDxfId="175" dataCellStyle="Total"/>
    <tableColumn id="26" xr3:uid="{D52BFF90-3852-44AA-8CDB-7CC2ED2C5DFD}" name="25" dataDxfId="172" totalsRowDxfId="173" dataCellStyle="Total"/>
    <tableColumn id="27" xr3:uid="{6BFB6274-7EE2-45DC-AAB7-C2B57CEAB0F3}" name="26" dataDxfId="170" totalsRowDxfId="171" dataCellStyle="Total"/>
    <tableColumn id="28" xr3:uid="{E2D7184C-5852-4581-AB29-B714082E18F2}" name="27" dataDxfId="168" totalsRowDxfId="169" dataCellStyle="Total"/>
    <tableColumn id="29" xr3:uid="{1F8C3D0F-F328-4153-AF50-C027DBC4C474}" name="28" dataDxfId="166" totalsRowDxfId="167" dataCellStyle="Total"/>
    <tableColumn id="30" xr3:uid="{FAAACB0E-729D-4761-B4DD-8D5328DBEA57}" name="29" dataDxfId="164" totalsRowDxfId="165" dataCellStyle="Total"/>
    <tableColumn id="31" xr3:uid="{E87ECB74-4C95-4DF5-8E9A-DDAAB815E5DF}" name="30" dataDxfId="162" totalsRowDxfId="163" dataCellStyle="Total"/>
    <tableColumn id="32" xr3:uid="{0E8914C5-CC66-4365-86E5-F277E06DB47D}" name="31" dataDxfId="160" totalsRowDxfId="161" dataCellStyle="Total"/>
    <tableColumn id="33" xr3:uid="{2FEE4E42-E571-479E-9980-6E2D9F1BEC6C}" name="Total jour" dataDxfId="159" dataCellStyle="Total">
      <calculatedColumnFormula>COUNTA(Janvier11[[#This Row],[1]:[31]])</calculatedColumnFormula>
    </tableColumn>
    <tableColumn id="34" xr3:uid="{C60A0975-F634-41C9-8F37-DD3465D855AF}" name="Total €" dataDxfId="158" dataCellStyle="Total">
      <calculatedColumnFormula>IFERROR(SUMPRODUCT(SUMIF(INDIRECT("liste"&amp;$B6),Janvier11[[#This Row],[1]:[31]],INDIRECT("cout"&amp;$B6))),"")</calculatedColumnFormula>
    </tableColumn>
  </tableColumns>
  <tableStyleInfo name="Tableau des absences des employés" showFirstColumn="1" showLastColumn="1"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761AC889-68ED-46D8-8EB1-6530E7E68817}" name="Janvier12" displayName="Janvier12" ref="A5:AI27" totalsRowShown="0" headerRowDxfId="148" dataDxfId="147" totalsRowDxfId="146">
  <autoFilter ref="A5:AI27" xr:uid="{DA1D67A3-9527-4C10-A51B-E8CEFC2F17BD}"/>
  <tableColumns count="35">
    <tableColumn id="1" xr3:uid="{38543A4C-A90A-4D68-84A5-DEB9100B8EBD}" name="Animaux" dataDxfId="144" totalsRowDxfId="145"/>
    <tableColumn id="66" xr3:uid="{3BED0FFA-3646-4FF5-9FFF-252E6EC33D6F}" name="Colonne1" dataDxfId="143"/>
    <tableColumn id="2" xr3:uid="{6BBDE2C8-7A82-47F7-B3CB-CC2DB47A3372}" name="1" dataDxfId="141" totalsRowDxfId="142" dataCellStyle="Total"/>
    <tableColumn id="3" xr3:uid="{51FCD205-89BF-4CD1-B66D-C7CD94FF78E7}" name="2" dataDxfId="139" totalsRowDxfId="140" dataCellStyle="Total"/>
    <tableColumn id="4" xr3:uid="{0B1AAC70-190A-43C5-9A0A-F66FE49E738D}" name="3" dataDxfId="137" totalsRowDxfId="138" dataCellStyle="Total"/>
    <tableColumn id="5" xr3:uid="{48459123-8B36-4BB2-8780-68B8208CBAD3}" name="4" dataDxfId="135" totalsRowDxfId="136" dataCellStyle="Total"/>
    <tableColumn id="6" xr3:uid="{7D81B12B-A86F-4ED0-A437-331F8F4062F9}" name="5" dataDxfId="133" totalsRowDxfId="134" dataCellStyle="Total"/>
    <tableColumn id="7" xr3:uid="{E261F10E-909C-4DB9-A166-E249E539A77B}" name="6" dataDxfId="131" totalsRowDxfId="132" dataCellStyle="Total"/>
    <tableColumn id="8" xr3:uid="{876FA0C7-9CB9-4AC1-8FC9-1528DC2FDA80}" name="7" dataDxfId="129" totalsRowDxfId="130" dataCellStyle="Total"/>
    <tableColumn id="9" xr3:uid="{CB0034A3-DB1E-4661-84ED-5C3FE9C5B30A}" name="8" dataDxfId="127" totalsRowDxfId="128" dataCellStyle="Total"/>
    <tableColumn id="10" xr3:uid="{AD0F1829-6287-4E3D-B080-1DABF179B177}" name="9" dataDxfId="125" totalsRowDxfId="126" dataCellStyle="Total"/>
    <tableColumn id="11" xr3:uid="{C05017F9-44E9-4E30-95E7-5F8DF6C814F0}" name="10" dataDxfId="123" totalsRowDxfId="124" dataCellStyle="Total"/>
    <tableColumn id="12" xr3:uid="{8B358696-8D5D-457E-9D32-F4EF1ABBDE4F}" name="11" dataDxfId="121" totalsRowDxfId="122" dataCellStyle="Total"/>
    <tableColumn id="13" xr3:uid="{7AC8A37B-49A6-4FD4-BDCE-C6BE61B403AB}" name="12" dataDxfId="119" totalsRowDxfId="120" dataCellStyle="Total"/>
    <tableColumn id="14" xr3:uid="{0A1387B8-971D-4AFE-9E76-9527C97D4581}" name="13" dataDxfId="117" totalsRowDxfId="118" dataCellStyle="Total"/>
    <tableColumn id="15" xr3:uid="{454FDD54-D962-465F-8E99-1DD903ECC1DA}" name="14" dataDxfId="115" totalsRowDxfId="116" dataCellStyle="Total"/>
    <tableColumn id="16" xr3:uid="{E38A6845-C879-4F0F-9017-BEF049B85D7C}" name="15" dataDxfId="113" totalsRowDxfId="114" dataCellStyle="Total"/>
    <tableColumn id="17" xr3:uid="{451281C9-79BC-4C84-9BD0-8D51F15CDA8B}" name="16" dataDxfId="111" totalsRowDxfId="112" dataCellStyle="Total"/>
    <tableColumn id="18" xr3:uid="{CB2BB957-52B8-42A0-A750-D7847E65F50E}" name="17" dataDxfId="109" totalsRowDxfId="110" dataCellStyle="Total"/>
    <tableColumn id="19" xr3:uid="{B82F4610-1068-4863-90C5-8737106DA759}" name="18" dataDxfId="107" totalsRowDxfId="108" dataCellStyle="Total"/>
    <tableColumn id="20" xr3:uid="{23A592B5-0ADC-4582-9F46-9DEDB7EFA53F}" name="19" dataDxfId="105" totalsRowDxfId="106" dataCellStyle="Total"/>
    <tableColumn id="21" xr3:uid="{1B05FB95-31FA-446B-93BF-8C26613979BF}" name="20" dataDxfId="103" totalsRowDxfId="104" dataCellStyle="Total"/>
    <tableColumn id="22" xr3:uid="{6BB84C70-6F9E-42EF-A07B-E2A0CFEABEF3}" name="21" dataDxfId="101" totalsRowDxfId="102" dataCellStyle="Total"/>
    <tableColumn id="23" xr3:uid="{4608ECB2-D752-4D87-844D-53D8A028A092}" name="22" dataDxfId="99" totalsRowDxfId="100" dataCellStyle="Total"/>
    <tableColumn id="24" xr3:uid="{5C5D3533-88A4-4FD3-B5E1-0440C7602177}" name="23" dataDxfId="97" totalsRowDxfId="98" dataCellStyle="Total"/>
    <tableColumn id="25" xr3:uid="{AF5BEDA5-FBC5-4962-B6EA-84F4E021C2A0}" name="24" dataDxfId="95" totalsRowDxfId="96" dataCellStyle="Total"/>
    <tableColumn id="26" xr3:uid="{F64215EF-489D-44EB-9F97-B430283FA5DD}" name="25" dataDxfId="93" totalsRowDxfId="94" dataCellStyle="Total"/>
    <tableColumn id="27" xr3:uid="{9947D83A-E001-4F85-AF3B-B4246DAB0212}" name="26" dataDxfId="91" totalsRowDxfId="92" dataCellStyle="Total"/>
    <tableColumn id="28" xr3:uid="{B6A82064-08E3-4E81-9C10-9CDF7EE2C56C}" name="27" dataDxfId="89" totalsRowDxfId="90" dataCellStyle="Total"/>
    <tableColumn id="29" xr3:uid="{EDCA1B45-01BF-41AA-A393-29C4C0435EE9}" name="28" dataDxfId="87" totalsRowDxfId="88" dataCellStyle="Total"/>
    <tableColumn id="30" xr3:uid="{B96437C7-40E0-4F0C-95E1-696D9801BC35}" name="29" dataDxfId="85" totalsRowDxfId="86" dataCellStyle="Total"/>
    <tableColumn id="31" xr3:uid="{8457B0EF-A8B7-4BAB-BC78-772AF98E3821}" name="30" dataDxfId="83" totalsRowDxfId="84" dataCellStyle="Total"/>
    <tableColumn id="32" xr3:uid="{F379E827-52BB-4780-ABC7-7F89AAE30224}" name="31" dataDxfId="81" totalsRowDxfId="82" dataCellStyle="Total"/>
    <tableColumn id="33" xr3:uid="{61FEAE6B-6869-4222-8380-0F548FC6A6EB}" name="Total jour" dataDxfId="80" dataCellStyle="Total">
      <calculatedColumnFormula>COUNTA(Janvier12[[#This Row],[1]:[31]])</calculatedColumnFormula>
    </tableColumn>
    <tableColumn id="34" xr3:uid="{AF019DF4-8FAA-47B7-B912-60F49A1994F4}" name="Total €" dataDxfId="79" dataCellStyle="Total">
      <calculatedColumnFormula>IFERROR(SUMPRODUCT(SUMIF(INDIRECT("liste"&amp;$B6),Janvier12[[#This Row],[1]:[31]],INDIRECT("cout"&amp;$B6))),"")</calculatedColumnFormula>
    </tableColumn>
  </tableColumns>
  <tableStyleInfo name="Tableau des absences des employés" showFirstColumn="1" showLastColumn="1"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heme/theme1.xml><?xml version="1.0" encoding="utf-8"?>
<a:theme xmlns:a="http://schemas.openxmlformats.org/drawingml/2006/main" name="Office Theme">
  <a:themeElements>
    <a:clrScheme name="Employee Absense Schedule">
      <a:dk1>
        <a:sysClr val="windowText" lastClr="000000"/>
      </a:dk1>
      <a:lt1>
        <a:sysClr val="window" lastClr="FFFFFF"/>
      </a:lt1>
      <a:dk2>
        <a:srgbClr val="4B180E"/>
      </a:dk2>
      <a:lt2>
        <a:srgbClr val="F1F2E8"/>
      </a:lt2>
      <a:accent1>
        <a:srgbClr val="A53423"/>
      </a:accent1>
      <a:accent2>
        <a:srgbClr val="E68130"/>
      </a:accent2>
      <a:accent3>
        <a:srgbClr val="9BB05D"/>
      </a:accent3>
      <a:accent4>
        <a:srgbClr val="CC9900"/>
      </a:accent4>
      <a:accent5>
        <a:srgbClr val="4F66AF"/>
      </a:accent5>
      <a:accent6>
        <a:srgbClr val="D0D2D3"/>
      </a:accent6>
      <a:hlink>
        <a:srgbClr val="4F66AF"/>
      </a:hlink>
      <a:folHlink>
        <a:srgbClr val="6B9AC6"/>
      </a:folHlink>
    </a:clrScheme>
    <a:fontScheme name="Employee Absence Schedule">
      <a:majorFont>
        <a:latin typeface="Calibri"/>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table" Target="../tables/table2.xml"/></Relationships>
</file>

<file path=xl/worksheets/_rels/sheet3.xml.rels><?xml version="1.0" encoding="UTF-8" standalone="yes"?>
<Relationships xmlns="http://schemas.openxmlformats.org/package/2006/relationships"><Relationship Id="rId1" Type="http://schemas.openxmlformats.org/officeDocument/2006/relationships/table" Target="../tables/table3.xml"/></Relationships>
</file>

<file path=xl/worksheets/_rels/sheet4.xml.rels><?xml version="1.0" encoding="UTF-8" standalone="yes"?>
<Relationships xmlns="http://schemas.openxmlformats.org/package/2006/relationships"><Relationship Id="rId1" Type="http://schemas.openxmlformats.org/officeDocument/2006/relationships/table" Target="../tables/table4.xml"/></Relationships>
</file>

<file path=xl/worksheets/_rels/sheet5.xml.rels><?xml version="1.0" encoding="UTF-8" standalone="yes"?>
<Relationships xmlns="http://schemas.openxmlformats.org/package/2006/relationships"><Relationship Id="rId1" Type="http://schemas.openxmlformats.org/officeDocument/2006/relationships/table" Target="../tables/table5.xml"/></Relationships>
</file>

<file path=xl/worksheets/_rels/sheet6.xml.rels><?xml version="1.0" encoding="UTF-8" standalone="yes"?>
<Relationships xmlns="http://schemas.openxmlformats.org/package/2006/relationships"><Relationship Id="rId1" Type="http://schemas.openxmlformats.org/officeDocument/2006/relationships/table" Target="../tables/table6.xml"/></Relationships>
</file>

<file path=xl/worksheets/_rels/sheet7.xml.rels><?xml version="1.0" encoding="UTF-8" standalone="yes"?>
<Relationships xmlns="http://schemas.openxmlformats.org/package/2006/relationships"><Relationship Id="rId1" Type="http://schemas.openxmlformats.org/officeDocument/2006/relationships/table" Target="../tables/table7.xml"/></Relationships>
</file>

<file path=xl/worksheets/_rels/sheet8.xml.rels><?xml version="1.0" encoding="UTF-8" standalone="yes"?>
<Relationships xmlns="http://schemas.openxmlformats.org/package/2006/relationships"><Relationship Id="rId1" Type="http://schemas.openxmlformats.org/officeDocument/2006/relationships/table" Target="../tables/table8.xml"/></Relationships>
</file>

<file path=xl/worksheets/_rels/sheet9.xml.rels><?xml version="1.0" encoding="UTF-8" standalone="yes"?>
<Relationships xmlns="http://schemas.openxmlformats.org/package/2006/relationships"><Relationship Id="rId1" Type="http://schemas.openxmlformats.org/officeDocument/2006/relationships/table" Target="../tables/table9.xml"/></Relationships>
</file>

<file path=xl/worksheets/_rels/sheet10.xml.rels><?xml version="1.0" encoding="UTF-8" standalone="yes"?>
<Relationships xmlns="http://schemas.openxmlformats.org/package/2006/relationships"><Relationship Id="rId1" Type="http://schemas.openxmlformats.org/officeDocument/2006/relationships/table" Target="../tables/table10.xml"/></Relationships>
</file>

<file path=xl/worksheets/_rels/sheet11.xml.rels><?xml version="1.0" encoding="UTF-8" standalone="yes"?>
<Relationships xmlns="http://schemas.openxmlformats.org/package/2006/relationships"><Relationship Id="rId1" Type="http://schemas.openxmlformats.org/officeDocument/2006/relationships/table" Target="../tables/table11.xml"/></Relationships>
</file>

<file path=xl/worksheets/_rels/sheet12.xml.rels><?xml version="1.0" encoding="UTF-8" standalone="yes"?>
<Relationships xmlns="http://schemas.openxmlformats.org/package/2006/relationships"><Relationship Id="rId1" Type="http://schemas.openxmlformats.org/officeDocument/2006/relationships/table" Target="../tables/table1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tabColor theme="3" tint="0.499984740745262"/>
    <pageSetUpPr fitToPage="1"/>
  </sheetPr>
  <dimension ref="A1:AK27"/>
  <sheetViews>
    <sheetView showGridLines="0" tabSelected="1" zoomScale="80" zoomScaleNormal="80" workbookViewId="0">
      <selection activeCell="H15" sqref="H15"/>
    </sheetView>
  </sheetViews>
  <sheetFormatPr baseColWidth="10" defaultColWidth="9.140625" defaultRowHeight="30" customHeight="1" x14ac:dyDescent="0.25"/>
  <cols>
    <col min="1" max="1" width="21.140625" style="2" customWidth="1"/>
    <col min="2" max="2" width="8.140625" style="2" customWidth="1"/>
    <col min="3" max="33" width="4.7109375" style="2" customWidth="1"/>
    <col min="34" max="34" width="9.85546875" style="2" customWidth="1"/>
    <col min="35" max="35" width="15" customWidth="1"/>
  </cols>
  <sheetData>
    <row r="1" spans="1:37" ht="15" customHeight="1" x14ac:dyDescent="0.25">
      <c r="AH1" s="4"/>
    </row>
    <row r="2" spans="1:37" ht="15" customHeight="1" x14ac:dyDescent="0.25">
      <c r="AH2" s="4"/>
    </row>
    <row r="3" spans="1:37" ht="30" customHeight="1" x14ac:dyDescent="0.25">
      <c r="A3" s="6" t="s">
        <v>0</v>
      </c>
      <c r="B3" s="6"/>
      <c r="C3" s="27" t="s">
        <v>38</v>
      </c>
      <c r="D3" s="27"/>
      <c r="E3" s="27"/>
      <c r="F3" s="27"/>
      <c r="G3" s="27"/>
      <c r="H3" s="27"/>
      <c r="I3" s="27"/>
      <c r="J3" s="27"/>
      <c r="K3" s="27"/>
      <c r="L3" s="27"/>
      <c r="M3" s="27"/>
      <c r="N3" s="27"/>
      <c r="O3" s="27"/>
      <c r="P3" s="27"/>
      <c r="Q3" s="27"/>
      <c r="R3" s="27"/>
      <c r="S3" s="27"/>
      <c r="T3" s="27"/>
      <c r="U3" s="27"/>
      <c r="V3" s="27"/>
      <c r="W3" s="27"/>
      <c r="X3" s="27"/>
      <c r="Y3" s="27"/>
      <c r="Z3" s="27"/>
      <c r="AA3" s="27"/>
      <c r="AB3" s="27"/>
      <c r="AC3" s="27"/>
      <c r="AD3" s="27"/>
      <c r="AE3" s="27"/>
      <c r="AF3" s="27"/>
      <c r="AG3" s="27"/>
      <c r="AH3" s="6">
        <v>2019</v>
      </c>
      <c r="AI3" s="14"/>
    </row>
    <row r="4" spans="1:37" ht="15" customHeight="1" x14ac:dyDescent="0.25">
      <c r="A4" s="3"/>
      <c r="B4" s="3"/>
      <c r="C4" s="1" t="str">
        <f>TEXT(WEEKDAY(DATE(AnnéeCalendrier,1,1),1),"jjj")</f>
        <v>mar</v>
      </c>
      <c r="D4" s="1" t="str">
        <f>TEXT(WEEKDAY(DATE(AnnéeCalendrier,1,2),1),"jjj")</f>
        <v>mer</v>
      </c>
      <c r="E4" s="1" t="str">
        <f>TEXT(WEEKDAY(DATE(AnnéeCalendrier,1,3),1),"jjj")</f>
        <v>jeu</v>
      </c>
      <c r="F4" s="1" t="str">
        <f>TEXT(WEEKDAY(DATE(AnnéeCalendrier,1,4),1),"jjj")</f>
        <v>ven</v>
      </c>
      <c r="G4" s="1" t="str">
        <f>TEXT(WEEKDAY(DATE(AnnéeCalendrier,1,5),1),"jjj")</f>
        <v>sam</v>
      </c>
      <c r="H4" s="1" t="str">
        <f>TEXT(WEEKDAY(DATE(AnnéeCalendrier,1,6),1),"jjj")</f>
        <v>dim</v>
      </c>
      <c r="I4" s="1" t="str">
        <f>TEXT(WEEKDAY(DATE(AnnéeCalendrier,1,7),1),"jjj")</f>
        <v>lun</v>
      </c>
      <c r="J4" s="1" t="str">
        <f>TEXT(WEEKDAY(DATE(AnnéeCalendrier,1,8),1),"jjj")</f>
        <v>mar</v>
      </c>
      <c r="K4" s="1" t="str">
        <f>TEXT(WEEKDAY(DATE(AnnéeCalendrier,1,9),1),"jjj")</f>
        <v>mer</v>
      </c>
      <c r="L4" s="1" t="str">
        <f>TEXT(WEEKDAY(DATE(AnnéeCalendrier,1,10),1),"jjj")</f>
        <v>jeu</v>
      </c>
      <c r="M4" s="1" t="str">
        <f>TEXT(WEEKDAY(DATE(AnnéeCalendrier,1,11),1),"jjj")</f>
        <v>ven</v>
      </c>
      <c r="N4" s="1" t="str">
        <f>TEXT(WEEKDAY(DATE(AnnéeCalendrier,1,12),1),"jjj")</f>
        <v>sam</v>
      </c>
      <c r="O4" s="1" t="str">
        <f>TEXT(WEEKDAY(DATE(AnnéeCalendrier,1,13),1),"jjj")</f>
        <v>dim</v>
      </c>
      <c r="P4" s="1" t="str">
        <f>TEXT(WEEKDAY(DATE(AnnéeCalendrier,1,14),1),"jjj")</f>
        <v>lun</v>
      </c>
      <c r="Q4" s="1" t="str">
        <f>TEXT(WEEKDAY(DATE(AnnéeCalendrier,1,15),1),"jjj")</f>
        <v>mar</v>
      </c>
      <c r="R4" s="1" t="str">
        <f>TEXT(WEEKDAY(DATE(AnnéeCalendrier,1,16),1),"jjj")</f>
        <v>mer</v>
      </c>
      <c r="S4" s="1" t="str">
        <f>TEXT(WEEKDAY(DATE(AnnéeCalendrier,1,17),1),"jjj")</f>
        <v>jeu</v>
      </c>
      <c r="T4" s="1" t="str">
        <f>TEXT(WEEKDAY(DATE(AnnéeCalendrier,1,18),1),"jjj")</f>
        <v>ven</v>
      </c>
      <c r="U4" s="1" t="str">
        <f>TEXT(WEEKDAY(DATE(AnnéeCalendrier,1,19),1),"jjj")</f>
        <v>sam</v>
      </c>
      <c r="V4" s="1" t="str">
        <f>TEXT(WEEKDAY(DATE(AnnéeCalendrier,1,20),1),"jjj")</f>
        <v>dim</v>
      </c>
      <c r="W4" s="1" t="str">
        <f>TEXT(WEEKDAY(DATE(AnnéeCalendrier,1,21),1),"jjj")</f>
        <v>lun</v>
      </c>
      <c r="X4" s="1" t="str">
        <f>TEXT(WEEKDAY(DATE(AnnéeCalendrier,1,22),1),"jjj")</f>
        <v>mar</v>
      </c>
      <c r="Y4" s="1" t="str">
        <f>TEXT(WEEKDAY(DATE(AnnéeCalendrier,1,23),1),"jjj")</f>
        <v>mer</v>
      </c>
      <c r="Z4" s="1" t="str">
        <f>TEXT(WEEKDAY(DATE(AnnéeCalendrier,1,24),1),"jjj")</f>
        <v>jeu</v>
      </c>
      <c r="AA4" s="1" t="str">
        <f>TEXT(WEEKDAY(DATE(AnnéeCalendrier,1,25),1),"jjj")</f>
        <v>ven</v>
      </c>
      <c r="AB4" s="1" t="str">
        <f>TEXT(WEEKDAY(DATE(AnnéeCalendrier,1,26),1),"jjj")</f>
        <v>sam</v>
      </c>
      <c r="AC4" s="1" t="str">
        <f>TEXT(WEEKDAY(DATE(AnnéeCalendrier,1,27),1),"jjj")</f>
        <v>dim</v>
      </c>
      <c r="AD4" s="1" t="str">
        <f>TEXT(WEEKDAY(DATE(AnnéeCalendrier,1,28),1),"jjj")</f>
        <v>lun</v>
      </c>
      <c r="AE4" s="1" t="str">
        <f>TEXT(WEEKDAY(DATE(AnnéeCalendrier,1,29),1),"jjj")</f>
        <v>mar</v>
      </c>
      <c r="AF4" s="1" t="str">
        <f>TEXT(WEEKDAY(DATE(AnnéeCalendrier,1,30),1),"jjj")</f>
        <v>mer</v>
      </c>
      <c r="AG4" s="1" t="str">
        <f>TEXT(WEEKDAY(DATE(AnnéeCalendrier,1,31),1),"jjj")</f>
        <v>jeu</v>
      </c>
      <c r="AH4" s="13"/>
    </row>
    <row r="5" spans="1:37" ht="15" customHeight="1" x14ac:dyDescent="0.25">
      <c r="A5" s="5" t="s">
        <v>32</v>
      </c>
      <c r="B5" s="5" t="s">
        <v>75</v>
      </c>
      <c r="C5" s="7" t="s">
        <v>1</v>
      </c>
      <c r="D5" s="7" t="s">
        <v>2</v>
      </c>
      <c r="E5" s="7" t="s">
        <v>3</v>
      </c>
      <c r="F5" s="7" t="s">
        <v>4</v>
      </c>
      <c r="G5" s="7" t="s">
        <v>5</v>
      </c>
      <c r="H5" s="7" t="s">
        <v>6</v>
      </c>
      <c r="I5" s="7" t="s">
        <v>7</v>
      </c>
      <c r="J5" s="7" t="s">
        <v>8</v>
      </c>
      <c r="K5" s="7" t="s">
        <v>9</v>
      </c>
      <c r="L5" s="7" t="s">
        <v>10</v>
      </c>
      <c r="M5" s="7" t="s">
        <v>11</v>
      </c>
      <c r="N5" s="7" t="s">
        <v>12</v>
      </c>
      <c r="O5" s="7" t="s">
        <v>13</v>
      </c>
      <c r="P5" s="7" t="s">
        <v>14</v>
      </c>
      <c r="Q5" s="7" t="s">
        <v>15</v>
      </c>
      <c r="R5" s="7" t="s">
        <v>16</v>
      </c>
      <c r="S5" s="7" t="s">
        <v>17</v>
      </c>
      <c r="T5" s="7" t="s">
        <v>18</v>
      </c>
      <c r="U5" s="7" t="s">
        <v>19</v>
      </c>
      <c r="V5" s="7" t="s">
        <v>20</v>
      </c>
      <c r="W5" s="7" t="s">
        <v>21</v>
      </c>
      <c r="X5" s="7" t="s">
        <v>22</v>
      </c>
      <c r="Y5" s="7" t="s">
        <v>23</v>
      </c>
      <c r="Z5" s="7" t="s">
        <v>24</v>
      </c>
      <c r="AA5" s="7" t="s">
        <v>25</v>
      </c>
      <c r="AB5" s="7" t="s">
        <v>26</v>
      </c>
      <c r="AC5" s="7" t="s">
        <v>27</v>
      </c>
      <c r="AD5" s="7" t="s">
        <v>28</v>
      </c>
      <c r="AE5" s="7" t="s">
        <v>29</v>
      </c>
      <c r="AF5" s="7" t="s">
        <v>30</v>
      </c>
      <c r="AG5" s="7" t="s">
        <v>31</v>
      </c>
      <c r="AH5" s="9" t="s">
        <v>33</v>
      </c>
      <c r="AI5" s="10" t="s">
        <v>34</v>
      </c>
    </row>
    <row r="6" spans="1:37" ht="30" customHeight="1" x14ac:dyDescent="0.25">
      <c r="A6" s="2" t="s">
        <v>35</v>
      </c>
      <c r="B6" s="18" t="s">
        <v>62</v>
      </c>
      <c r="C6" s="17" t="s">
        <v>42</v>
      </c>
      <c r="D6" s="17"/>
      <c r="E6" s="17"/>
      <c r="F6" s="17"/>
      <c r="G6" s="17"/>
      <c r="H6" s="17"/>
      <c r="I6" s="17"/>
      <c r="J6" s="17"/>
      <c r="K6" s="17"/>
      <c r="L6" s="17"/>
      <c r="M6" s="17"/>
      <c r="N6" s="17"/>
      <c r="O6" s="17"/>
      <c r="P6" s="17"/>
      <c r="Q6" s="17"/>
      <c r="R6" s="17" t="s">
        <v>40</v>
      </c>
      <c r="S6" s="17"/>
      <c r="T6" s="17"/>
      <c r="U6" s="17"/>
      <c r="V6" s="17" t="s">
        <v>40</v>
      </c>
      <c r="W6" s="17"/>
      <c r="X6" s="17"/>
      <c r="Y6" s="17"/>
      <c r="Z6" s="17"/>
      <c r="AA6" s="17"/>
      <c r="AB6" s="17"/>
      <c r="AC6" s="17"/>
      <c r="AD6" s="17"/>
      <c r="AE6" s="17"/>
      <c r="AF6" s="17"/>
      <c r="AG6" s="17"/>
      <c r="AH6" s="12">
        <f>COUNTA(Janvier[[#This Row],[1]:[31]])</f>
        <v>3</v>
      </c>
      <c r="AI6" s="20">
        <f ca="1">IFERROR(SUMPRODUCT(SUMIF(INDIRECT("liste"&amp;$B6),Janvier[[#This Row],[1]:[31]],INDIRECT("cout"&amp;$B6))),"")</f>
        <v>27</v>
      </c>
    </row>
    <row r="7" spans="1:37" ht="30" customHeight="1" x14ac:dyDescent="0.25">
      <c r="A7" s="2" t="s">
        <v>36</v>
      </c>
      <c r="B7" s="18" t="s">
        <v>62</v>
      </c>
      <c r="C7" s="17"/>
      <c r="D7" s="17"/>
      <c r="E7" s="17"/>
      <c r="F7" s="17"/>
      <c r="G7" s="17"/>
      <c r="H7" s="17"/>
      <c r="I7" s="17"/>
      <c r="J7" s="17"/>
      <c r="K7" s="17"/>
      <c r="L7" s="17"/>
      <c r="M7" s="17"/>
      <c r="N7" s="17"/>
      <c r="O7" s="17"/>
      <c r="P7" s="17"/>
      <c r="Q7" s="17"/>
      <c r="R7" s="17"/>
      <c r="S7" s="17"/>
      <c r="T7" s="17"/>
      <c r="U7" s="17"/>
      <c r="V7" s="17"/>
      <c r="W7" s="17"/>
      <c r="X7" s="17"/>
      <c r="Y7" s="17"/>
      <c r="Z7" s="17"/>
      <c r="AA7" s="17"/>
      <c r="AB7" s="17"/>
      <c r="AC7" s="17"/>
      <c r="AD7" s="17"/>
      <c r="AE7" s="17"/>
      <c r="AF7" s="17"/>
      <c r="AG7" s="17"/>
      <c r="AH7" s="12">
        <f>COUNTA(Janvier[[#This Row],[1]:[31]])</f>
        <v>0</v>
      </c>
      <c r="AI7" s="20">
        <f ca="1">IFERROR(SUMPRODUCT(SUMIF(INDIRECT("liste"&amp;$B7),Janvier[[#This Row],[1]:[31]],INDIRECT("cout"&amp;$B7))),"")</f>
        <v>0</v>
      </c>
    </row>
    <row r="8" spans="1:37" ht="30" customHeight="1" x14ac:dyDescent="0.25">
      <c r="B8" s="18" t="s">
        <v>62</v>
      </c>
      <c r="C8" s="17"/>
      <c r="D8" s="17"/>
      <c r="E8" s="17"/>
      <c r="F8" s="17"/>
      <c r="G8" s="17"/>
      <c r="H8" s="17"/>
      <c r="I8" s="17"/>
      <c r="J8" s="17"/>
      <c r="K8" s="17"/>
      <c r="L8" s="17"/>
      <c r="M8" s="17"/>
      <c r="N8" s="17"/>
      <c r="O8" s="17"/>
      <c r="P8" s="17"/>
      <c r="Q8" s="17"/>
      <c r="R8" s="17"/>
      <c r="S8" s="17"/>
      <c r="T8" s="17"/>
      <c r="U8" s="17"/>
      <c r="V8" s="17"/>
      <c r="W8" s="17"/>
      <c r="X8" s="17"/>
      <c r="Y8" s="17"/>
      <c r="Z8" s="17"/>
      <c r="AA8" s="17"/>
      <c r="AB8" s="17"/>
      <c r="AC8" s="17"/>
      <c r="AD8" s="17"/>
      <c r="AE8" s="17"/>
      <c r="AF8" s="17"/>
      <c r="AG8" s="17"/>
      <c r="AH8" s="12">
        <f>COUNTA(Janvier[[#This Row],[1]:[31]])</f>
        <v>0</v>
      </c>
      <c r="AI8" s="20">
        <f ca="1">IFERROR(SUMPRODUCT(SUMIF(INDIRECT("liste"&amp;$B8),Janvier[[#This Row],[1]:[31]],INDIRECT("cout"&amp;$B8))),"")</f>
        <v>0</v>
      </c>
    </row>
    <row r="9" spans="1:37" ht="30" customHeight="1" x14ac:dyDescent="0.25">
      <c r="B9" s="18" t="s">
        <v>63</v>
      </c>
      <c r="C9" s="17"/>
      <c r="D9" s="17"/>
      <c r="E9" s="17"/>
      <c r="F9" s="17"/>
      <c r="G9" s="17"/>
      <c r="H9" s="17"/>
      <c r="I9" s="17"/>
      <c r="J9" s="17"/>
      <c r="K9" s="17"/>
      <c r="L9" s="17"/>
      <c r="M9" s="17"/>
      <c r="N9" s="17"/>
      <c r="O9" s="17"/>
      <c r="P9" s="17"/>
      <c r="Q9" s="17"/>
      <c r="R9" s="17"/>
      <c r="S9" s="17"/>
      <c r="T9" s="17"/>
      <c r="U9" s="17"/>
      <c r="V9" s="17"/>
      <c r="W9" s="17"/>
      <c r="X9" s="17"/>
      <c r="Y9" s="17"/>
      <c r="Z9" s="17"/>
      <c r="AA9" s="17"/>
      <c r="AB9" s="17"/>
      <c r="AC9" s="17"/>
      <c r="AD9" s="17"/>
      <c r="AE9" s="17"/>
      <c r="AF9" s="17"/>
      <c r="AG9" s="17"/>
      <c r="AH9" s="12">
        <f>COUNTA(Janvier[[#This Row],[1]:[31]])</f>
        <v>0</v>
      </c>
      <c r="AI9" s="20">
        <f ca="1">IFERROR(SUMPRODUCT(SUMIF(INDIRECT("liste"&amp;$B9),Janvier[[#This Row],[1]:[31]],INDIRECT("cout"&amp;$B9))),"")</f>
        <v>0</v>
      </c>
    </row>
    <row r="10" spans="1:37" ht="30" customHeight="1" x14ac:dyDescent="0.25">
      <c r="B10" s="18" t="s">
        <v>62</v>
      </c>
      <c r="C10" s="17"/>
      <c r="D10" s="17"/>
      <c r="E10" s="17"/>
      <c r="F10" s="17"/>
      <c r="G10" s="17"/>
      <c r="H10" s="17"/>
      <c r="I10" s="17"/>
      <c r="J10" s="17"/>
      <c r="K10" s="17"/>
      <c r="L10" s="17"/>
      <c r="M10" s="17"/>
      <c r="N10" s="17"/>
      <c r="O10" s="17"/>
      <c r="P10" s="17"/>
      <c r="Q10" s="17"/>
      <c r="R10" s="17"/>
      <c r="S10" s="17"/>
      <c r="T10" s="17"/>
      <c r="U10" s="17"/>
      <c r="V10" s="17"/>
      <c r="W10" s="17"/>
      <c r="X10" s="17"/>
      <c r="Y10" s="17"/>
      <c r="Z10" s="17"/>
      <c r="AA10" s="17"/>
      <c r="AB10" s="17"/>
      <c r="AC10" s="17"/>
      <c r="AD10" s="17"/>
      <c r="AE10" s="17"/>
      <c r="AF10" s="17"/>
      <c r="AG10" s="17"/>
      <c r="AH10" s="12">
        <f>COUNTA(Janvier[[#This Row],[1]:[31]])</f>
        <v>0</v>
      </c>
      <c r="AI10" s="20">
        <f ca="1">IFERROR(SUMPRODUCT(SUMIF(INDIRECT("liste"&amp;$B10),Janvier[[#This Row],[1]:[31]],INDIRECT("cout"&amp;$B10))),"")</f>
        <v>0</v>
      </c>
      <c r="AK10" s="11"/>
    </row>
    <row r="11" spans="1:37" ht="30" customHeight="1" x14ac:dyDescent="0.25">
      <c r="A11" s="8"/>
      <c r="B11" s="18" t="s">
        <v>63</v>
      </c>
      <c r="C11" s="17"/>
      <c r="D11" s="17"/>
      <c r="E11" s="17"/>
      <c r="F11" s="17"/>
      <c r="G11" s="17"/>
      <c r="H11" s="17"/>
      <c r="I11" s="17"/>
      <c r="J11" s="17"/>
      <c r="K11" s="17"/>
      <c r="L11" s="17"/>
      <c r="M11" s="17" t="s">
        <v>37</v>
      </c>
      <c r="N11" s="17"/>
      <c r="O11" s="17"/>
      <c r="P11" s="17"/>
      <c r="Q11" s="17"/>
      <c r="R11" s="17"/>
      <c r="S11" s="17"/>
      <c r="T11" s="17"/>
      <c r="U11" s="17"/>
      <c r="V11" s="17"/>
      <c r="W11" s="17"/>
      <c r="X11" s="17"/>
      <c r="Y11" s="17"/>
      <c r="Z11" s="17"/>
      <c r="AA11" s="17"/>
      <c r="AB11" s="17"/>
      <c r="AC11" s="17"/>
      <c r="AD11" s="17"/>
      <c r="AE11" s="17"/>
      <c r="AF11" s="17"/>
      <c r="AG11" s="17"/>
      <c r="AH11" s="12">
        <f>COUNTA(Janvier[[#This Row],[1]:[31]])</f>
        <v>1</v>
      </c>
      <c r="AI11" s="20">
        <f ca="1">IFERROR(SUMPRODUCT(SUMIF(INDIRECT("liste"&amp;$B11),Janvier[[#This Row],[1]:[31]],INDIRECT("cout"&amp;$B11))),"")</f>
        <v>8</v>
      </c>
    </row>
    <row r="12" spans="1:37" ht="30" customHeight="1" x14ac:dyDescent="0.25">
      <c r="A12" s="8"/>
      <c r="B12" s="18"/>
      <c r="C12" s="17"/>
      <c r="D12" s="17"/>
      <c r="E12" s="17"/>
      <c r="F12" s="17"/>
      <c r="G12" s="17"/>
      <c r="H12" s="17"/>
      <c r="I12" s="17"/>
      <c r="J12" s="17"/>
      <c r="K12" s="17"/>
      <c r="L12" s="17"/>
      <c r="M12" s="17"/>
      <c r="N12" s="17"/>
      <c r="O12" s="17"/>
      <c r="P12" s="17"/>
      <c r="Q12" s="17"/>
      <c r="R12" s="17"/>
      <c r="S12" s="17"/>
      <c r="T12" s="17"/>
      <c r="U12" s="17"/>
      <c r="V12" s="17"/>
      <c r="W12" s="17"/>
      <c r="X12" s="17"/>
      <c r="Y12" s="17"/>
      <c r="Z12" s="17"/>
      <c r="AA12" s="17"/>
      <c r="AB12" s="17"/>
      <c r="AC12" s="17"/>
      <c r="AD12" s="17"/>
      <c r="AE12" s="17"/>
      <c r="AF12" s="17"/>
      <c r="AG12" s="17"/>
      <c r="AH12" s="12">
        <f>COUNTA(Janvier[[#This Row],[1]:[31]])</f>
        <v>0</v>
      </c>
      <c r="AI12" s="20" t="str">
        <f ca="1">IFERROR(SUMPRODUCT(SUMIF(INDIRECT("liste"&amp;$B12),Janvier[[#This Row],[1]:[31]],INDIRECT("cout"&amp;$B12))),"")</f>
        <v/>
      </c>
    </row>
    <row r="13" spans="1:37" ht="30" customHeight="1" x14ac:dyDescent="0.25">
      <c r="A13" s="8"/>
      <c r="B13" s="18" t="s">
        <v>62</v>
      </c>
      <c r="C13" s="17"/>
      <c r="D13" s="17"/>
      <c r="E13" s="17"/>
      <c r="F13" s="17"/>
      <c r="G13" s="17"/>
      <c r="H13" s="17"/>
      <c r="I13" s="17"/>
      <c r="J13" s="17"/>
      <c r="K13" s="17"/>
      <c r="L13" s="17"/>
      <c r="M13" s="17"/>
      <c r="N13" s="17"/>
      <c r="O13" s="17"/>
      <c r="P13" s="17"/>
      <c r="Q13" s="17"/>
      <c r="R13" s="17"/>
      <c r="S13" s="17"/>
      <c r="T13" s="17"/>
      <c r="U13" s="17"/>
      <c r="V13" s="17"/>
      <c r="W13" s="17"/>
      <c r="X13" s="17"/>
      <c r="Y13" s="17"/>
      <c r="Z13" s="17"/>
      <c r="AA13" s="17"/>
      <c r="AB13" s="17"/>
      <c r="AC13" s="17"/>
      <c r="AD13" s="17"/>
      <c r="AE13" s="17"/>
      <c r="AF13" s="17"/>
      <c r="AG13" s="17"/>
      <c r="AH13" s="12">
        <f>COUNTA(Janvier[[#This Row],[1]:[31]])</f>
        <v>0</v>
      </c>
      <c r="AI13" s="20">
        <f ca="1">IFERROR(SUMPRODUCT(SUMIF(INDIRECT("liste"&amp;$B13),Janvier[[#This Row],[1]:[31]],INDIRECT("cout"&amp;$B13))),"")</f>
        <v>0</v>
      </c>
    </row>
    <row r="14" spans="1:37" ht="30" customHeight="1" x14ac:dyDescent="0.25">
      <c r="A14" s="19"/>
      <c r="B14" s="18"/>
      <c r="C14" s="17"/>
      <c r="D14" s="17"/>
      <c r="E14" s="17"/>
      <c r="F14" s="17"/>
      <c r="G14" s="17"/>
      <c r="H14" s="17"/>
      <c r="I14" s="17"/>
      <c r="J14" s="17"/>
      <c r="K14" s="17"/>
      <c r="L14" s="17"/>
      <c r="M14" s="17"/>
      <c r="N14" s="17"/>
      <c r="O14" s="17"/>
      <c r="P14" s="17"/>
      <c r="Q14" s="17"/>
      <c r="R14" s="17"/>
      <c r="S14" s="17"/>
      <c r="T14" s="17"/>
      <c r="U14" s="17"/>
      <c r="V14" s="17"/>
      <c r="W14" s="17"/>
      <c r="X14" s="17"/>
      <c r="Y14" s="17"/>
      <c r="Z14" s="17"/>
      <c r="AA14" s="17"/>
      <c r="AB14" s="17"/>
      <c r="AC14" s="17"/>
      <c r="AD14" s="17"/>
      <c r="AE14" s="17"/>
      <c r="AF14" s="17"/>
      <c r="AG14" s="17"/>
      <c r="AH14" s="12">
        <f>COUNTA(Janvier[[#This Row],[1]:[31]])</f>
        <v>0</v>
      </c>
      <c r="AI14" s="20" t="str">
        <f ca="1">IFERROR(SUMPRODUCT(SUMIF(INDIRECT("liste"&amp;$B14),Janvier[[#This Row],[1]:[31]],INDIRECT("cout"&amp;$B14))),"")</f>
        <v/>
      </c>
    </row>
    <row r="15" spans="1:37" ht="30" customHeight="1" x14ac:dyDescent="0.25">
      <c r="A15" s="19"/>
      <c r="B15" s="18"/>
      <c r="C15" s="17"/>
      <c r="D15" s="17"/>
      <c r="E15" s="17"/>
      <c r="F15" s="17"/>
      <c r="G15" s="17"/>
      <c r="H15" s="17"/>
      <c r="I15" s="17"/>
      <c r="J15" s="17"/>
      <c r="K15" s="17"/>
      <c r="L15" s="17"/>
      <c r="M15" s="17"/>
      <c r="N15" s="17"/>
      <c r="O15" s="17"/>
      <c r="P15" s="17"/>
      <c r="Q15" s="17"/>
      <c r="R15" s="17"/>
      <c r="S15" s="17"/>
      <c r="T15" s="17"/>
      <c r="U15" s="17"/>
      <c r="V15" s="17"/>
      <c r="W15" s="17"/>
      <c r="X15" s="17"/>
      <c r="Y15" s="17"/>
      <c r="Z15" s="17"/>
      <c r="AA15" s="17"/>
      <c r="AB15" s="17"/>
      <c r="AC15" s="17"/>
      <c r="AD15" s="17"/>
      <c r="AE15" s="17"/>
      <c r="AF15" s="17"/>
      <c r="AG15" s="17"/>
      <c r="AH15" s="12">
        <f>COUNTA(Janvier[[#This Row],[1]:[31]])</f>
        <v>0</v>
      </c>
      <c r="AI15" s="20" t="str">
        <f ca="1">IFERROR(SUMPRODUCT(SUMIF(INDIRECT("liste"&amp;$B15),Janvier[[#This Row],[1]:[31]],INDIRECT("cout"&amp;$B15))),"")</f>
        <v/>
      </c>
    </row>
    <row r="16" spans="1:37" ht="30" customHeight="1" x14ac:dyDescent="0.25">
      <c r="A16" s="19"/>
      <c r="B16" s="18"/>
      <c r="C16" s="17"/>
      <c r="D16" s="17"/>
      <c r="E16" s="17"/>
      <c r="F16" s="17"/>
      <c r="G16" s="17"/>
      <c r="H16" s="17"/>
      <c r="I16" s="17"/>
      <c r="J16" s="17"/>
      <c r="K16" s="17"/>
      <c r="L16" s="17"/>
      <c r="M16" s="17"/>
      <c r="N16" s="17"/>
      <c r="O16" s="17"/>
      <c r="P16" s="17"/>
      <c r="Q16" s="17"/>
      <c r="R16" s="17"/>
      <c r="S16" s="17"/>
      <c r="T16" s="17"/>
      <c r="U16" s="17"/>
      <c r="V16" s="17"/>
      <c r="W16" s="17"/>
      <c r="X16" s="17"/>
      <c r="Y16" s="17"/>
      <c r="Z16" s="17"/>
      <c r="AA16" s="17"/>
      <c r="AB16" s="17"/>
      <c r="AC16" s="17"/>
      <c r="AD16" s="17"/>
      <c r="AE16" s="17"/>
      <c r="AF16" s="17"/>
      <c r="AG16" s="17"/>
      <c r="AH16" s="12">
        <f>COUNTA(Janvier[[#This Row],[1]:[31]])</f>
        <v>0</v>
      </c>
      <c r="AI16" s="20" t="str">
        <f ca="1">IFERROR(SUMPRODUCT(SUMIF(INDIRECT("liste"&amp;$B16),Janvier[[#This Row],[1]:[31]],INDIRECT("cout"&amp;$B16))),"")</f>
        <v/>
      </c>
    </row>
    <row r="17" spans="1:35" ht="30" customHeight="1" x14ac:dyDescent="0.25">
      <c r="A17" s="19"/>
      <c r="B17" s="18"/>
      <c r="C17" s="17"/>
      <c r="D17" s="17"/>
      <c r="E17" s="17"/>
      <c r="F17" s="17"/>
      <c r="G17" s="17"/>
      <c r="H17" s="17"/>
      <c r="I17" s="17"/>
      <c r="J17" s="17"/>
      <c r="K17" s="17"/>
      <c r="L17" s="17"/>
      <c r="M17" s="17"/>
      <c r="N17" s="17"/>
      <c r="O17" s="17"/>
      <c r="P17" s="17"/>
      <c r="Q17" s="17"/>
      <c r="R17" s="17"/>
      <c r="S17" s="17"/>
      <c r="T17" s="17"/>
      <c r="U17" s="17"/>
      <c r="V17" s="17"/>
      <c r="W17" s="17"/>
      <c r="X17" s="17"/>
      <c r="Y17" s="17"/>
      <c r="Z17" s="17"/>
      <c r="AA17" s="17"/>
      <c r="AB17" s="17"/>
      <c r="AC17" s="17"/>
      <c r="AD17" s="17"/>
      <c r="AE17" s="17"/>
      <c r="AF17" s="17"/>
      <c r="AG17" s="17"/>
      <c r="AH17" s="12">
        <f>COUNTA(Janvier[[#This Row],[1]:[31]])</f>
        <v>0</v>
      </c>
      <c r="AI17" s="20" t="str">
        <f ca="1">IFERROR(SUMPRODUCT(SUMIF(INDIRECT("liste"&amp;$B17),Janvier[[#This Row],[1]:[31]],INDIRECT("cout"&amp;$B17))),"")</f>
        <v/>
      </c>
    </row>
    <row r="18" spans="1:35" ht="30" customHeight="1" x14ac:dyDescent="0.25">
      <c r="A18" s="19"/>
      <c r="B18" s="18"/>
      <c r="C18" s="17"/>
      <c r="D18" s="17"/>
      <c r="E18" s="17"/>
      <c r="F18" s="17"/>
      <c r="G18" s="17"/>
      <c r="H18" s="17"/>
      <c r="I18" s="17"/>
      <c r="J18" s="17"/>
      <c r="K18" s="17"/>
      <c r="L18" s="17"/>
      <c r="M18" s="17"/>
      <c r="N18" s="17"/>
      <c r="O18" s="17"/>
      <c r="P18" s="17"/>
      <c r="Q18" s="17"/>
      <c r="R18" s="17"/>
      <c r="S18" s="17"/>
      <c r="T18" s="17"/>
      <c r="U18" s="17"/>
      <c r="V18" s="17"/>
      <c r="W18" s="17"/>
      <c r="X18" s="17"/>
      <c r="Y18" s="17"/>
      <c r="Z18" s="17"/>
      <c r="AA18" s="17"/>
      <c r="AB18" s="17"/>
      <c r="AC18" s="17"/>
      <c r="AD18" s="17"/>
      <c r="AE18" s="17"/>
      <c r="AF18" s="17"/>
      <c r="AG18" s="17"/>
      <c r="AH18" s="12">
        <f>COUNTA(Janvier[[#This Row],[1]:[31]])</f>
        <v>0</v>
      </c>
      <c r="AI18" s="20" t="str">
        <f ca="1">IFERROR(SUMPRODUCT(SUMIF(INDIRECT("liste"&amp;$B18),Janvier[[#This Row],[1]:[31]],INDIRECT("cout"&amp;$B18))),"")</f>
        <v/>
      </c>
    </row>
    <row r="19" spans="1:35" ht="30" customHeight="1" x14ac:dyDescent="0.25">
      <c r="A19" s="19"/>
      <c r="B19" s="18"/>
      <c r="C19" s="17"/>
      <c r="D19" s="17"/>
      <c r="E19" s="17"/>
      <c r="F19" s="17"/>
      <c r="G19" s="17"/>
      <c r="H19" s="17"/>
      <c r="I19" s="17"/>
      <c r="J19" s="17"/>
      <c r="K19" s="17"/>
      <c r="L19" s="17"/>
      <c r="M19" s="17"/>
      <c r="N19" s="17"/>
      <c r="O19" s="17"/>
      <c r="P19" s="17"/>
      <c r="Q19" s="17"/>
      <c r="R19" s="17"/>
      <c r="S19" s="17"/>
      <c r="T19" s="17"/>
      <c r="U19" s="17"/>
      <c r="V19" s="17"/>
      <c r="W19" s="17"/>
      <c r="X19" s="17"/>
      <c r="Y19" s="17"/>
      <c r="Z19" s="17"/>
      <c r="AA19" s="17"/>
      <c r="AB19" s="17"/>
      <c r="AC19" s="17"/>
      <c r="AD19" s="17"/>
      <c r="AE19" s="17"/>
      <c r="AF19" s="17"/>
      <c r="AG19" s="17"/>
      <c r="AH19" s="12">
        <f>COUNTA(Janvier[[#This Row],[1]:[31]])</f>
        <v>0</v>
      </c>
      <c r="AI19" s="20" t="str">
        <f ca="1">IFERROR(SUMPRODUCT(SUMIF(INDIRECT("liste"&amp;$B19),Janvier[[#This Row],[1]:[31]],INDIRECT("cout"&amp;$B19))),"")</f>
        <v/>
      </c>
    </row>
    <row r="20" spans="1:35" ht="30" customHeight="1" x14ac:dyDescent="0.25">
      <c r="A20" s="19"/>
      <c r="B20" s="18"/>
      <c r="C20" s="17"/>
      <c r="D20" s="17"/>
      <c r="E20" s="17"/>
      <c r="F20" s="17"/>
      <c r="G20" s="17"/>
      <c r="H20" s="17"/>
      <c r="I20" s="17"/>
      <c r="J20" s="17"/>
      <c r="K20" s="17"/>
      <c r="L20" s="17"/>
      <c r="M20" s="17"/>
      <c r="N20" s="17"/>
      <c r="O20" s="17"/>
      <c r="P20" s="17"/>
      <c r="Q20" s="17"/>
      <c r="R20" s="17"/>
      <c r="S20" s="17"/>
      <c r="T20" s="17"/>
      <c r="U20" s="17"/>
      <c r="V20" s="17"/>
      <c r="W20" s="17"/>
      <c r="X20" s="17"/>
      <c r="Y20" s="17"/>
      <c r="Z20" s="17"/>
      <c r="AA20" s="17"/>
      <c r="AB20" s="17"/>
      <c r="AC20" s="17"/>
      <c r="AD20" s="17"/>
      <c r="AE20" s="17"/>
      <c r="AF20" s="17"/>
      <c r="AG20" s="17"/>
      <c r="AH20" s="12">
        <f>COUNTA(Janvier[[#This Row],[1]:[31]])</f>
        <v>0</v>
      </c>
      <c r="AI20" s="20" t="str">
        <f ca="1">IFERROR(SUMPRODUCT(SUMIF(INDIRECT("liste"&amp;$B20),Janvier[[#This Row],[1]:[31]],INDIRECT("cout"&amp;$B20))),"")</f>
        <v/>
      </c>
    </row>
    <row r="21" spans="1:35" ht="30" customHeight="1" x14ac:dyDescent="0.25">
      <c r="A21" s="19"/>
      <c r="B21" s="18"/>
      <c r="C21" s="17"/>
      <c r="D21" s="17"/>
      <c r="E21" s="17"/>
      <c r="F21" s="17"/>
      <c r="G21" s="17"/>
      <c r="H21" s="17"/>
      <c r="I21" s="17"/>
      <c r="J21" s="17"/>
      <c r="K21" s="17"/>
      <c r="L21" s="17"/>
      <c r="M21" s="17"/>
      <c r="N21" s="17"/>
      <c r="O21" s="17"/>
      <c r="P21" s="17"/>
      <c r="Q21" s="17"/>
      <c r="R21" s="17"/>
      <c r="S21" s="17"/>
      <c r="T21" s="17"/>
      <c r="U21" s="17"/>
      <c r="V21" s="17"/>
      <c r="W21" s="17"/>
      <c r="X21" s="17"/>
      <c r="Y21" s="17"/>
      <c r="Z21" s="17"/>
      <c r="AA21" s="17"/>
      <c r="AB21" s="17"/>
      <c r="AC21" s="17"/>
      <c r="AD21" s="17"/>
      <c r="AE21" s="17"/>
      <c r="AF21" s="17"/>
      <c r="AG21" s="17"/>
      <c r="AH21" s="12">
        <f>COUNTA(Janvier[[#This Row],[1]:[31]])</f>
        <v>0</v>
      </c>
      <c r="AI21" s="20" t="str">
        <f ca="1">IFERROR(SUMPRODUCT(SUMIF(INDIRECT("liste"&amp;$B21),Janvier[[#This Row],[1]:[31]],INDIRECT("cout"&amp;$B21))),"")</f>
        <v/>
      </c>
    </row>
    <row r="22" spans="1:35" ht="30" customHeight="1" x14ac:dyDescent="0.25">
      <c r="A22" s="19"/>
      <c r="B22" s="18"/>
      <c r="C22" s="17"/>
      <c r="D22" s="17"/>
      <c r="E22" s="17"/>
      <c r="F22" s="17"/>
      <c r="G22" s="17"/>
      <c r="H22" s="17"/>
      <c r="I22" s="17"/>
      <c r="J22" s="17"/>
      <c r="K22" s="17"/>
      <c r="L22" s="17"/>
      <c r="M22" s="17"/>
      <c r="N22" s="17"/>
      <c r="O22" s="17"/>
      <c r="P22" s="17"/>
      <c r="Q22" s="17"/>
      <c r="R22" s="17"/>
      <c r="S22" s="17"/>
      <c r="T22" s="17"/>
      <c r="U22" s="17"/>
      <c r="V22" s="17"/>
      <c r="W22" s="17"/>
      <c r="X22" s="17"/>
      <c r="Y22" s="17"/>
      <c r="Z22" s="17"/>
      <c r="AA22" s="17"/>
      <c r="AB22" s="17"/>
      <c r="AC22" s="17"/>
      <c r="AD22" s="17"/>
      <c r="AE22" s="17"/>
      <c r="AF22" s="17"/>
      <c r="AG22" s="17"/>
      <c r="AH22" s="12">
        <f>COUNTA(Janvier[[#This Row],[1]:[31]])</f>
        <v>0</v>
      </c>
      <c r="AI22" s="20" t="str">
        <f ca="1">IFERROR(SUMPRODUCT(SUMIF(INDIRECT("liste"&amp;$B22),Janvier[[#This Row],[1]:[31]],INDIRECT("cout"&amp;$B22))),"")</f>
        <v/>
      </c>
    </row>
    <row r="23" spans="1:35" ht="30" customHeight="1" x14ac:dyDescent="0.25">
      <c r="A23" s="19"/>
      <c r="B23" s="18"/>
      <c r="C23" s="17"/>
      <c r="D23" s="17"/>
      <c r="E23" s="17"/>
      <c r="F23" s="17"/>
      <c r="G23" s="17"/>
      <c r="H23" s="17"/>
      <c r="I23" s="17"/>
      <c r="J23" s="17"/>
      <c r="K23" s="17"/>
      <c r="L23" s="17"/>
      <c r="M23" s="17"/>
      <c r="N23" s="17"/>
      <c r="O23" s="17"/>
      <c r="P23" s="17"/>
      <c r="Q23" s="17"/>
      <c r="R23" s="17"/>
      <c r="S23" s="17"/>
      <c r="T23" s="17"/>
      <c r="U23" s="17"/>
      <c r="V23" s="17"/>
      <c r="W23" s="17"/>
      <c r="X23" s="17"/>
      <c r="Y23" s="17"/>
      <c r="Z23" s="17"/>
      <c r="AA23" s="17"/>
      <c r="AB23" s="17"/>
      <c r="AC23" s="17"/>
      <c r="AD23" s="17"/>
      <c r="AE23" s="17"/>
      <c r="AF23" s="17"/>
      <c r="AG23" s="17"/>
      <c r="AH23" s="12">
        <f>COUNTA(Janvier[[#This Row],[1]:[31]])</f>
        <v>0</v>
      </c>
      <c r="AI23" s="20" t="str">
        <f ca="1">IFERROR(SUMPRODUCT(SUMIF(INDIRECT("liste"&amp;$B23),Janvier[[#This Row],[1]:[31]],INDIRECT("cout"&amp;$B23))),"")</f>
        <v/>
      </c>
    </row>
    <row r="24" spans="1:35" ht="30" customHeight="1" x14ac:dyDescent="0.25">
      <c r="A24" s="19"/>
      <c r="B24" s="18"/>
      <c r="C24" s="17"/>
      <c r="D24" s="17"/>
      <c r="E24" s="17"/>
      <c r="F24" s="17"/>
      <c r="G24" s="17"/>
      <c r="H24" s="17"/>
      <c r="I24" s="17"/>
      <c r="J24" s="17"/>
      <c r="K24" s="17"/>
      <c r="L24" s="17"/>
      <c r="M24" s="17"/>
      <c r="N24" s="17"/>
      <c r="O24" s="17"/>
      <c r="P24" s="17"/>
      <c r="Q24" s="17"/>
      <c r="R24" s="17"/>
      <c r="S24" s="17"/>
      <c r="T24" s="17"/>
      <c r="U24" s="17"/>
      <c r="V24" s="17"/>
      <c r="W24" s="17"/>
      <c r="X24" s="17"/>
      <c r="Y24" s="17"/>
      <c r="Z24" s="17"/>
      <c r="AA24" s="17"/>
      <c r="AB24" s="17"/>
      <c r="AC24" s="17"/>
      <c r="AD24" s="17"/>
      <c r="AE24" s="17"/>
      <c r="AF24" s="17"/>
      <c r="AG24" s="17"/>
      <c r="AH24" s="12">
        <f>COUNTA(Janvier[[#This Row],[1]:[31]])</f>
        <v>0</v>
      </c>
      <c r="AI24" s="20" t="str">
        <f ca="1">IFERROR(SUMPRODUCT(SUMIF(INDIRECT("liste"&amp;$B24),Janvier[[#This Row],[1]:[31]],INDIRECT("cout"&amp;$B24))),"")</f>
        <v/>
      </c>
    </row>
    <row r="25" spans="1:35" ht="30" customHeight="1" x14ac:dyDescent="0.25">
      <c r="A25" s="19"/>
      <c r="B25" s="18"/>
      <c r="C25" s="17"/>
      <c r="D25" s="17"/>
      <c r="E25" s="17"/>
      <c r="F25" s="17"/>
      <c r="G25" s="17"/>
      <c r="H25" s="17"/>
      <c r="I25" s="17"/>
      <c r="J25" s="17"/>
      <c r="K25" s="17"/>
      <c r="L25" s="17"/>
      <c r="M25" s="17"/>
      <c r="N25" s="17"/>
      <c r="O25" s="17"/>
      <c r="P25" s="17"/>
      <c r="Q25" s="17"/>
      <c r="R25" s="17"/>
      <c r="S25" s="17"/>
      <c r="T25" s="17"/>
      <c r="U25" s="17"/>
      <c r="V25" s="17"/>
      <c r="W25" s="17"/>
      <c r="X25" s="17"/>
      <c r="Y25" s="17"/>
      <c r="Z25" s="17"/>
      <c r="AA25" s="17"/>
      <c r="AB25" s="17"/>
      <c r="AC25" s="17"/>
      <c r="AD25" s="17"/>
      <c r="AE25" s="17"/>
      <c r="AF25" s="17"/>
      <c r="AG25" s="17"/>
      <c r="AH25" s="12">
        <f>COUNTA(Janvier[[#This Row],[1]:[31]])</f>
        <v>0</v>
      </c>
      <c r="AI25" s="20" t="str">
        <f ca="1">IFERROR(SUMPRODUCT(SUMIF(INDIRECT("liste"&amp;$B25),Janvier[[#This Row],[1]:[31]],INDIRECT("cout"&amp;$B25))),"")</f>
        <v/>
      </c>
    </row>
    <row r="26" spans="1:35" ht="30" customHeight="1" x14ac:dyDescent="0.25">
      <c r="A26" s="19"/>
      <c r="B26" s="18"/>
      <c r="C26" s="17"/>
      <c r="D26" s="17"/>
      <c r="E26" s="17"/>
      <c r="F26" s="17"/>
      <c r="G26" s="17"/>
      <c r="H26" s="17"/>
      <c r="I26" s="17"/>
      <c r="J26" s="17"/>
      <c r="K26" s="17"/>
      <c r="L26" s="17"/>
      <c r="M26" s="17"/>
      <c r="N26" s="17"/>
      <c r="O26" s="17"/>
      <c r="P26" s="17"/>
      <c r="Q26" s="17"/>
      <c r="R26" s="17"/>
      <c r="S26" s="17"/>
      <c r="T26" s="17"/>
      <c r="U26" s="17"/>
      <c r="V26" s="17"/>
      <c r="W26" s="17"/>
      <c r="X26" s="17"/>
      <c r="Y26" s="17"/>
      <c r="Z26" s="17"/>
      <c r="AA26" s="17"/>
      <c r="AB26" s="17"/>
      <c r="AC26" s="17"/>
      <c r="AD26" s="17"/>
      <c r="AE26" s="17"/>
      <c r="AF26" s="17"/>
      <c r="AG26" s="17"/>
      <c r="AH26" s="12">
        <f>COUNTA(Janvier[[#This Row],[1]:[31]])</f>
        <v>0</v>
      </c>
      <c r="AI26" s="20" t="str">
        <f ca="1">IFERROR(SUMPRODUCT(SUMIF(INDIRECT("liste"&amp;$B26),Janvier[[#This Row],[1]:[31]],INDIRECT("cout"&amp;$B26))),"")</f>
        <v/>
      </c>
    </row>
    <row r="27" spans="1:35" ht="30" customHeight="1" x14ac:dyDescent="0.25">
      <c r="A27" s="19"/>
      <c r="B27" s="18"/>
      <c r="C27" s="17"/>
      <c r="D27" s="17"/>
      <c r="E27" s="17"/>
      <c r="F27" s="17"/>
      <c r="G27" s="17"/>
      <c r="H27" s="17"/>
      <c r="I27" s="17"/>
      <c r="J27" s="17"/>
      <c r="K27" s="17"/>
      <c r="L27" s="17"/>
      <c r="M27" s="17"/>
      <c r="N27" s="17"/>
      <c r="O27" s="17"/>
      <c r="P27" s="17"/>
      <c r="Q27" s="17"/>
      <c r="R27" s="17"/>
      <c r="S27" s="17"/>
      <c r="T27" s="17"/>
      <c r="U27" s="17"/>
      <c r="V27" s="17"/>
      <c r="W27" s="17"/>
      <c r="X27" s="17"/>
      <c r="Y27" s="17"/>
      <c r="Z27" s="17"/>
      <c r="AA27" s="17"/>
      <c r="AB27" s="17"/>
      <c r="AC27" s="17"/>
      <c r="AD27" s="17"/>
      <c r="AE27" s="17"/>
      <c r="AF27" s="17"/>
      <c r="AG27" s="17"/>
      <c r="AH27" s="12">
        <f>COUNTA(Janvier[[#This Row],[1]:[31]])</f>
        <v>0</v>
      </c>
      <c r="AI27" s="20" t="str">
        <f ca="1">IFERROR(SUMPRODUCT(SUMIF(INDIRECT("liste"&amp;$B27),Janvier[[#This Row],[1]:[31]],INDIRECT("cout"&amp;$B27))),"")</f>
        <v/>
      </c>
    </row>
  </sheetData>
  <mergeCells count="1">
    <mergeCell ref="C3:AG3"/>
  </mergeCells>
  <conditionalFormatting sqref="C6:AG27">
    <cfRule type="expression" priority="6" stopIfTrue="1">
      <formula>C6=""</formula>
    </cfRule>
    <cfRule type="expression" dxfId="947" priority="11" stopIfTrue="1">
      <formula>C6=CléPersonnalisée2</formula>
    </cfRule>
    <cfRule type="expression" dxfId="946" priority="12" stopIfTrue="1">
      <formula>C6=CléPersonnalisée1</formula>
    </cfRule>
    <cfRule type="expression" dxfId="945" priority="13" stopIfTrue="1">
      <formula>C6=CléMaladie</formula>
    </cfRule>
    <cfRule type="expression" dxfId="944" priority="14" stopIfTrue="1">
      <formula>C6=CléPersonnel</formula>
    </cfRule>
    <cfRule type="expression" dxfId="943" priority="15" stopIfTrue="1">
      <formula>C6=CléCongé</formula>
    </cfRule>
  </conditionalFormatting>
  <conditionalFormatting sqref="AH6:AH27">
    <cfRule type="dataBar" priority="173">
      <dataBar>
        <cfvo type="num" val="0"/>
        <cfvo type="num" val="31"/>
        <color theme="2" tint="-0.249977111117893"/>
      </dataBar>
      <extLst>
        <ext xmlns:x14="http://schemas.microsoft.com/office/spreadsheetml/2009/9/main" uri="{B025F937-C7B1-47D3-B67F-A62EFF666E3E}">
          <x14:id>{ECCE2C3C-1B01-4700-B60E-DAAAB19A9C1A}</x14:id>
        </ext>
      </extLst>
    </cfRule>
  </conditionalFormatting>
  <conditionalFormatting sqref="AI6:AI27">
    <cfRule type="dataBar" priority="5">
      <dataBar>
        <cfvo type="num" val="0"/>
        <cfvo type="num" val="31"/>
        <color theme="2" tint="-0.249977111117893"/>
      </dataBar>
      <extLst>
        <ext xmlns:x14="http://schemas.microsoft.com/office/spreadsheetml/2009/9/main" uri="{B025F937-C7B1-47D3-B67F-A62EFF666E3E}">
          <x14:id>{94E787E6-EF85-4744-88B2-63E7B9F9EB65}</x14:id>
        </ext>
      </extLst>
    </cfRule>
  </conditionalFormatting>
  <conditionalFormatting sqref="C6:AG6">
    <cfRule type="expression" dxfId="942" priority="4">
      <formula>AND($B6="chien")</formula>
    </cfRule>
    <cfRule type="expression" dxfId="941" priority="3">
      <formula>AND($B6="chat")</formula>
    </cfRule>
  </conditionalFormatting>
  <conditionalFormatting sqref="C7:AG27">
    <cfRule type="expression" dxfId="940" priority="1">
      <formula>AND($B7="chat")</formula>
    </cfRule>
    <cfRule type="expression" dxfId="939" priority="2">
      <formula>AND($B7="chien")</formula>
    </cfRule>
  </conditionalFormatting>
  <dataValidations count="9">
    <dataValidation allowBlank="1" showInputMessage="1" showErrorMessage="1" prompt="Entrez l’année dans cette cellule" sqref="AH3" xr:uid="{00000000-0002-0000-0000-000000000000}"/>
    <dataValidation errorStyle="warning" allowBlank="1" showInputMessage="1" showErrorMessage="1" error="Sélectionnez un nom dans la liste. Sélectionnez ANNULER, appuyez sur ALT+FLÈCHE BAS, puis sur ENTRÉE pour sélectionner un nom" prompt="Entrez les noms des employés dans la feuille de calcul Noms des employés, puis sélectionnez ces noms dans les listes déroulantes de cette colonne. Appuyez sur ALT+FLÈCHE BAS, puis sur ENTRÉE pour sélectionner un nom" sqref="A5:B5" xr:uid="{00000000-0002-0000-0000-000001000000}"/>
    <dataValidation allowBlank="1" showInputMessage="1" showErrorMessage="1" prompt="Les jours du mois dans cette ligne sont générés automatiquement. Entrez l’absence et le motif d’absence d’un employé dans chaque colonne pour chaque jour du mois. Un champ vide indique qu’il n’y a pas eu d’absence" sqref="C5" xr:uid="{00000000-0002-0000-0000-000002000000}"/>
    <dataValidation allowBlank="1" showInputMessage="1" showErrorMessage="1" prompt="Les jours de la semaine dans cette ligne sont mis à jour automatiquement pour le mois en fonction de l’année entrée dans AH4. Chaque jour du mois est une colonne dans laquelle noter l’absence et le motif d’absence d’un employé" sqref="C4" xr:uid="{00000000-0002-0000-0000-000003000000}"/>
    <dataValidation allowBlank="1" showInputMessage="1" showErrorMessage="1" prompt="Calcule automatiquement le nombre total de jours d’absence d’un employé durant ce mois" sqref="AH5:AI5" xr:uid="{00000000-0002-0000-0000-000004000000}"/>
    <dataValidation allowBlank="1" showInputMessage="1" showErrorMessage="1" prompt="Mois de ce calendrier des absences. Mettez à jour l’année dans la cellule AH4. Suivez les totaux mensuels dans la dernière cellule du tableau. Entrez les noms des employés dans la colonne B du tableau" sqref="A3:B3" xr:uid="{00000000-0002-0000-0000-000005000000}"/>
    <dataValidation allowBlank="1" showInputMessage="1" showErrorMessage="1" prompt="Entrez l’année dans la cellule ci-dessous" sqref="AH1:AH2" xr:uid="{00000000-0002-0000-0000-000006000000}"/>
    <dataValidation type="list" allowBlank="1" showInputMessage="1" showErrorMessage="1" sqref="B6:B27" xr:uid="{00000000-0002-0000-0000-000007000000}">
      <formula1>"chien,chat"</formula1>
    </dataValidation>
    <dataValidation type="list" allowBlank="1" showInputMessage="1" showErrorMessage="1" sqref="C6:AG27" xr:uid="{00000000-0002-0000-0000-000008000000}">
      <formula1>INDIRECT("liste"&amp;$B6)</formula1>
    </dataValidation>
  </dataValidations>
  <printOptions horizontalCentered="1"/>
  <pageMargins left="0.25" right="0.25" top="0.75" bottom="0.75" header="0.3" footer="0.3"/>
  <pageSetup paperSize="9" scale="75" fitToHeight="0" orientation="landscape" r:id="rId1"/>
  <headerFooter differentFirst="1">
    <oddFooter>Page &amp;P of &amp;N</oddFooter>
  </headerFooter>
  <tableParts count="1">
    <tablePart r:id="rId2"/>
  </tableParts>
  <extLst>
    <ext xmlns:x14="http://schemas.microsoft.com/office/spreadsheetml/2009/9/main" uri="{78C0D931-6437-407d-A8EE-F0AAD7539E65}">
      <x14:conditionalFormattings>
        <x14:conditionalFormatting xmlns:xm="http://schemas.microsoft.com/office/excel/2006/main">
          <x14:cfRule type="dataBar" id="{ECCE2C3C-1B01-4700-B60E-DAAAB19A9C1A}">
            <x14:dataBar minLength="0" maxLength="100">
              <x14:cfvo type="num">
                <xm:f>0</xm:f>
              </x14:cfvo>
              <x14:cfvo type="num">
                <xm:f>31</xm:f>
              </x14:cfvo>
              <x14:negativeFillColor rgb="FFFF0000"/>
              <x14:axisColor rgb="FF000000"/>
            </x14:dataBar>
          </x14:cfRule>
          <xm:sqref>AH6:AH27</xm:sqref>
        </x14:conditionalFormatting>
        <x14:conditionalFormatting xmlns:xm="http://schemas.microsoft.com/office/excel/2006/main">
          <x14:cfRule type="dataBar" id="{94E787E6-EF85-4744-88B2-63E7B9F9EB65}">
            <x14:dataBar minLength="0" maxLength="100">
              <x14:cfvo type="num">
                <xm:f>0</xm:f>
              </x14:cfvo>
              <x14:cfvo type="num">
                <xm:f>31</xm:f>
              </x14:cfvo>
              <x14:negativeFillColor rgb="FFFF0000"/>
              <x14:axisColor rgb="FF000000"/>
            </x14:dataBar>
          </x14:cfRule>
          <xm:sqref>AI6:AI27</xm:sqref>
        </x14:conditionalFormatting>
      </x14:conditionalFormatting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91352E-DCAB-4908-81C8-7003FAA60FB0}">
  <dimension ref="A1:AK27"/>
  <sheetViews>
    <sheetView workbookViewId="0">
      <selection activeCell="A4" sqref="A4"/>
    </sheetView>
  </sheetViews>
  <sheetFormatPr baseColWidth="10" defaultColWidth="9.140625" defaultRowHeight="15" x14ac:dyDescent="0.25"/>
  <cols>
    <col min="1" max="1" width="21.140625" style="2" customWidth="1"/>
    <col min="2" max="2" width="8.140625" style="2" customWidth="1"/>
    <col min="3" max="33" width="4.7109375" style="2" customWidth="1"/>
    <col min="34" max="34" width="9.85546875" style="2" customWidth="1"/>
    <col min="35" max="35" width="15" customWidth="1"/>
  </cols>
  <sheetData>
    <row r="1" spans="1:37" ht="15" customHeight="1" x14ac:dyDescent="0.25">
      <c r="AH1" s="4"/>
    </row>
    <row r="2" spans="1:37" ht="15" customHeight="1" x14ac:dyDescent="0.25">
      <c r="AH2" s="4"/>
    </row>
    <row r="3" spans="1:37" ht="30" customHeight="1" x14ac:dyDescent="0.25">
      <c r="A3" s="6" t="s">
        <v>112</v>
      </c>
      <c r="B3" s="6"/>
      <c r="C3" s="27" t="s">
        <v>38</v>
      </c>
      <c r="D3" s="27"/>
      <c r="E3" s="27"/>
      <c r="F3" s="27"/>
      <c r="G3" s="27"/>
      <c r="H3" s="27"/>
      <c r="I3" s="27"/>
      <c r="J3" s="27"/>
      <c r="K3" s="27"/>
      <c r="L3" s="27"/>
      <c r="M3" s="27"/>
      <c r="N3" s="27"/>
      <c r="O3" s="27"/>
      <c r="P3" s="27"/>
      <c r="Q3" s="27"/>
      <c r="R3" s="27"/>
      <c r="S3" s="27"/>
      <c r="T3" s="27"/>
      <c r="U3" s="27"/>
      <c r="V3" s="27"/>
      <c r="W3" s="27"/>
      <c r="X3" s="27"/>
      <c r="Y3" s="27"/>
      <c r="Z3" s="27"/>
      <c r="AA3" s="27"/>
      <c r="AB3" s="27"/>
      <c r="AC3" s="27"/>
      <c r="AD3" s="27"/>
      <c r="AE3" s="27"/>
      <c r="AF3" s="27"/>
      <c r="AG3" s="27"/>
      <c r="AH3" s="6">
        <v>2019</v>
      </c>
      <c r="AI3" s="14"/>
    </row>
    <row r="4" spans="1:37" ht="15" customHeight="1" x14ac:dyDescent="0.25">
      <c r="A4" s="3"/>
      <c r="B4" s="3"/>
      <c r="C4" s="1" t="str">
        <f>TEXT(WEEKDAY(DATE(AnnéeCalendrier,1,1),1),"jjj")</f>
        <v>mar</v>
      </c>
      <c r="D4" s="1" t="str">
        <f>TEXT(WEEKDAY(DATE(AnnéeCalendrier,1,2),1),"jjj")</f>
        <v>mer</v>
      </c>
      <c r="E4" s="1" t="str">
        <f>TEXT(WEEKDAY(DATE(AnnéeCalendrier,1,3),1),"jjj")</f>
        <v>jeu</v>
      </c>
      <c r="F4" s="1" t="str">
        <f>TEXT(WEEKDAY(DATE(AnnéeCalendrier,1,4),1),"jjj")</f>
        <v>ven</v>
      </c>
      <c r="G4" s="1" t="str">
        <f>TEXT(WEEKDAY(DATE(AnnéeCalendrier,1,5),1),"jjj")</f>
        <v>sam</v>
      </c>
      <c r="H4" s="1" t="str">
        <f>TEXT(WEEKDAY(DATE(AnnéeCalendrier,1,6),1),"jjj")</f>
        <v>dim</v>
      </c>
      <c r="I4" s="1" t="str">
        <f>TEXT(WEEKDAY(DATE(AnnéeCalendrier,1,7),1),"jjj")</f>
        <v>lun</v>
      </c>
      <c r="J4" s="1" t="str">
        <f>TEXT(WEEKDAY(DATE(AnnéeCalendrier,1,8),1),"jjj")</f>
        <v>mar</v>
      </c>
      <c r="K4" s="1" t="str">
        <f>TEXT(WEEKDAY(DATE(AnnéeCalendrier,1,9),1),"jjj")</f>
        <v>mer</v>
      </c>
      <c r="L4" s="1" t="str">
        <f>TEXT(WEEKDAY(DATE(AnnéeCalendrier,1,10),1),"jjj")</f>
        <v>jeu</v>
      </c>
      <c r="M4" s="1" t="str">
        <f>TEXT(WEEKDAY(DATE(AnnéeCalendrier,1,11),1),"jjj")</f>
        <v>ven</v>
      </c>
      <c r="N4" s="1" t="str">
        <f>TEXT(WEEKDAY(DATE(AnnéeCalendrier,1,12),1),"jjj")</f>
        <v>sam</v>
      </c>
      <c r="O4" s="1" t="str">
        <f>TEXT(WEEKDAY(DATE(AnnéeCalendrier,1,13),1),"jjj")</f>
        <v>dim</v>
      </c>
      <c r="P4" s="1" t="str">
        <f>TEXT(WEEKDAY(DATE(AnnéeCalendrier,1,14),1),"jjj")</f>
        <v>lun</v>
      </c>
      <c r="Q4" s="1" t="str">
        <f>TEXT(WEEKDAY(DATE(AnnéeCalendrier,1,15),1),"jjj")</f>
        <v>mar</v>
      </c>
      <c r="R4" s="1" t="str">
        <f>TEXT(WEEKDAY(DATE(AnnéeCalendrier,1,16),1),"jjj")</f>
        <v>mer</v>
      </c>
      <c r="S4" s="1" t="str">
        <f>TEXT(WEEKDAY(DATE(AnnéeCalendrier,1,17),1),"jjj")</f>
        <v>jeu</v>
      </c>
      <c r="T4" s="1" t="str">
        <f>TEXT(WEEKDAY(DATE(AnnéeCalendrier,1,18),1),"jjj")</f>
        <v>ven</v>
      </c>
      <c r="U4" s="1" t="str">
        <f>TEXT(WEEKDAY(DATE(AnnéeCalendrier,1,19),1),"jjj")</f>
        <v>sam</v>
      </c>
      <c r="V4" s="1" t="str">
        <f>TEXT(WEEKDAY(DATE(AnnéeCalendrier,1,20),1),"jjj")</f>
        <v>dim</v>
      </c>
      <c r="W4" s="1" t="str">
        <f>TEXT(WEEKDAY(DATE(AnnéeCalendrier,1,21),1),"jjj")</f>
        <v>lun</v>
      </c>
      <c r="X4" s="1" t="str">
        <f>TEXT(WEEKDAY(DATE(AnnéeCalendrier,1,22),1),"jjj")</f>
        <v>mar</v>
      </c>
      <c r="Y4" s="1" t="str">
        <f>TEXT(WEEKDAY(DATE(AnnéeCalendrier,1,23),1),"jjj")</f>
        <v>mer</v>
      </c>
      <c r="Z4" s="1" t="str">
        <f>TEXT(WEEKDAY(DATE(AnnéeCalendrier,1,24),1),"jjj")</f>
        <v>jeu</v>
      </c>
      <c r="AA4" s="1" t="str">
        <f>TEXT(WEEKDAY(DATE(AnnéeCalendrier,1,25),1),"jjj")</f>
        <v>ven</v>
      </c>
      <c r="AB4" s="1" t="str">
        <f>TEXT(WEEKDAY(DATE(AnnéeCalendrier,1,26),1),"jjj")</f>
        <v>sam</v>
      </c>
      <c r="AC4" s="1" t="str">
        <f>TEXT(WEEKDAY(DATE(AnnéeCalendrier,1,27),1),"jjj")</f>
        <v>dim</v>
      </c>
      <c r="AD4" s="1" t="str">
        <f>TEXT(WEEKDAY(DATE(AnnéeCalendrier,1,28),1),"jjj")</f>
        <v>lun</v>
      </c>
      <c r="AE4" s="1" t="str">
        <f>TEXT(WEEKDAY(DATE(AnnéeCalendrier,1,29),1),"jjj")</f>
        <v>mar</v>
      </c>
      <c r="AF4" s="1" t="str">
        <f>TEXT(WEEKDAY(DATE(AnnéeCalendrier,1,30),1),"jjj")</f>
        <v>mer</v>
      </c>
      <c r="AG4" s="1" t="str">
        <f>TEXT(WEEKDAY(DATE(AnnéeCalendrier,1,31),1),"jjj")</f>
        <v>jeu</v>
      </c>
      <c r="AH4" s="13"/>
    </row>
    <row r="5" spans="1:37" ht="15" customHeight="1" x14ac:dyDescent="0.25">
      <c r="A5" s="5" t="s">
        <v>32</v>
      </c>
      <c r="B5" s="5" t="s">
        <v>75</v>
      </c>
      <c r="C5" s="7" t="s">
        <v>1</v>
      </c>
      <c r="D5" s="7" t="s">
        <v>2</v>
      </c>
      <c r="E5" s="7" t="s">
        <v>3</v>
      </c>
      <c r="F5" s="7" t="s">
        <v>4</v>
      </c>
      <c r="G5" s="7" t="s">
        <v>5</v>
      </c>
      <c r="H5" s="7" t="s">
        <v>6</v>
      </c>
      <c r="I5" s="7" t="s">
        <v>7</v>
      </c>
      <c r="J5" s="7" t="s">
        <v>8</v>
      </c>
      <c r="K5" s="7" t="s">
        <v>9</v>
      </c>
      <c r="L5" s="7" t="s">
        <v>10</v>
      </c>
      <c r="M5" s="7" t="s">
        <v>11</v>
      </c>
      <c r="N5" s="7" t="s">
        <v>12</v>
      </c>
      <c r="O5" s="7" t="s">
        <v>13</v>
      </c>
      <c r="P5" s="7" t="s">
        <v>14</v>
      </c>
      <c r="Q5" s="7" t="s">
        <v>15</v>
      </c>
      <c r="R5" s="7" t="s">
        <v>16</v>
      </c>
      <c r="S5" s="7" t="s">
        <v>17</v>
      </c>
      <c r="T5" s="7" t="s">
        <v>18</v>
      </c>
      <c r="U5" s="7" t="s">
        <v>19</v>
      </c>
      <c r="V5" s="7" t="s">
        <v>20</v>
      </c>
      <c r="W5" s="7" t="s">
        <v>21</v>
      </c>
      <c r="X5" s="7" t="s">
        <v>22</v>
      </c>
      <c r="Y5" s="7" t="s">
        <v>23</v>
      </c>
      <c r="Z5" s="7" t="s">
        <v>24</v>
      </c>
      <c r="AA5" s="7" t="s">
        <v>25</v>
      </c>
      <c r="AB5" s="7" t="s">
        <v>26</v>
      </c>
      <c r="AC5" s="7" t="s">
        <v>27</v>
      </c>
      <c r="AD5" s="7" t="s">
        <v>28</v>
      </c>
      <c r="AE5" s="7" t="s">
        <v>29</v>
      </c>
      <c r="AF5" s="7" t="s">
        <v>30</v>
      </c>
      <c r="AG5" s="7" t="s">
        <v>31</v>
      </c>
      <c r="AH5" s="9" t="s">
        <v>33</v>
      </c>
      <c r="AI5" s="10" t="s">
        <v>34</v>
      </c>
    </row>
    <row r="6" spans="1:37" ht="30" customHeight="1" x14ac:dyDescent="0.25">
      <c r="A6" s="2" t="s">
        <v>35</v>
      </c>
      <c r="B6" s="18" t="s">
        <v>62</v>
      </c>
      <c r="C6" s="17" t="s">
        <v>42</v>
      </c>
      <c r="D6" s="17"/>
      <c r="E6" s="17"/>
      <c r="F6" s="17"/>
      <c r="G6" s="17"/>
      <c r="H6" s="17"/>
      <c r="I6" s="17"/>
      <c r="J6" s="17"/>
      <c r="K6" s="17"/>
      <c r="L6" s="17"/>
      <c r="M6" s="17"/>
      <c r="N6" s="17"/>
      <c r="O6" s="17"/>
      <c r="P6" s="17"/>
      <c r="Q6" s="17"/>
      <c r="R6" s="17" t="s">
        <v>40</v>
      </c>
      <c r="S6" s="17"/>
      <c r="T6" s="17"/>
      <c r="U6" s="17"/>
      <c r="V6" s="17" t="s">
        <v>40</v>
      </c>
      <c r="W6" s="17"/>
      <c r="X6" s="17"/>
      <c r="Y6" s="17"/>
      <c r="Z6" s="17"/>
      <c r="AA6" s="17"/>
      <c r="AB6" s="17"/>
      <c r="AC6" s="17"/>
      <c r="AD6" s="17"/>
      <c r="AE6" s="17"/>
      <c r="AF6" s="17"/>
      <c r="AG6" s="17"/>
      <c r="AH6" s="12">
        <f>COUNTA(Janvier2[[#This Row],[1]:[31]])</f>
        <v>3</v>
      </c>
      <c r="AI6" s="20">
        <f ca="1">IFERROR(SUMPRODUCT(SUMIF(INDIRECT("liste"&amp;$B6),Janvier2[[#This Row],[1]:[31]],INDIRECT("cout"&amp;$B6))),"")</f>
        <v>27</v>
      </c>
    </row>
    <row r="7" spans="1:37" ht="30" customHeight="1" x14ac:dyDescent="0.25">
      <c r="A7" s="2" t="s">
        <v>36</v>
      </c>
      <c r="B7" s="18" t="s">
        <v>62</v>
      </c>
      <c r="C7" s="17"/>
      <c r="D7" s="17"/>
      <c r="E7" s="17"/>
      <c r="F7" s="17"/>
      <c r="G7" s="17"/>
      <c r="H7" s="17"/>
      <c r="I7" s="17"/>
      <c r="J7" s="17"/>
      <c r="K7" s="17"/>
      <c r="L7" s="17"/>
      <c r="M7" s="17"/>
      <c r="N7" s="17"/>
      <c r="O7" s="17"/>
      <c r="P7" s="17"/>
      <c r="Q7" s="17"/>
      <c r="R7" s="17"/>
      <c r="S7" s="17"/>
      <c r="T7" s="17"/>
      <c r="U7" s="17"/>
      <c r="V7" s="17"/>
      <c r="W7" s="17"/>
      <c r="X7" s="17"/>
      <c r="Y7" s="17"/>
      <c r="Z7" s="17"/>
      <c r="AA7" s="17"/>
      <c r="AB7" s="17"/>
      <c r="AC7" s="17"/>
      <c r="AD7" s="17"/>
      <c r="AE7" s="17"/>
      <c r="AF7" s="17"/>
      <c r="AG7" s="17"/>
      <c r="AH7" s="12">
        <f>COUNTA(Janvier2[[#This Row],[1]:[31]])</f>
        <v>0</v>
      </c>
      <c r="AI7" s="20">
        <f ca="1">IFERROR(SUMPRODUCT(SUMIF(INDIRECT("liste"&amp;$B7),Janvier2[[#This Row],[1]:[31]],INDIRECT("cout"&amp;$B7))),"")</f>
        <v>0</v>
      </c>
    </row>
    <row r="8" spans="1:37" ht="30" customHeight="1" x14ac:dyDescent="0.25">
      <c r="B8" s="18" t="s">
        <v>62</v>
      </c>
      <c r="C8" s="17"/>
      <c r="D8" s="17"/>
      <c r="E8" s="17"/>
      <c r="F8" s="17"/>
      <c r="G8" s="17"/>
      <c r="H8" s="17"/>
      <c r="I8" s="17"/>
      <c r="J8" s="17"/>
      <c r="K8" s="17"/>
      <c r="L8" s="17"/>
      <c r="M8" s="17"/>
      <c r="N8" s="17"/>
      <c r="O8" s="17"/>
      <c r="P8" s="17"/>
      <c r="Q8" s="17"/>
      <c r="R8" s="17"/>
      <c r="S8" s="17"/>
      <c r="T8" s="17"/>
      <c r="U8" s="17"/>
      <c r="V8" s="17"/>
      <c r="W8" s="17"/>
      <c r="X8" s="17"/>
      <c r="Y8" s="17"/>
      <c r="Z8" s="17"/>
      <c r="AA8" s="17"/>
      <c r="AB8" s="17"/>
      <c r="AC8" s="17"/>
      <c r="AD8" s="17"/>
      <c r="AE8" s="17"/>
      <c r="AF8" s="17"/>
      <c r="AG8" s="17"/>
      <c r="AH8" s="12">
        <f>COUNTA(Janvier2[[#This Row],[1]:[31]])</f>
        <v>0</v>
      </c>
      <c r="AI8" s="20">
        <f ca="1">IFERROR(SUMPRODUCT(SUMIF(INDIRECT("liste"&amp;$B8),Janvier2[[#This Row],[1]:[31]],INDIRECT("cout"&amp;$B8))),"")</f>
        <v>0</v>
      </c>
    </row>
    <row r="9" spans="1:37" ht="30" customHeight="1" x14ac:dyDescent="0.25">
      <c r="B9" s="18" t="s">
        <v>63</v>
      </c>
      <c r="C9" s="17"/>
      <c r="D9" s="17"/>
      <c r="E9" s="17"/>
      <c r="F9" s="17"/>
      <c r="G9" s="17"/>
      <c r="H9" s="17"/>
      <c r="I9" s="17"/>
      <c r="J9" s="17"/>
      <c r="K9" s="17"/>
      <c r="L9" s="17"/>
      <c r="M9" s="17"/>
      <c r="N9" s="17"/>
      <c r="O9" s="17"/>
      <c r="P9" s="17"/>
      <c r="Q9" s="17"/>
      <c r="R9" s="17"/>
      <c r="S9" s="17"/>
      <c r="T9" s="17"/>
      <c r="U9" s="17"/>
      <c r="V9" s="17"/>
      <c r="W9" s="17"/>
      <c r="X9" s="17"/>
      <c r="Y9" s="17"/>
      <c r="Z9" s="17"/>
      <c r="AA9" s="17"/>
      <c r="AB9" s="17"/>
      <c r="AC9" s="17"/>
      <c r="AD9" s="17"/>
      <c r="AE9" s="17"/>
      <c r="AF9" s="17"/>
      <c r="AG9" s="17"/>
      <c r="AH9" s="12">
        <f>COUNTA(Janvier2[[#This Row],[1]:[31]])</f>
        <v>0</v>
      </c>
      <c r="AI9" s="20">
        <f ca="1">IFERROR(SUMPRODUCT(SUMIF(INDIRECT("liste"&amp;$B9),Janvier2[[#This Row],[1]:[31]],INDIRECT("cout"&amp;$B9))),"")</f>
        <v>0</v>
      </c>
    </row>
    <row r="10" spans="1:37" ht="30" customHeight="1" x14ac:dyDescent="0.25">
      <c r="B10" s="18" t="s">
        <v>62</v>
      </c>
      <c r="C10" s="17"/>
      <c r="D10" s="17"/>
      <c r="E10" s="17"/>
      <c r="F10" s="17"/>
      <c r="G10" s="17"/>
      <c r="H10" s="17"/>
      <c r="I10" s="17"/>
      <c r="J10" s="17"/>
      <c r="K10" s="17"/>
      <c r="L10" s="17"/>
      <c r="M10" s="17"/>
      <c r="N10" s="17"/>
      <c r="O10" s="17"/>
      <c r="P10" s="17"/>
      <c r="Q10" s="17"/>
      <c r="R10" s="17"/>
      <c r="S10" s="17"/>
      <c r="T10" s="17"/>
      <c r="U10" s="17"/>
      <c r="V10" s="17"/>
      <c r="W10" s="17"/>
      <c r="X10" s="17"/>
      <c r="Y10" s="17"/>
      <c r="Z10" s="17"/>
      <c r="AA10" s="17"/>
      <c r="AB10" s="17"/>
      <c r="AC10" s="17"/>
      <c r="AD10" s="17"/>
      <c r="AE10" s="17"/>
      <c r="AF10" s="17"/>
      <c r="AG10" s="17"/>
      <c r="AH10" s="12">
        <f>COUNTA(Janvier2[[#This Row],[1]:[31]])</f>
        <v>0</v>
      </c>
      <c r="AI10" s="20">
        <f ca="1">IFERROR(SUMPRODUCT(SUMIF(INDIRECT("liste"&amp;$B10),Janvier2[[#This Row],[1]:[31]],INDIRECT("cout"&amp;$B10))),"")</f>
        <v>0</v>
      </c>
      <c r="AK10" s="11"/>
    </row>
    <row r="11" spans="1:37" ht="30" customHeight="1" x14ac:dyDescent="0.25">
      <c r="A11" s="8"/>
      <c r="B11" s="18" t="s">
        <v>63</v>
      </c>
      <c r="C11" s="17"/>
      <c r="D11" s="17"/>
      <c r="E11" s="17"/>
      <c r="F11" s="17"/>
      <c r="G11" s="17"/>
      <c r="H11" s="17"/>
      <c r="I11" s="17"/>
      <c r="J11" s="17"/>
      <c r="K11" s="17"/>
      <c r="L11" s="17"/>
      <c r="M11" s="17" t="s">
        <v>37</v>
      </c>
      <c r="N11" s="17"/>
      <c r="O11" s="17"/>
      <c r="P11" s="17"/>
      <c r="Q11" s="17"/>
      <c r="R11" s="17"/>
      <c r="S11" s="17"/>
      <c r="T11" s="17"/>
      <c r="U11" s="17"/>
      <c r="V11" s="17"/>
      <c r="W11" s="17"/>
      <c r="X11" s="17"/>
      <c r="Y11" s="17"/>
      <c r="Z11" s="17"/>
      <c r="AA11" s="17"/>
      <c r="AB11" s="17"/>
      <c r="AC11" s="17"/>
      <c r="AD11" s="17"/>
      <c r="AE11" s="17"/>
      <c r="AF11" s="17"/>
      <c r="AG11" s="17"/>
      <c r="AH11" s="12">
        <f>COUNTA(Janvier2[[#This Row],[1]:[31]])</f>
        <v>1</v>
      </c>
      <c r="AI11" s="20">
        <f ca="1">IFERROR(SUMPRODUCT(SUMIF(INDIRECT("liste"&amp;$B11),Janvier2[[#This Row],[1]:[31]],INDIRECT("cout"&amp;$B11))),"")</f>
        <v>8</v>
      </c>
    </row>
    <row r="12" spans="1:37" ht="30" customHeight="1" x14ac:dyDescent="0.25">
      <c r="A12" s="8"/>
      <c r="B12" s="18"/>
      <c r="C12" s="17"/>
      <c r="D12" s="17"/>
      <c r="E12" s="17"/>
      <c r="F12" s="17"/>
      <c r="G12" s="17"/>
      <c r="H12" s="17"/>
      <c r="I12" s="17"/>
      <c r="J12" s="17"/>
      <c r="K12" s="17"/>
      <c r="L12" s="17"/>
      <c r="M12" s="17"/>
      <c r="N12" s="17"/>
      <c r="O12" s="17"/>
      <c r="P12" s="17"/>
      <c r="Q12" s="17"/>
      <c r="R12" s="17"/>
      <c r="S12" s="17"/>
      <c r="T12" s="17"/>
      <c r="U12" s="17"/>
      <c r="V12" s="17"/>
      <c r="W12" s="17"/>
      <c r="X12" s="17"/>
      <c r="Y12" s="17"/>
      <c r="Z12" s="17"/>
      <c r="AA12" s="17"/>
      <c r="AB12" s="17"/>
      <c r="AC12" s="17"/>
      <c r="AD12" s="17"/>
      <c r="AE12" s="17"/>
      <c r="AF12" s="17"/>
      <c r="AG12" s="17"/>
      <c r="AH12" s="12">
        <f>COUNTA(Janvier2[[#This Row],[1]:[31]])</f>
        <v>0</v>
      </c>
      <c r="AI12" s="20" t="str">
        <f ca="1">IFERROR(SUMPRODUCT(SUMIF(INDIRECT("liste"&amp;$B12),Janvier2[[#This Row],[1]:[31]],INDIRECT("cout"&amp;$B12))),"")</f>
        <v/>
      </c>
    </row>
    <row r="13" spans="1:37" ht="30" customHeight="1" x14ac:dyDescent="0.25">
      <c r="A13" s="8"/>
      <c r="B13" s="18" t="s">
        <v>62</v>
      </c>
      <c r="C13" s="17"/>
      <c r="D13" s="17"/>
      <c r="E13" s="17"/>
      <c r="F13" s="17"/>
      <c r="G13" s="17"/>
      <c r="H13" s="17"/>
      <c r="I13" s="17"/>
      <c r="J13" s="17"/>
      <c r="K13" s="17"/>
      <c r="L13" s="17"/>
      <c r="M13" s="17"/>
      <c r="N13" s="17"/>
      <c r="O13" s="17"/>
      <c r="P13" s="17"/>
      <c r="Q13" s="17"/>
      <c r="R13" s="17"/>
      <c r="S13" s="17"/>
      <c r="T13" s="17"/>
      <c r="U13" s="17"/>
      <c r="V13" s="17"/>
      <c r="W13" s="17"/>
      <c r="X13" s="17"/>
      <c r="Y13" s="17"/>
      <c r="Z13" s="17"/>
      <c r="AA13" s="17"/>
      <c r="AB13" s="17"/>
      <c r="AC13" s="17"/>
      <c r="AD13" s="17"/>
      <c r="AE13" s="17"/>
      <c r="AF13" s="17"/>
      <c r="AG13" s="17"/>
      <c r="AH13" s="12">
        <f>COUNTA(Janvier2[[#This Row],[1]:[31]])</f>
        <v>0</v>
      </c>
      <c r="AI13" s="20">
        <f ca="1">IFERROR(SUMPRODUCT(SUMIF(INDIRECT("liste"&amp;$B13),Janvier2[[#This Row],[1]:[31]],INDIRECT("cout"&amp;$B13))),"")</f>
        <v>0</v>
      </c>
    </row>
    <row r="14" spans="1:37" ht="30" customHeight="1" x14ac:dyDescent="0.25">
      <c r="A14" s="19"/>
      <c r="B14" s="18"/>
      <c r="C14" s="17"/>
      <c r="D14" s="17"/>
      <c r="E14" s="17"/>
      <c r="F14" s="17"/>
      <c r="G14" s="17"/>
      <c r="H14" s="17"/>
      <c r="I14" s="17"/>
      <c r="J14" s="17"/>
      <c r="K14" s="17"/>
      <c r="L14" s="17"/>
      <c r="M14" s="17"/>
      <c r="N14" s="17"/>
      <c r="O14" s="17"/>
      <c r="P14" s="17"/>
      <c r="Q14" s="17"/>
      <c r="R14" s="17"/>
      <c r="S14" s="17"/>
      <c r="T14" s="17"/>
      <c r="U14" s="17"/>
      <c r="V14" s="17"/>
      <c r="W14" s="17"/>
      <c r="X14" s="17"/>
      <c r="Y14" s="17"/>
      <c r="Z14" s="17"/>
      <c r="AA14" s="17"/>
      <c r="AB14" s="17"/>
      <c r="AC14" s="17"/>
      <c r="AD14" s="17"/>
      <c r="AE14" s="17"/>
      <c r="AF14" s="17"/>
      <c r="AG14" s="17"/>
      <c r="AH14" s="12">
        <f>COUNTA(Janvier2[[#This Row],[1]:[31]])</f>
        <v>0</v>
      </c>
      <c r="AI14" s="20" t="str">
        <f ca="1">IFERROR(SUMPRODUCT(SUMIF(INDIRECT("liste"&amp;$B14),Janvier2[[#This Row],[1]:[31]],INDIRECT("cout"&amp;$B14))),"")</f>
        <v/>
      </c>
    </row>
    <row r="15" spans="1:37" ht="30" customHeight="1" x14ac:dyDescent="0.25">
      <c r="A15" s="19"/>
      <c r="B15" s="18"/>
      <c r="C15" s="17"/>
      <c r="D15" s="17"/>
      <c r="E15" s="17"/>
      <c r="F15" s="17"/>
      <c r="G15" s="17"/>
      <c r="H15" s="17"/>
      <c r="I15" s="17"/>
      <c r="J15" s="17"/>
      <c r="K15" s="17"/>
      <c r="L15" s="17"/>
      <c r="M15" s="17"/>
      <c r="N15" s="17"/>
      <c r="O15" s="17"/>
      <c r="P15" s="17"/>
      <c r="Q15" s="17"/>
      <c r="R15" s="17"/>
      <c r="S15" s="17"/>
      <c r="T15" s="17"/>
      <c r="U15" s="17"/>
      <c r="V15" s="17"/>
      <c r="W15" s="17"/>
      <c r="X15" s="17"/>
      <c r="Y15" s="17"/>
      <c r="Z15" s="17"/>
      <c r="AA15" s="17"/>
      <c r="AB15" s="17"/>
      <c r="AC15" s="17"/>
      <c r="AD15" s="17"/>
      <c r="AE15" s="17"/>
      <c r="AF15" s="17"/>
      <c r="AG15" s="17"/>
      <c r="AH15" s="12">
        <f>COUNTA(Janvier2[[#This Row],[1]:[31]])</f>
        <v>0</v>
      </c>
      <c r="AI15" s="20" t="str">
        <f ca="1">IFERROR(SUMPRODUCT(SUMIF(INDIRECT("liste"&amp;$B15),Janvier2[[#This Row],[1]:[31]],INDIRECT("cout"&amp;$B15))),"")</f>
        <v/>
      </c>
    </row>
    <row r="16" spans="1:37" ht="30" customHeight="1" x14ac:dyDescent="0.25">
      <c r="A16" s="19"/>
      <c r="B16" s="18"/>
      <c r="C16" s="17"/>
      <c r="D16" s="17"/>
      <c r="E16" s="17"/>
      <c r="F16" s="17"/>
      <c r="G16" s="17"/>
      <c r="H16" s="17"/>
      <c r="I16" s="17"/>
      <c r="J16" s="17"/>
      <c r="K16" s="17"/>
      <c r="L16" s="17"/>
      <c r="M16" s="17"/>
      <c r="N16" s="17"/>
      <c r="O16" s="17"/>
      <c r="P16" s="17"/>
      <c r="Q16" s="17"/>
      <c r="R16" s="17"/>
      <c r="S16" s="17"/>
      <c r="T16" s="17"/>
      <c r="U16" s="17"/>
      <c r="V16" s="17"/>
      <c r="W16" s="17"/>
      <c r="X16" s="17"/>
      <c r="Y16" s="17"/>
      <c r="Z16" s="17"/>
      <c r="AA16" s="17"/>
      <c r="AB16" s="17"/>
      <c r="AC16" s="17"/>
      <c r="AD16" s="17"/>
      <c r="AE16" s="17"/>
      <c r="AF16" s="17"/>
      <c r="AG16" s="17"/>
      <c r="AH16" s="12">
        <f>COUNTA(Janvier2[[#This Row],[1]:[31]])</f>
        <v>0</v>
      </c>
      <c r="AI16" s="20" t="str">
        <f ca="1">IFERROR(SUMPRODUCT(SUMIF(INDIRECT("liste"&amp;$B16),Janvier2[[#This Row],[1]:[31]],INDIRECT("cout"&amp;$B16))),"")</f>
        <v/>
      </c>
    </row>
    <row r="17" spans="1:35" ht="30" customHeight="1" x14ac:dyDescent="0.25">
      <c r="A17" s="19"/>
      <c r="B17" s="18"/>
      <c r="C17" s="17"/>
      <c r="D17" s="17"/>
      <c r="E17" s="17"/>
      <c r="F17" s="17"/>
      <c r="G17" s="17"/>
      <c r="H17" s="17"/>
      <c r="I17" s="17"/>
      <c r="J17" s="17"/>
      <c r="K17" s="17"/>
      <c r="L17" s="17"/>
      <c r="M17" s="17"/>
      <c r="N17" s="17"/>
      <c r="O17" s="17"/>
      <c r="P17" s="17"/>
      <c r="Q17" s="17"/>
      <c r="R17" s="17"/>
      <c r="S17" s="17"/>
      <c r="T17" s="17"/>
      <c r="U17" s="17"/>
      <c r="V17" s="17"/>
      <c r="W17" s="17"/>
      <c r="X17" s="17"/>
      <c r="Y17" s="17"/>
      <c r="Z17" s="17"/>
      <c r="AA17" s="17"/>
      <c r="AB17" s="17"/>
      <c r="AC17" s="17"/>
      <c r="AD17" s="17"/>
      <c r="AE17" s="17"/>
      <c r="AF17" s="17"/>
      <c r="AG17" s="17"/>
      <c r="AH17" s="12">
        <f>COUNTA(Janvier2[[#This Row],[1]:[31]])</f>
        <v>0</v>
      </c>
      <c r="AI17" s="20" t="str">
        <f ca="1">IFERROR(SUMPRODUCT(SUMIF(INDIRECT("liste"&amp;$B17),Janvier2[[#This Row],[1]:[31]],INDIRECT("cout"&amp;$B17))),"")</f>
        <v/>
      </c>
    </row>
    <row r="18" spans="1:35" ht="30" customHeight="1" x14ac:dyDescent="0.25">
      <c r="A18" s="19"/>
      <c r="B18" s="18"/>
      <c r="C18" s="17"/>
      <c r="D18" s="17"/>
      <c r="E18" s="17"/>
      <c r="F18" s="17"/>
      <c r="G18" s="17"/>
      <c r="H18" s="17"/>
      <c r="I18" s="17"/>
      <c r="J18" s="17"/>
      <c r="K18" s="17"/>
      <c r="L18" s="17"/>
      <c r="M18" s="17"/>
      <c r="N18" s="17"/>
      <c r="O18" s="17"/>
      <c r="P18" s="17"/>
      <c r="Q18" s="17"/>
      <c r="R18" s="17"/>
      <c r="S18" s="17"/>
      <c r="T18" s="17"/>
      <c r="U18" s="17"/>
      <c r="V18" s="17"/>
      <c r="W18" s="17"/>
      <c r="X18" s="17"/>
      <c r="Y18" s="17"/>
      <c r="Z18" s="17"/>
      <c r="AA18" s="17"/>
      <c r="AB18" s="17"/>
      <c r="AC18" s="17"/>
      <c r="AD18" s="17"/>
      <c r="AE18" s="17"/>
      <c r="AF18" s="17"/>
      <c r="AG18" s="17"/>
      <c r="AH18" s="12">
        <f>COUNTA(Janvier2[[#This Row],[1]:[31]])</f>
        <v>0</v>
      </c>
      <c r="AI18" s="20" t="str">
        <f ca="1">IFERROR(SUMPRODUCT(SUMIF(INDIRECT("liste"&amp;$B18),Janvier2[[#This Row],[1]:[31]],INDIRECT("cout"&amp;$B18))),"")</f>
        <v/>
      </c>
    </row>
    <row r="19" spans="1:35" ht="30" customHeight="1" x14ac:dyDescent="0.25">
      <c r="A19" s="19"/>
      <c r="B19" s="18"/>
      <c r="C19" s="17"/>
      <c r="D19" s="17"/>
      <c r="E19" s="17"/>
      <c r="F19" s="17"/>
      <c r="G19" s="17"/>
      <c r="H19" s="17"/>
      <c r="I19" s="17"/>
      <c r="J19" s="17"/>
      <c r="K19" s="17"/>
      <c r="L19" s="17"/>
      <c r="M19" s="17"/>
      <c r="N19" s="17"/>
      <c r="O19" s="17"/>
      <c r="P19" s="17"/>
      <c r="Q19" s="17"/>
      <c r="R19" s="17"/>
      <c r="S19" s="17"/>
      <c r="T19" s="17"/>
      <c r="U19" s="17"/>
      <c r="V19" s="17"/>
      <c r="W19" s="17"/>
      <c r="X19" s="17"/>
      <c r="Y19" s="17"/>
      <c r="Z19" s="17"/>
      <c r="AA19" s="17"/>
      <c r="AB19" s="17"/>
      <c r="AC19" s="17"/>
      <c r="AD19" s="17"/>
      <c r="AE19" s="17"/>
      <c r="AF19" s="17"/>
      <c r="AG19" s="17"/>
      <c r="AH19" s="12">
        <f>COUNTA(Janvier2[[#This Row],[1]:[31]])</f>
        <v>0</v>
      </c>
      <c r="AI19" s="20" t="str">
        <f ca="1">IFERROR(SUMPRODUCT(SUMIF(INDIRECT("liste"&amp;$B19),Janvier2[[#This Row],[1]:[31]],INDIRECT("cout"&amp;$B19))),"")</f>
        <v/>
      </c>
    </row>
    <row r="20" spans="1:35" ht="30" customHeight="1" x14ac:dyDescent="0.25">
      <c r="A20" s="19"/>
      <c r="B20" s="18"/>
      <c r="C20" s="17"/>
      <c r="D20" s="17"/>
      <c r="E20" s="17"/>
      <c r="F20" s="17"/>
      <c r="G20" s="17"/>
      <c r="H20" s="17"/>
      <c r="I20" s="17"/>
      <c r="J20" s="17"/>
      <c r="K20" s="17"/>
      <c r="L20" s="17"/>
      <c r="M20" s="17"/>
      <c r="N20" s="17"/>
      <c r="O20" s="17"/>
      <c r="P20" s="17"/>
      <c r="Q20" s="17"/>
      <c r="R20" s="17"/>
      <c r="S20" s="17"/>
      <c r="T20" s="17"/>
      <c r="U20" s="17"/>
      <c r="V20" s="17"/>
      <c r="W20" s="17"/>
      <c r="X20" s="17"/>
      <c r="Y20" s="17"/>
      <c r="Z20" s="17"/>
      <c r="AA20" s="17"/>
      <c r="AB20" s="17"/>
      <c r="AC20" s="17"/>
      <c r="AD20" s="17"/>
      <c r="AE20" s="17"/>
      <c r="AF20" s="17"/>
      <c r="AG20" s="17"/>
      <c r="AH20" s="12">
        <f>COUNTA(Janvier2[[#This Row],[1]:[31]])</f>
        <v>0</v>
      </c>
      <c r="AI20" s="20" t="str">
        <f ca="1">IFERROR(SUMPRODUCT(SUMIF(INDIRECT("liste"&amp;$B20),Janvier2[[#This Row],[1]:[31]],INDIRECT("cout"&amp;$B20))),"")</f>
        <v/>
      </c>
    </row>
    <row r="21" spans="1:35" ht="30" customHeight="1" x14ac:dyDescent="0.25">
      <c r="A21" s="19"/>
      <c r="B21" s="18"/>
      <c r="C21" s="17"/>
      <c r="D21" s="17"/>
      <c r="E21" s="17"/>
      <c r="F21" s="17"/>
      <c r="G21" s="17"/>
      <c r="H21" s="17"/>
      <c r="I21" s="17"/>
      <c r="J21" s="17"/>
      <c r="K21" s="17"/>
      <c r="L21" s="17"/>
      <c r="M21" s="17"/>
      <c r="N21" s="17"/>
      <c r="O21" s="17"/>
      <c r="P21" s="17"/>
      <c r="Q21" s="17"/>
      <c r="R21" s="17"/>
      <c r="S21" s="17"/>
      <c r="T21" s="17"/>
      <c r="U21" s="17"/>
      <c r="V21" s="17"/>
      <c r="W21" s="17"/>
      <c r="X21" s="17"/>
      <c r="Y21" s="17"/>
      <c r="Z21" s="17"/>
      <c r="AA21" s="17"/>
      <c r="AB21" s="17"/>
      <c r="AC21" s="17"/>
      <c r="AD21" s="17"/>
      <c r="AE21" s="17"/>
      <c r="AF21" s="17"/>
      <c r="AG21" s="17"/>
      <c r="AH21" s="12">
        <f>COUNTA(Janvier2[[#This Row],[1]:[31]])</f>
        <v>0</v>
      </c>
      <c r="AI21" s="20" t="str">
        <f ca="1">IFERROR(SUMPRODUCT(SUMIF(INDIRECT("liste"&amp;$B21),Janvier2[[#This Row],[1]:[31]],INDIRECT("cout"&amp;$B21))),"")</f>
        <v/>
      </c>
    </row>
    <row r="22" spans="1:35" ht="30" customHeight="1" x14ac:dyDescent="0.25">
      <c r="A22" s="19"/>
      <c r="B22" s="18"/>
      <c r="C22" s="17"/>
      <c r="D22" s="17"/>
      <c r="E22" s="17"/>
      <c r="F22" s="17"/>
      <c r="G22" s="17"/>
      <c r="H22" s="17"/>
      <c r="I22" s="17"/>
      <c r="J22" s="17"/>
      <c r="K22" s="17"/>
      <c r="L22" s="17"/>
      <c r="M22" s="17"/>
      <c r="N22" s="17"/>
      <c r="O22" s="17"/>
      <c r="P22" s="17"/>
      <c r="Q22" s="17"/>
      <c r="R22" s="17"/>
      <c r="S22" s="17"/>
      <c r="T22" s="17"/>
      <c r="U22" s="17"/>
      <c r="V22" s="17"/>
      <c r="W22" s="17"/>
      <c r="X22" s="17"/>
      <c r="Y22" s="17"/>
      <c r="Z22" s="17"/>
      <c r="AA22" s="17"/>
      <c r="AB22" s="17"/>
      <c r="AC22" s="17"/>
      <c r="AD22" s="17"/>
      <c r="AE22" s="17"/>
      <c r="AF22" s="17"/>
      <c r="AG22" s="17"/>
      <c r="AH22" s="12">
        <f>COUNTA(Janvier2[[#This Row],[1]:[31]])</f>
        <v>0</v>
      </c>
      <c r="AI22" s="20" t="str">
        <f ca="1">IFERROR(SUMPRODUCT(SUMIF(INDIRECT("liste"&amp;$B22),Janvier2[[#This Row],[1]:[31]],INDIRECT("cout"&amp;$B22))),"")</f>
        <v/>
      </c>
    </row>
    <row r="23" spans="1:35" ht="30" customHeight="1" x14ac:dyDescent="0.25">
      <c r="A23" s="19"/>
      <c r="B23" s="18"/>
      <c r="C23" s="17"/>
      <c r="D23" s="17"/>
      <c r="E23" s="17"/>
      <c r="F23" s="17"/>
      <c r="G23" s="17"/>
      <c r="H23" s="17"/>
      <c r="I23" s="17"/>
      <c r="J23" s="17"/>
      <c r="K23" s="17"/>
      <c r="L23" s="17"/>
      <c r="M23" s="17"/>
      <c r="N23" s="17"/>
      <c r="O23" s="17"/>
      <c r="P23" s="17"/>
      <c r="Q23" s="17"/>
      <c r="R23" s="17"/>
      <c r="S23" s="17"/>
      <c r="T23" s="17"/>
      <c r="U23" s="17"/>
      <c r="V23" s="17"/>
      <c r="W23" s="17"/>
      <c r="X23" s="17"/>
      <c r="Y23" s="17"/>
      <c r="Z23" s="17"/>
      <c r="AA23" s="17"/>
      <c r="AB23" s="17"/>
      <c r="AC23" s="17"/>
      <c r="AD23" s="17"/>
      <c r="AE23" s="17"/>
      <c r="AF23" s="17"/>
      <c r="AG23" s="17"/>
      <c r="AH23" s="12">
        <f>COUNTA(Janvier2[[#This Row],[1]:[31]])</f>
        <v>0</v>
      </c>
      <c r="AI23" s="20" t="str">
        <f ca="1">IFERROR(SUMPRODUCT(SUMIF(INDIRECT("liste"&amp;$B23),Janvier2[[#This Row],[1]:[31]],INDIRECT("cout"&amp;$B23))),"")</f>
        <v/>
      </c>
    </row>
    <row r="24" spans="1:35" ht="30" customHeight="1" x14ac:dyDescent="0.25">
      <c r="A24" s="19"/>
      <c r="B24" s="18"/>
      <c r="C24" s="17"/>
      <c r="D24" s="17"/>
      <c r="E24" s="17"/>
      <c r="F24" s="17"/>
      <c r="G24" s="17"/>
      <c r="H24" s="17"/>
      <c r="I24" s="17"/>
      <c r="J24" s="17"/>
      <c r="K24" s="17"/>
      <c r="L24" s="17"/>
      <c r="M24" s="17"/>
      <c r="N24" s="17"/>
      <c r="O24" s="17"/>
      <c r="P24" s="17"/>
      <c r="Q24" s="17"/>
      <c r="R24" s="17"/>
      <c r="S24" s="17"/>
      <c r="T24" s="17"/>
      <c r="U24" s="17"/>
      <c r="V24" s="17"/>
      <c r="W24" s="17"/>
      <c r="X24" s="17"/>
      <c r="Y24" s="17"/>
      <c r="Z24" s="17"/>
      <c r="AA24" s="17"/>
      <c r="AB24" s="17"/>
      <c r="AC24" s="17"/>
      <c r="AD24" s="17"/>
      <c r="AE24" s="17"/>
      <c r="AF24" s="17"/>
      <c r="AG24" s="17"/>
      <c r="AH24" s="12">
        <f>COUNTA(Janvier2[[#This Row],[1]:[31]])</f>
        <v>0</v>
      </c>
      <c r="AI24" s="20" t="str">
        <f ca="1">IFERROR(SUMPRODUCT(SUMIF(INDIRECT("liste"&amp;$B24),Janvier2[[#This Row],[1]:[31]],INDIRECT("cout"&amp;$B24))),"")</f>
        <v/>
      </c>
    </row>
    <row r="25" spans="1:35" ht="30" customHeight="1" x14ac:dyDescent="0.25">
      <c r="A25" s="19"/>
      <c r="B25" s="18"/>
      <c r="C25" s="17"/>
      <c r="D25" s="17"/>
      <c r="E25" s="17"/>
      <c r="F25" s="17"/>
      <c r="G25" s="17"/>
      <c r="H25" s="17"/>
      <c r="I25" s="17"/>
      <c r="J25" s="17"/>
      <c r="K25" s="17"/>
      <c r="L25" s="17"/>
      <c r="M25" s="17"/>
      <c r="N25" s="17"/>
      <c r="O25" s="17"/>
      <c r="P25" s="17"/>
      <c r="Q25" s="17"/>
      <c r="R25" s="17"/>
      <c r="S25" s="17"/>
      <c r="T25" s="17"/>
      <c r="U25" s="17"/>
      <c r="V25" s="17"/>
      <c r="W25" s="17"/>
      <c r="X25" s="17"/>
      <c r="Y25" s="17"/>
      <c r="Z25" s="17"/>
      <c r="AA25" s="17"/>
      <c r="AB25" s="17"/>
      <c r="AC25" s="17"/>
      <c r="AD25" s="17"/>
      <c r="AE25" s="17"/>
      <c r="AF25" s="17"/>
      <c r="AG25" s="17"/>
      <c r="AH25" s="12">
        <f>COUNTA(Janvier2[[#This Row],[1]:[31]])</f>
        <v>0</v>
      </c>
      <c r="AI25" s="20" t="str">
        <f ca="1">IFERROR(SUMPRODUCT(SUMIF(INDIRECT("liste"&amp;$B25),Janvier2[[#This Row],[1]:[31]],INDIRECT("cout"&amp;$B25))),"")</f>
        <v/>
      </c>
    </row>
    <row r="26" spans="1:35" ht="30" customHeight="1" x14ac:dyDescent="0.25">
      <c r="A26" s="19"/>
      <c r="B26" s="18"/>
      <c r="C26" s="17"/>
      <c r="D26" s="17"/>
      <c r="E26" s="17"/>
      <c r="F26" s="17"/>
      <c r="G26" s="17"/>
      <c r="H26" s="17"/>
      <c r="I26" s="17"/>
      <c r="J26" s="17"/>
      <c r="K26" s="17"/>
      <c r="L26" s="17"/>
      <c r="M26" s="17"/>
      <c r="N26" s="17"/>
      <c r="O26" s="17"/>
      <c r="P26" s="17"/>
      <c r="Q26" s="17"/>
      <c r="R26" s="17"/>
      <c r="S26" s="17"/>
      <c r="T26" s="17"/>
      <c r="U26" s="17"/>
      <c r="V26" s="17"/>
      <c r="W26" s="17"/>
      <c r="X26" s="17"/>
      <c r="Y26" s="17"/>
      <c r="Z26" s="17"/>
      <c r="AA26" s="17"/>
      <c r="AB26" s="17"/>
      <c r="AC26" s="17"/>
      <c r="AD26" s="17"/>
      <c r="AE26" s="17"/>
      <c r="AF26" s="17"/>
      <c r="AG26" s="17"/>
      <c r="AH26" s="12">
        <f>COUNTA(Janvier2[[#This Row],[1]:[31]])</f>
        <v>0</v>
      </c>
      <c r="AI26" s="20" t="str">
        <f ca="1">IFERROR(SUMPRODUCT(SUMIF(INDIRECT("liste"&amp;$B26),Janvier2[[#This Row],[1]:[31]],INDIRECT("cout"&amp;$B26))),"")</f>
        <v/>
      </c>
    </row>
    <row r="27" spans="1:35" ht="30" customHeight="1" x14ac:dyDescent="0.25">
      <c r="A27" s="19"/>
      <c r="B27" s="18"/>
      <c r="C27" s="17"/>
      <c r="D27" s="17"/>
      <c r="E27" s="17"/>
      <c r="F27" s="17"/>
      <c r="G27" s="17"/>
      <c r="H27" s="17"/>
      <c r="I27" s="17"/>
      <c r="J27" s="17"/>
      <c r="K27" s="17"/>
      <c r="L27" s="17"/>
      <c r="M27" s="17"/>
      <c r="N27" s="17"/>
      <c r="O27" s="17"/>
      <c r="P27" s="17"/>
      <c r="Q27" s="17"/>
      <c r="R27" s="17"/>
      <c r="S27" s="17"/>
      <c r="T27" s="17"/>
      <c r="U27" s="17"/>
      <c r="V27" s="17"/>
      <c r="W27" s="17"/>
      <c r="X27" s="17"/>
      <c r="Y27" s="17"/>
      <c r="Z27" s="17"/>
      <c r="AA27" s="17"/>
      <c r="AB27" s="17"/>
      <c r="AC27" s="17"/>
      <c r="AD27" s="17"/>
      <c r="AE27" s="17"/>
      <c r="AF27" s="17"/>
      <c r="AG27" s="17"/>
      <c r="AH27" s="12">
        <f>COUNTA(Janvier2[[#This Row],[1]:[31]])</f>
        <v>0</v>
      </c>
      <c r="AI27" s="20" t="str">
        <f ca="1">IFERROR(SUMPRODUCT(SUMIF(INDIRECT("liste"&amp;$B27),Janvier2[[#This Row],[1]:[31]],INDIRECT("cout"&amp;$B27))),"")</f>
        <v/>
      </c>
    </row>
  </sheetData>
  <mergeCells count="1">
    <mergeCell ref="C3:AG3"/>
  </mergeCells>
  <conditionalFormatting sqref="C6:AG27">
    <cfRule type="expression" priority="6" stopIfTrue="1">
      <formula>C6=""</formula>
    </cfRule>
    <cfRule type="expression" dxfId="868" priority="7" stopIfTrue="1">
      <formula>C6=CléPersonnalisée2</formula>
    </cfRule>
    <cfRule type="expression" dxfId="867" priority="8" stopIfTrue="1">
      <formula>C6=CléPersonnalisée1</formula>
    </cfRule>
    <cfRule type="expression" dxfId="866" priority="9" stopIfTrue="1">
      <formula>C6=CléMaladie</formula>
    </cfRule>
    <cfRule type="expression" dxfId="865" priority="10" stopIfTrue="1">
      <formula>C6=CléPersonnel</formula>
    </cfRule>
    <cfRule type="expression" dxfId="864" priority="11" stopIfTrue="1">
      <formula>C6=CléCongé</formula>
    </cfRule>
  </conditionalFormatting>
  <conditionalFormatting sqref="AH6:AH27">
    <cfRule type="dataBar" priority="12">
      <dataBar>
        <cfvo type="num" val="0"/>
        <cfvo type="num" val="31"/>
        <color theme="2" tint="-0.249977111117893"/>
      </dataBar>
      <extLst>
        <ext xmlns:x14="http://schemas.microsoft.com/office/spreadsheetml/2009/9/main" uri="{B025F937-C7B1-47D3-B67F-A62EFF666E3E}">
          <x14:id>{B1B51658-C035-4EB8-BDBA-E54DF88BA12B}</x14:id>
        </ext>
      </extLst>
    </cfRule>
  </conditionalFormatting>
  <conditionalFormatting sqref="AI6:AI27">
    <cfRule type="dataBar" priority="5">
      <dataBar>
        <cfvo type="num" val="0"/>
        <cfvo type="num" val="31"/>
        <color theme="2" tint="-0.249977111117893"/>
      </dataBar>
      <extLst>
        <ext xmlns:x14="http://schemas.microsoft.com/office/spreadsheetml/2009/9/main" uri="{B025F937-C7B1-47D3-B67F-A62EFF666E3E}">
          <x14:id>{B14B17D1-4F95-46EE-BA5E-F160DC84DD87}</x14:id>
        </ext>
      </extLst>
    </cfRule>
  </conditionalFormatting>
  <conditionalFormatting sqref="C6:AG6">
    <cfRule type="expression" dxfId="862" priority="3">
      <formula>AND($B6="chat")</formula>
    </cfRule>
    <cfRule type="expression" dxfId="863" priority="4">
      <formula>AND($B6="chien")</formula>
    </cfRule>
  </conditionalFormatting>
  <conditionalFormatting sqref="C7:AG27">
    <cfRule type="expression" dxfId="861" priority="1">
      <formula>AND($B7="chat")</formula>
    </cfRule>
    <cfRule type="expression" dxfId="860" priority="2">
      <formula>AND($B7="chien")</formula>
    </cfRule>
  </conditionalFormatting>
  <dataValidations count="9">
    <dataValidation type="list" allowBlank="1" showInputMessage="1" showErrorMessage="1" sqref="C6:AG27" xr:uid="{0AD27AC9-C60B-4C56-875F-16818F573A0A}">
      <formula1>INDIRECT("liste"&amp;$B6)</formula1>
    </dataValidation>
    <dataValidation type="list" allowBlank="1" showInputMessage="1" showErrorMessage="1" sqref="B6:B27" xr:uid="{1536EA74-3325-4D53-92F8-F9B55A9E0DAC}">
      <formula1>"chien,chat"</formula1>
    </dataValidation>
    <dataValidation allowBlank="1" showInputMessage="1" showErrorMessage="1" prompt="Entrez l’année dans la cellule ci-dessous" sqref="AH1:AH2" xr:uid="{BC7C0C15-8FF5-4021-9B7C-F4CA4C4FE223}"/>
    <dataValidation allowBlank="1" showInputMessage="1" showErrorMessage="1" prompt="Mois de ce calendrier des absences. Mettez à jour l’année dans la cellule AH4. Suivez les totaux mensuels dans la dernière cellule du tableau. Entrez les noms des employés dans la colonne B du tableau" sqref="A3:B3" xr:uid="{8EEBB179-25FF-453F-BE91-A8DAFC815C2A}"/>
    <dataValidation allowBlank="1" showInputMessage="1" showErrorMessage="1" prompt="Calcule automatiquement le nombre total de jours d’absence d’un employé durant ce mois" sqref="AH5:AI5" xr:uid="{947DA81B-FC9E-49DC-87C0-43789A35490E}"/>
    <dataValidation allowBlank="1" showInputMessage="1" showErrorMessage="1" prompt="Les jours de la semaine dans cette ligne sont mis à jour automatiquement pour le mois en fonction de l’année entrée dans AH4. Chaque jour du mois est une colonne dans laquelle noter l’absence et le motif d’absence d’un employé" sqref="C4" xr:uid="{DB45DE83-B520-4C48-B5D9-B5839683EB44}"/>
    <dataValidation allowBlank="1" showInputMessage="1" showErrorMessage="1" prompt="Les jours du mois dans cette ligne sont générés automatiquement. Entrez l’absence et le motif d’absence d’un employé dans chaque colonne pour chaque jour du mois. Un champ vide indique qu’il n’y a pas eu d’absence" sqref="C5" xr:uid="{75B4FAEE-6649-4090-AAD4-BE527C7E91A0}"/>
    <dataValidation errorStyle="warning" allowBlank="1" showInputMessage="1" showErrorMessage="1" error="Sélectionnez un nom dans la liste. Sélectionnez ANNULER, appuyez sur ALT+FLÈCHE BAS, puis sur ENTRÉE pour sélectionner un nom" prompt="Entrez les noms des employés dans la feuille de calcul Noms des employés, puis sélectionnez ces noms dans les listes déroulantes de cette colonne. Appuyez sur ALT+FLÈCHE BAS, puis sur ENTRÉE pour sélectionner un nom" sqref="A5:B5" xr:uid="{657C7D0A-2504-4FA1-A729-BD0F1CA20F4D}"/>
    <dataValidation allowBlank="1" showInputMessage="1" showErrorMessage="1" prompt="Entrez l’année dans cette cellule" sqref="AH3" xr:uid="{82A94CEE-A2D6-4551-BAAC-CA8B2BDD099F}"/>
  </dataValidations>
  <pageMargins left="0.7" right="0.7" top="0.75" bottom="0.75" header="0.3" footer="0.3"/>
  <tableParts count="1">
    <tablePart r:id="rId1"/>
  </tableParts>
  <extLst>
    <ext xmlns:x14="http://schemas.microsoft.com/office/spreadsheetml/2009/9/main" uri="{78C0D931-6437-407d-A8EE-F0AAD7539E65}">
      <x14:conditionalFormattings>
        <x14:conditionalFormatting xmlns:xm="http://schemas.microsoft.com/office/excel/2006/main">
          <x14:cfRule type="dataBar" id="{B1B51658-C035-4EB8-BDBA-E54DF88BA12B}">
            <x14:dataBar minLength="0" maxLength="100">
              <x14:cfvo type="num">
                <xm:f>0</xm:f>
              </x14:cfvo>
              <x14:cfvo type="num">
                <xm:f>31</xm:f>
              </x14:cfvo>
              <x14:negativeFillColor rgb="FFFF0000"/>
              <x14:axisColor rgb="FF000000"/>
            </x14:dataBar>
          </x14:cfRule>
          <xm:sqref>AH6:AH27</xm:sqref>
        </x14:conditionalFormatting>
        <x14:conditionalFormatting xmlns:xm="http://schemas.microsoft.com/office/excel/2006/main">
          <x14:cfRule type="dataBar" id="{B14B17D1-4F95-46EE-BA5E-F160DC84DD87}">
            <x14:dataBar minLength="0" maxLength="100">
              <x14:cfvo type="num">
                <xm:f>0</xm:f>
              </x14:cfvo>
              <x14:cfvo type="num">
                <xm:f>31</xm:f>
              </x14:cfvo>
              <x14:negativeFillColor rgb="FFFF0000"/>
              <x14:axisColor rgb="FF000000"/>
            </x14:dataBar>
          </x14:cfRule>
          <xm:sqref>AI6:AI27</xm:sqref>
        </x14:conditionalFormatting>
      </x14:conditionalFormatting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52335B-C363-462E-980F-949B55767597}">
  <dimension ref="A1:AK27"/>
  <sheetViews>
    <sheetView workbookViewId="0">
      <selection activeCell="A4" sqref="A4"/>
    </sheetView>
  </sheetViews>
  <sheetFormatPr baseColWidth="10" defaultColWidth="9.140625" defaultRowHeight="15" x14ac:dyDescent="0.25"/>
  <cols>
    <col min="1" max="1" width="21.140625" style="2" customWidth="1"/>
    <col min="2" max="2" width="8.140625" style="2" customWidth="1"/>
    <col min="3" max="33" width="4.7109375" style="2" customWidth="1"/>
    <col min="34" max="34" width="9.85546875" style="2" customWidth="1"/>
    <col min="35" max="35" width="15" customWidth="1"/>
  </cols>
  <sheetData>
    <row r="1" spans="1:37" ht="15" customHeight="1" x14ac:dyDescent="0.25">
      <c r="AH1" s="4"/>
    </row>
    <row r="2" spans="1:37" ht="15" customHeight="1" x14ac:dyDescent="0.25">
      <c r="AH2" s="4"/>
    </row>
    <row r="3" spans="1:37" ht="30" customHeight="1" x14ac:dyDescent="0.25">
      <c r="A3" s="6" t="s">
        <v>111</v>
      </c>
      <c r="B3" s="6"/>
      <c r="C3" s="27" t="s">
        <v>38</v>
      </c>
      <c r="D3" s="27"/>
      <c r="E3" s="27"/>
      <c r="F3" s="27"/>
      <c r="G3" s="27"/>
      <c r="H3" s="27"/>
      <c r="I3" s="27"/>
      <c r="J3" s="27"/>
      <c r="K3" s="27"/>
      <c r="L3" s="27"/>
      <c r="M3" s="27"/>
      <c r="N3" s="27"/>
      <c r="O3" s="27"/>
      <c r="P3" s="27"/>
      <c r="Q3" s="27"/>
      <c r="R3" s="27"/>
      <c r="S3" s="27"/>
      <c r="T3" s="27"/>
      <c r="U3" s="27"/>
      <c r="V3" s="27"/>
      <c r="W3" s="27"/>
      <c r="X3" s="27"/>
      <c r="Y3" s="27"/>
      <c r="Z3" s="27"/>
      <c r="AA3" s="27"/>
      <c r="AB3" s="27"/>
      <c r="AC3" s="27"/>
      <c r="AD3" s="27"/>
      <c r="AE3" s="27"/>
      <c r="AF3" s="27"/>
      <c r="AG3" s="27"/>
      <c r="AH3" s="6">
        <v>2019</v>
      </c>
      <c r="AI3" s="14"/>
    </row>
    <row r="4" spans="1:37" ht="15" customHeight="1" x14ac:dyDescent="0.25">
      <c r="A4" s="3"/>
      <c r="B4" s="3"/>
      <c r="C4" s="1" t="str">
        <f>TEXT(WEEKDAY(DATE(AnnéeCalendrier,1,1),1),"jjj")</f>
        <v>mar</v>
      </c>
      <c r="D4" s="1" t="str">
        <f>TEXT(WEEKDAY(DATE(AnnéeCalendrier,1,2),1),"jjj")</f>
        <v>mer</v>
      </c>
      <c r="E4" s="1" t="str">
        <f>TEXT(WEEKDAY(DATE(AnnéeCalendrier,1,3),1),"jjj")</f>
        <v>jeu</v>
      </c>
      <c r="F4" s="1" t="str">
        <f>TEXT(WEEKDAY(DATE(AnnéeCalendrier,1,4),1),"jjj")</f>
        <v>ven</v>
      </c>
      <c r="G4" s="1" t="str">
        <f>TEXT(WEEKDAY(DATE(AnnéeCalendrier,1,5),1),"jjj")</f>
        <v>sam</v>
      </c>
      <c r="H4" s="1" t="str">
        <f>TEXT(WEEKDAY(DATE(AnnéeCalendrier,1,6),1),"jjj")</f>
        <v>dim</v>
      </c>
      <c r="I4" s="1" t="str">
        <f>TEXT(WEEKDAY(DATE(AnnéeCalendrier,1,7),1),"jjj")</f>
        <v>lun</v>
      </c>
      <c r="J4" s="1" t="str">
        <f>TEXT(WEEKDAY(DATE(AnnéeCalendrier,1,8),1),"jjj")</f>
        <v>mar</v>
      </c>
      <c r="K4" s="1" t="str">
        <f>TEXT(WEEKDAY(DATE(AnnéeCalendrier,1,9),1),"jjj")</f>
        <v>mer</v>
      </c>
      <c r="L4" s="1" t="str">
        <f>TEXT(WEEKDAY(DATE(AnnéeCalendrier,1,10),1),"jjj")</f>
        <v>jeu</v>
      </c>
      <c r="M4" s="1" t="str">
        <f>TEXT(WEEKDAY(DATE(AnnéeCalendrier,1,11),1),"jjj")</f>
        <v>ven</v>
      </c>
      <c r="N4" s="1" t="str">
        <f>TEXT(WEEKDAY(DATE(AnnéeCalendrier,1,12),1),"jjj")</f>
        <v>sam</v>
      </c>
      <c r="O4" s="1" t="str">
        <f>TEXT(WEEKDAY(DATE(AnnéeCalendrier,1,13),1),"jjj")</f>
        <v>dim</v>
      </c>
      <c r="P4" s="1" t="str">
        <f>TEXT(WEEKDAY(DATE(AnnéeCalendrier,1,14),1),"jjj")</f>
        <v>lun</v>
      </c>
      <c r="Q4" s="1" t="str">
        <f>TEXT(WEEKDAY(DATE(AnnéeCalendrier,1,15),1),"jjj")</f>
        <v>mar</v>
      </c>
      <c r="R4" s="1" t="str">
        <f>TEXT(WEEKDAY(DATE(AnnéeCalendrier,1,16),1),"jjj")</f>
        <v>mer</v>
      </c>
      <c r="S4" s="1" t="str">
        <f>TEXT(WEEKDAY(DATE(AnnéeCalendrier,1,17),1),"jjj")</f>
        <v>jeu</v>
      </c>
      <c r="T4" s="1" t="str">
        <f>TEXT(WEEKDAY(DATE(AnnéeCalendrier,1,18),1),"jjj")</f>
        <v>ven</v>
      </c>
      <c r="U4" s="1" t="str">
        <f>TEXT(WEEKDAY(DATE(AnnéeCalendrier,1,19),1),"jjj")</f>
        <v>sam</v>
      </c>
      <c r="V4" s="1" t="str">
        <f>TEXT(WEEKDAY(DATE(AnnéeCalendrier,1,20),1),"jjj")</f>
        <v>dim</v>
      </c>
      <c r="W4" s="1" t="str">
        <f>TEXT(WEEKDAY(DATE(AnnéeCalendrier,1,21),1),"jjj")</f>
        <v>lun</v>
      </c>
      <c r="X4" s="1" t="str">
        <f>TEXT(WEEKDAY(DATE(AnnéeCalendrier,1,22),1),"jjj")</f>
        <v>mar</v>
      </c>
      <c r="Y4" s="1" t="str">
        <f>TEXT(WEEKDAY(DATE(AnnéeCalendrier,1,23),1),"jjj")</f>
        <v>mer</v>
      </c>
      <c r="Z4" s="1" t="str">
        <f>TEXT(WEEKDAY(DATE(AnnéeCalendrier,1,24),1),"jjj")</f>
        <v>jeu</v>
      </c>
      <c r="AA4" s="1" t="str">
        <f>TEXT(WEEKDAY(DATE(AnnéeCalendrier,1,25),1),"jjj")</f>
        <v>ven</v>
      </c>
      <c r="AB4" s="1" t="str">
        <f>TEXT(WEEKDAY(DATE(AnnéeCalendrier,1,26),1),"jjj")</f>
        <v>sam</v>
      </c>
      <c r="AC4" s="1" t="str">
        <f>TEXT(WEEKDAY(DATE(AnnéeCalendrier,1,27),1),"jjj")</f>
        <v>dim</v>
      </c>
      <c r="AD4" s="1" t="str">
        <f>TEXT(WEEKDAY(DATE(AnnéeCalendrier,1,28),1),"jjj")</f>
        <v>lun</v>
      </c>
      <c r="AE4" s="1" t="str">
        <f>TEXT(WEEKDAY(DATE(AnnéeCalendrier,1,29),1),"jjj")</f>
        <v>mar</v>
      </c>
      <c r="AF4" s="1" t="str">
        <f>TEXT(WEEKDAY(DATE(AnnéeCalendrier,1,30),1),"jjj")</f>
        <v>mer</v>
      </c>
      <c r="AG4" s="1" t="str">
        <f>TEXT(WEEKDAY(DATE(AnnéeCalendrier,1,31),1),"jjj")</f>
        <v>jeu</v>
      </c>
      <c r="AH4" s="13"/>
    </row>
    <row r="5" spans="1:37" ht="15" customHeight="1" x14ac:dyDescent="0.25">
      <c r="A5" s="5" t="s">
        <v>32</v>
      </c>
      <c r="B5" s="5" t="s">
        <v>75</v>
      </c>
      <c r="C5" s="7" t="s">
        <v>1</v>
      </c>
      <c r="D5" s="7" t="s">
        <v>2</v>
      </c>
      <c r="E5" s="7" t="s">
        <v>3</v>
      </c>
      <c r="F5" s="7" t="s">
        <v>4</v>
      </c>
      <c r="G5" s="7" t="s">
        <v>5</v>
      </c>
      <c r="H5" s="7" t="s">
        <v>6</v>
      </c>
      <c r="I5" s="7" t="s">
        <v>7</v>
      </c>
      <c r="J5" s="7" t="s">
        <v>8</v>
      </c>
      <c r="K5" s="7" t="s">
        <v>9</v>
      </c>
      <c r="L5" s="7" t="s">
        <v>10</v>
      </c>
      <c r="M5" s="7" t="s">
        <v>11</v>
      </c>
      <c r="N5" s="7" t="s">
        <v>12</v>
      </c>
      <c r="O5" s="7" t="s">
        <v>13</v>
      </c>
      <c r="P5" s="7" t="s">
        <v>14</v>
      </c>
      <c r="Q5" s="7" t="s">
        <v>15</v>
      </c>
      <c r="R5" s="7" t="s">
        <v>16</v>
      </c>
      <c r="S5" s="7" t="s">
        <v>17</v>
      </c>
      <c r="T5" s="7" t="s">
        <v>18</v>
      </c>
      <c r="U5" s="7" t="s">
        <v>19</v>
      </c>
      <c r="V5" s="7" t="s">
        <v>20</v>
      </c>
      <c r="W5" s="7" t="s">
        <v>21</v>
      </c>
      <c r="X5" s="7" t="s">
        <v>22</v>
      </c>
      <c r="Y5" s="7" t="s">
        <v>23</v>
      </c>
      <c r="Z5" s="7" t="s">
        <v>24</v>
      </c>
      <c r="AA5" s="7" t="s">
        <v>25</v>
      </c>
      <c r="AB5" s="7" t="s">
        <v>26</v>
      </c>
      <c r="AC5" s="7" t="s">
        <v>27</v>
      </c>
      <c r="AD5" s="7" t="s">
        <v>28</v>
      </c>
      <c r="AE5" s="7" t="s">
        <v>29</v>
      </c>
      <c r="AF5" s="7" t="s">
        <v>30</v>
      </c>
      <c r="AG5" s="7" t="s">
        <v>31</v>
      </c>
      <c r="AH5" s="9" t="s">
        <v>33</v>
      </c>
      <c r="AI5" s="10" t="s">
        <v>34</v>
      </c>
    </row>
    <row r="6" spans="1:37" ht="30" customHeight="1" x14ac:dyDescent="0.25">
      <c r="A6" s="2" t="s">
        <v>35</v>
      </c>
      <c r="B6" s="18" t="s">
        <v>62</v>
      </c>
      <c r="C6" s="17" t="s">
        <v>42</v>
      </c>
      <c r="D6" s="17"/>
      <c r="E6" s="17"/>
      <c r="F6" s="17"/>
      <c r="G6" s="17"/>
      <c r="H6" s="17"/>
      <c r="I6" s="17"/>
      <c r="J6" s="17"/>
      <c r="K6" s="17"/>
      <c r="L6" s="17"/>
      <c r="M6" s="17"/>
      <c r="N6" s="17"/>
      <c r="O6" s="17"/>
      <c r="P6" s="17"/>
      <c r="Q6" s="17"/>
      <c r="R6" s="17" t="s">
        <v>40</v>
      </c>
      <c r="S6" s="17"/>
      <c r="T6" s="17"/>
      <c r="U6" s="17"/>
      <c r="V6" s="17" t="s">
        <v>40</v>
      </c>
      <c r="W6" s="17"/>
      <c r="X6" s="17"/>
      <c r="Y6" s="17"/>
      <c r="Z6" s="17"/>
      <c r="AA6" s="17"/>
      <c r="AB6" s="17"/>
      <c r="AC6" s="17"/>
      <c r="AD6" s="17"/>
      <c r="AE6" s="17"/>
      <c r="AF6" s="17"/>
      <c r="AG6" s="17"/>
      <c r="AH6" s="12">
        <f>COUNTA(Janvier3[[#This Row],[1]:[31]])</f>
        <v>3</v>
      </c>
      <c r="AI6" s="20">
        <f ca="1">IFERROR(SUMPRODUCT(SUMIF(INDIRECT("liste"&amp;$B6),Janvier3[[#This Row],[1]:[31]],INDIRECT("cout"&amp;$B6))),"")</f>
        <v>27</v>
      </c>
    </row>
    <row r="7" spans="1:37" ht="30" customHeight="1" x14ac:dyDescent="0.25">
      <c r="A7" s="2" t="s">
        <v>36</v>
      </c>
      <c r="B7" s="18" t="s">
        <v>62</v>
      </c>
      <c r="C7" s="17"/>
      <c r="D7" s="17"/>
      <c r="E7" s="17"/>
      <c r="F7" s="17"/>
      <c r="G7" s="17"/>
      <c r="H7" s="17"/>
      <c r="I7" s="17"/>
      <c r="J7" s="17"/>
      <c r="K7" s="17"/>
      <c r="L7" s="17"/>
      <c r="M7" s="17"/>
      <c r="N7" s="17"/>
      <c r="O7" s="17"/>
      <c r="P7" s="17"/>
      <c r="Q7" s="17"/>
      <c r="R7" s="17"/>
      <c r="S7" s="17"/>
      <c r="T7" s="17"/>
      <c r="U7" s="17"/>
      <c r="V7" s="17"/>
      <c r="W7" s="17"/>
      <c r="X7" s="17"/>
      <c r="Y7" s="17"/>
      <c r="Z7" s="17"/>
      <c r="AA7" s="17"/>
      <c r="AB7" s="17"/>
      <c r="AC7" s="17"/>
      <c r="AD7" s="17"/>
      <c r="AE7" s="17"/>
      <c r="AF7" s="17"/>
      <c r="AG7" s="17"/>
      <c r="AH7" s="12">
        <f>COUNTA(Janvier3[[#This Row],[1]:[31]])</f>
        <v>0</v>
      </c>
      <c r="AI7" s="20">
        <f ca="1">IFERROR(SUMPRODUCT(SUMIF(INDIRECT("liste"&amp;$B7),Janvier3[[#This Row],[1]:[31]],INDIRECT("cout"&amp;$B7))),"")</f>
        <v>0</v>
      </c>
    </row>
    <row r="8" spans="1:37" ht="30" customHeight="1" x14ac:dyDescent="0.25">
      <c r="B8" s="18" t="s">
        <v>62</v>
      </c>
      <c r="C8" s="17"/>
      <c r="D8" s="17"/>
      <c r="E8" s="17"/>
      <c r="F8" s="17"/>
      <c r="G8" s="17"/>
      <c r="H8" s="17"/>
      <c r="I8" s="17"/>
      <c r="J8" s="17"/>
      <c r="K8" s="17"/>
      <c r="L8" s="17"/>
      <c r="M8" s="17"/>
      <c r="N8" s="17"/>
      <c r="O8" s="17"/>
      <c r="P8" s="17"/>
      <c r="Q8" s="17"/>
      <c r="R8" s="17"/>
      <c r="S8" s="17"/>
      <c r="T8" s="17"/>
      <c r="U8" s="17"/>
      <c r="V8" s="17"/>
      <c r="W8" s="17"/>
      <c r="X8" s="17"/>
      <c r="Y8" s="17"/>
      <c r="Z8" s="17"/>
      <c r="AA8" s="17"/>
      <c r="AB8" s="17"/>
      <c r="AC8" s="17"/>
      <c r="AD8" s="17"/>
      <c r="AE8" s="17"/>
      <c r="AF8" s="17"/>
      <c r="AG8" s="17"/>
      <c r="AH8" s="12">
        <f>COUNTA(Janvier3[[#This Row],[1]:[31]])</f>
        <v>0</v>
      </c>
      <c r="AI8" s="20">
        <f ca="1">IFERROR(SUMPRODUCT(SUMIF(INDIRECT("liste"&amp;$B8),Janvier3[[#This Row],[1]:[31]],INDIRECT("cout"&amp;$B8))),"")</f>
        <v>0</v>
      </c>
    </row>
    <row r="9" spans="1:37" ht="30" customHeight="1" x14ac:dyDescent="0.25">
      <c r="B9" s="18" t="s">
        <v>63</v>
      </c>
      <c r="C9" s="17"/>
      <c r="D9" s="17"/>
      <c r="E9" s="17"/>
      <c r="F9" s="17"/>
      <c r="G9" s="17"/>
      <c r="H9" s="17"/>
      <c r="I9" s="17"/>
      <c r="J9" s="17"/>
      <c r="K9" s="17"/>
      <c r="L9" s="17"/>
      <c r="M9" s="17"/>
      <c r="N9" s="17"/>
      <c r="O9" s="17"/>
      <c r="P9" s="17"/>
      <c r="Q9" s="17"/>
      <c r="R9" s="17"/>
      <c r="S9" s="17"/>
      <c r="T9" s="17"/>
      <c r="U9" s="17"/>
      <c r="V9" s="17"/>
      <c r="W9" s="17"/>
      <c r="X9" s="17"/>
      <c r="Y9" s="17"/>
      <c r="Z9" s="17"/>
      <c r="AA9" s="17"/>
      <c r="AB9" s="17"/>
      <c r="AC9" s="17"/>
      <c r="AD9" s="17"/>
      <c r="AE9" s="17"/>
      <c r="AF9" s="17"/>
      <c r="AG9" s="17"/>
      <c r="AH9" s="12">
        <f>COUNTA(Janvier3[[#This Row],[1]:[31]])</f>
        <v>0</v>
      </c>
      <c r="AI9" s="20">
        <f ca="1">IFERROR(SUMPRODUCT(SUMIF(INDIRECT("liste"&amp;$B9),Janvier3[[#This Row],[1]:[31]],INDIRECT("cout"&amp;$B9))),"")</f>
        <v>0</v>
      </c>
    </row>
    <row r="10" spans="1:37" ht="30" customHeight="1" x14ac:dyDescent="0.25">
      <c r="B10" s="18" t="s">
        <v>62</v>
      </c>
      <c r="C10" s="17"/>
      <c r="D10" s="17"/>
      <c r="E10" s="17"/>
      <c r="F10" s="17"/>
      <c r="G10" s="17"/>
      <c r="H10" s="17"/>
      <c r="I10" s="17"/>
      <c r="J10" s="17"/>
      <c r="K10" s="17"/>
      <c r="L10" s="17"/>
      <c r="M10" s="17"/>
      <c r="N10" s="17"/>
      <c r="O10" s="17"/>
      <c r="P10" s="17"/>
      <c r="Q10" s="17"/>
      <c r="R10" s="17"/>
      <c r="S10" s="17"/>
      <c r="T10" s="17"/>
      <c r="U10" s="17"/>
      <c r="V10" s="17"/>
      <c r="W10" s="17"/>
      <c r="X10" s="17"/>
      <c r="Y10" s="17"/>
      <c r="Z10" s="17"/>
      <c r="AA10" s="17"/>
      <c r="AB10" s="17"/>
      <c r="AC10" s="17"/>
      <c r="AD10" s="17"/>
      <c r="AE10" s="17"/>
      <c r="AF10" s="17"/>
      <c r="AG10" s="17"/>
      <c r="AH10" s="12">
        <f>COUNTA(Janvier3[[#This Row],[1]:[31]])</f>
        <v>0</v>
      </c>
      <c r="AI10" s="20">
        <f ca="1">IFERROR(SUMPRODUCT(SUMIF(INDIRECT("liste"&amp;$B10),Janvier3[[#This Row],[1]:[31]],INDIRECT("cout"&amp;$B10))),"")</f>
        <v>0</v>
      </c>
      <c r="AK10" s="11"/>
    </row>
    <row r="11" spans="1:37" ht="30" customHeight="1" x14ac:dyDescent="0.25">
      <c r="A11" s="8"/>
      <c r="B11" s="18" t="s">
        <v>63</v>
      </c>
      <c r="C11" s="17"/>
      <c r="D11" s="17"/>
      <c r="E11" s="17"/>
      <c r="F11" s="17"/>
      <c r="G11" s="17"/>
      <c r="H11" s="17"/>
      <c r="I11" s="17"/>
      <c r="J11" s="17"/>
      <c r="K11" s="17"/>
      <c r="L11" s="17"/>
      <c r="M11" s="17" t="s">
        <v>37</v>
      </c>
      <c r="N11" s="17"/>
      <c r="O11" s="17"/>
      <c r="P11" s="17"/>
      <c r="Q11" s="17"/>
      <c r="R11" s="17"/>
      <c r="S11" s="17"/>
      <c r="T11" s="17"/>
      <c r="U11" s="17"/>
      <c r="V11" s="17"/>
      <c r="W11" s="17"/>
      <c r="X11" s="17"/>
      <c r="Y11" s="17"/>
      <c r="Z11" s="17"/>
      <c r="AA11" s="17"/>
      <c r="AB11" s="17"/>
      <c r="AC11" s="17"/>
      <c r="AD11" s="17"/>
      <c r="AE11" s="17"/>
      <c r="AF11" s="17"/>
      <c r="AG11" s="17"/>
      <c r="AH11" s="12">
        <f>COUNTA(Janvier3[[#This Row],[1]:[31]])</f>
        <v>1</v>
      </c>
      <c r="AI11" s="20">
        <f ca="1">IFERROR(SUMPRODUCT(SUMIF(INDIRECT("liste"&amp;$B11),Janvier3[[#This Row],[1]:[31]],INDIRECT("cout"&amp;$B11))),"")</f>
        <v>8</v>
      </c>
    </row>
    <row r="12" spans="1:37" ht="30" customHeight="1" x14ac:dyDescent="0.25">
      <c r="A12" s="8"/>
      <c r="B12" s="18"/>
      <c r="C12" s="17"/>
      <c r="D12" s="17"/>
      <c r="E12" s="17"/>
      <c r="F12" s="17"/>
      <c r="G12" s="17"/>
      <c r="H12" s="17"/>
      <c r="I12" s="17"/>
      <c r="J12" s="17"/>
      <c r="K12" s="17"/>
      <c r="L12" s="17"/>
      <c r="M12" s="17"/>
      <c r="N12" s="17"/>
      <c r="O12" s="17"/>
      <c r="P12" s="17"/>
      <c r="Q12" s="17"/>
      <c r="R12" s="17"/>
      <c r="S12" s="17"/>
      <c r="T12" s="17"/>
      <c r="U12" s="17"/>
      <c r="V12" s="17"/>
      <c r="W12" s="17"/>
      <c r="X12" s="17"/>
      <c r="Y12" s="17"/>
      <c r="Z12" s="17"/>
      <c r="AA12" s="17"/>
      <c r="AB12" s="17"/>
      <c r="AC12" s="17"/>
      <c r="AD12" s="17"/>
      <c r="AE12" s="17"/>
      <c r="AF12" s="17"/>
      <c r="AG12" s="17"/>
      <c r="AH12" s="12">
        <f>COUNTA(Janvier3[[#This Row],[1]:[31]])</f>
        <v>0</v>
      </c>
      <c r="AI12" s="20" t="str">
        <f ca="1">IFERROR(SUMPRODUCT(SUMIF(INDIRECT("liste"&amp;$B12),Janvier3[[#This Row],[1]:[31]],INDIRECT("cout"&amp;$B12))),"")</f>
        <v/>
      </c>
    </row>
    <row r="13" spans="1:37" ht="30" customHeight="1" x14ac:dyDescent="0.25">
      <c r="A13" s="8"/>
      <c r="B13" s="18" t="s">
        <v>62</v>
      </c>
      <c r="C13" s="17"/>
      <c r="D13" s="17"/>
      <c r="E13" s="17"/>
      <c r="F13" s="17"/>
      <c r="G13" s="17"/>
      <c r="H13" s="17"/>
      <c r="I13" s="17"/>
      <c r="J13" s="17"/>
      <c r="K13" s="17"/>
      <c r="L13" s="17"/>
      <c r="M13" s="17"/>
      <c r="N13" s="17"/>
      <c r="O13" s="17"/>
      <c r="P13" s="17"/>
      <c r="Q13" s="17"/>
      <c r="R13" s="17"/>
      <c r="S13" s="17"/>
      <c r="T13" s="17"/>
      <c r="U13" s="17"/>
      <c r="V13" s="17"/>
      <c r="W13" s="17"/>
      <c r="X13" s="17"/>
      <c r="Y13" s="17"/>
      <c r="Z13" s="17"/>
      <c r="AA13" s="17"/>
      <c r="AB13" s="17"/>
      <c r="AC13" s="17"/>
      <c r="AD13" s="17"/>
      <c r="AE13" s="17"/>
      <c r="AF13" s="17"/>
      <c r="AG13" s="17"/>
      <c r="AH13" s="12">
        <f>COUNTA(Janvier3[[#This Row],[1]:[31]])</f>
        <v>0</v>
      </c>
      <c r="AI13" s="20">
        <f ca="1">IFERROR(SUMPRODUCT(SUMIF(INDIRECT("liste"&amp;$B13),Janvier3[[#This Row],[1]:[31]],INDIRECT("cout"&amp;$B13))),"")</f>
        <v>0</v>
      </c>
    </row>
    <row r="14" spans="1:37" ht="30" customHeight="1" x14ac:dyDescent="0.25">
      <c r="A14" s="19"/>
      <c r="B14" s="18"/>
      <c r="C14" s="17"/>
      <c r="D14" s="17"/>
      <c r="E14" s="17"/>
      <c r="F14" s="17"/>
      <c r="G14" s="17"/>
      <c r="H14" s="17"/>
      <c r="I14" s="17"/>
      <c r="J14" s="17"/>
      <c r="K14" s="17"/>
      <c r="L14" s="17"/>
      <c r="M14" s="17"/>
      <c r="N14" s="17"/>
      <c r="O14" s="17"/>
      <c r="P14" s="17"/>
      <c r="Q14" s="17"/>
      <c r="R14" s="17"/>
      <c r="S14" s="17"/>
      <c r="T14" s="17"/>
      <c r="U14" s="17"/>
      <c r="V14" s="17"/>
      <c r="W14" s="17"/>
      <c r="X14" s="17"/>
      <c r="Y14" s="17"/>
      <c r="Z14" s="17"/>
      <c r="AA14" s="17"/>
      <c r="AB14" s="17"/>
      <c r="AC14" s="17"/>
      <c r="AD14" s="17"/>
      <c r="AE14" s="17"/>
      <c r="AF14" s="17"/>
      <c r="AG14" s="17"/>
      <c r="AH14" s="12">
        <f>COUNTA(Janvier3[[#This Row],[1]:[31]])</f>
        <v>0</v>
      </c>
      <c r="AI14" s="20" t="str">
        <f ca="1">IFERROR(SUMPRODUCT(SUMIF(INDIRECT("liste"&amp;$B14),Janvier3[[#This Row],[1]:[31]],INDIRECT("cout"&amp;$B14))),"")</f>
        <v/>
      </c>
    </row>
    <row r="15" spans="1:37" ht="30" customHeight="1" x14ac:dyDescent="0.25">
      <c r="A15" s="19"/>
      <c r="B15" s="18"/>
      <c r="C15" s="17"/>
      <c r="D15" s="17"/>
      <c r="E15" s="17"/>
      <c r="F15" s="17"/>
      <c r="G15" s="17"/>
      <c r="H15" s="17"/>
      <c r="I15" s="17"/>
      <c r="J15" s="17"/>
      <c r="K15" s="17"/>
      <c r="L15" s="17"/>
      <c r="M15" s="17"/>
      <c r="N15" s="17"/>
      <c r="O15" s="17"/>
      <c r="P15" s="17"/>
      <c r="Q15" s="17"/>
      <c r="R15" s="17"/>
      <c r="S15" s="17"/>
      <c r="T15" s="17"/>
      <c r="U15" s="17"/>
      <c r="V15" s="17"/>
      <c r="W15" s="17"/>
      <c r="X15" s="17"/>
      <c r="Y15" s="17"/>
      <c r="Z15" s="17"/>
      <c r="AA15" s="17"/>
      <c r="AB15" s="17"/>
      <c r="AC15" s="17"/>
      <c r="AD15" s="17"/>
      <c r="AE15" s="17"/>
      <c r="AF15" s="17"/>
      <c r="AG15" s="17"/>
      <c r="AH15" s="12">
        <f>COUNTA(Janvier3[[#This Row],[1]:[31]])</f>
        <v>0</v>
      </c>
      <c r="AI15" s="20" t="str">
        <f ca="1">IFERROR(SUMPRODUCT(SUMIF(INDIRECT("liste"&amp;$B15),Janvier3[[#This Row],[1]:[31]],INDIRECT("cout"&amp;$B15))),"")</f>
        <v/>
      </c>
    </row>
    <row r="16" spans="1:37" ht="30" customHeight="1" x14ac:dyDescent="0.25">
      <c r="A16" s="19"/>
      <c r="B16" s="18"/>
      <c r="C16" s="17"/>
      <c r="D16" s="17"/>
      <c r="E16" s="17"/>
      <c r="F16" s="17"/>
      <c r="G16" s="17"/>
      <c r="H16" s="17"/>
      <c r="I16" s="17"/>
      <c r="J16" s="17"/>
      <c r="K16" s="17"/>
      <c r="L16" s="17"/>
      <c r="M16" s="17"/>
      <c r="N16" s="17"/>
      <c r="O16" s="17"/>
      <c r="P16" s="17"/>
      <c r="Q16" s="17"/>
      <c r="R16" s="17"/>
      <c r="S16" s="17"/>
      <c r="T16" s="17"/>
      <c r="U16" s="17"/>
      <c r="V16" s="17"/>
      <c r="W16" s="17"/>
      <c r="X16" s="17"/>
      <c r="Y16" s="17"/>
      <c r="Z16" s="17"/>
      <c r="AA16" s="17"/>
      <c r="AB16" s="17"/>
      <c r="AC16" s="17"/>
      <c r="AD16" s="17"/>
      <c r="AE16" s="17"/>
      <c r="AF16" s="17"/>
      <c r="AG16" s="17"/>
      <c r="AH16" s="12">
        <f>COUNTA(Janvier3[[#This Row],[1]:[31]])</f>
        <v>0</v>
      </c>
      <c r="AI16" s="20" t="str">
        <f ca="1">IFERROR(SUMPRODUCT(SUMIF(INDIRECT("liste"&amp;$B16),Janvier3[[#This Row],[1]:[31]],INDIRECT("cout"&amp;$B16))),"")</f>
        <v/>
      </c>
    </row>
    <row r="17" spans="1:35" ht="30" customHeight="1" x14ac:dyDescent="0.25">
      <c r="A17" s="19"/>
      <c r="B17" s="18"/>
      <c r="C17" s="17"/>
      <c r="D17" s="17"/>
      <c r="E17" s="17"/>
      <c r="F17" s="17"/>
      <c r="G17" s="17"/>
      <c r="H17" s="17"/>
      <c r="I17" s="17"/>
      <c r="J17" s="17"/>
      <c r="K17" s="17"/>
      <c r="L17" s="17"/>
      <c r="M17" s="17"/>
      <c r="N17" s="17"/>
      <c r="O17" s="17"/>
      <c r="P17" s="17"/>
      <c r="Q17" s="17"/>
      <c r="R17" s="17"/>
      <c r="S17" s="17"/>
      <c r="T17" s="17"/>
      <c r="U17" s="17"/>
      <c r="V17" s="17"/>
      <c r="W17" s="17"/>
      <c r="X17" s="17"/>
      <c r="Y17" s="17"/>
      <c r="Z17" s="17"/>
      <c r="AA17" s="17"/>
      <c r="AB17" s="17"/>
      <c r="AC17" s="17"/>
      <c r="AD17" s="17"/>
      <c r="AE17" s="17"/>
      <c r="AF17" s="17"/>
      <c r="AG17" s="17"/>
      <c r="AH17" s="12">
        <f>COUNTA(Janvier3[[#This Row],[1]:[31]])</f>
        <v>0</v>
      </c>
      <c r="AI17" s="20" t="str">
        <f ca="1">IFERROR(SUMPRODUCT(SUMIF(INDIRECT("liste"&amp;$B17),Janvier3[[#This Row],[1]:[31]],INDIRECT("cout"&amp;$B17))),"")</f>
        <v/>
      </c>
    </row>
    <row r="18" spans="1:35" ht="30" customHeight="1" x14ac:dyDescent="0.25">
      <c r="A18" s="19"/>
      <c r="B18" s="18"/>
      <c r="C18" s="17"/>
      <c r="D18" s="17"/>
      <c r="E18" s="17"/>
      <c r="F18" s="17"/>
      <c r="G18" s="17"/>
      <c r="H18" s="17"/>
      <c r="I18" s="17"/>
      <c r="J18" s="17"/>
      <c r="K18" s="17"/>
      <c r="L18" s="17"/>
      <c r="M18" s="17"/>
      <c r="N18" s="17"/>
      <c r="O18" s="17"/>
      <c r="P18" s="17"/>
      <c r="Q18" s="17"/>
      <c r="R18" s="17"/>
      <c r="S18" s="17"/>
      <c r="T18" s="17"/>
      <c r="U18" s="17"/>
      <c r="V18" s="17"/>
      <c r="W18" s="17"/>
      <c r="X18" s="17"/>
      <c r="Y18" s="17"/>
      <c r="Z18" s="17"/>
      <c r="AA18" s="17"/>
      <c r="AB18" s="17"/>
      <c r="AC18" s="17"/>
      <c r="AD18" s="17"/>
      <c r="AE18" s="17"/>
      <c r="AF18" s="17"/>
      <c r="AG18" s="17"/>
      <c r="AH18" s="12">
        <f>COUNTA(Janvier3[[#This Row],[1]:[31]])</f>
        <v>0</v>
      </c>
      <c r="AI18" s="20" t="str">
        <f ca="1">IFERROR(SUMPRODUCT(SUMIF(INDIRECT("liste"&amp;$B18),Janvier3[[#This Row],[1]:[31]],INDIRECT("cout"&amp;$B18))),"")</f>
        <v/>
      </c>
    </row>
    <row r="19" spans="1:35" ht="30" customHeight="1" x14ac:dyDescent="0.25">
      <c r="A19" s="19"/>
      <c r="B19" s="18"/>
      <c r="C19" s="17"/>
      <c r="D19" s="17"/>
      <c r="E19" s="17"/>
      <c r="F19" s="17"/>
      <c r="G19" s="17"/>
      <c r="H19" s="17"/>
      <c r="I19" s="17"/>
      <c r="J19" s="17"/>
      <c r="K19" s="17"/>
      <c r="L19" s="17"/>
      <c r="M19" s="17"/>
      <c r="N19" s="17"/>
      <c r="O19" s="17"/>
      <c r="P19" s="17"/>
      <c r="Q19" s="17"/>
      <c r="R19" s="17"/>
      <c r="S19" s="17"/>
      <c r="T19" s="17"/>
      <c r="U19" s="17"/>
      <c r="V19" s="17"/>
      <c r="W19" s="17"/>
      <c r="X19" s="17"/>
      <c r="Y19" s="17"/>
      <c r="Z19" s="17"/>
      <c r="AA19" s="17"/>
      <c r="AB19" s="17"/>
      <c r="AC19" s="17"/>
      <c r="AD19" s="17"/>
      <c r="AE19" s="17"/>
      <c r="AF19" s="17"/>
      <c r="AG19" s="17"/>
      <c r="AH19" s="12">
        <f>COUNTA(Janvier3[[#This Row],[1]:[31]])</f>
        <v>0</v>
      </c>
      <c r="AI19" s="20" t="str">
        <f ca="1">IFERROR(SUMPRODUCT(SUMIF(INDIRECT("liste"&amp;$B19),Janvier3[[#This Row],[1]:[31]],INDIRECT("cout"&amp;$B19))),"")</f>
        <v/>
      </c>
    </row>
    <row r="20" spans="1:35" ht="30" customHeight="1" x14ac:dyDescent="0.25">
      <c r="A20" s="19"/>
      <c r="B20" s="18"/>
      <c r="C20" s="17"/>
      <c r="D20" s="17"/>
      <c r="E20" s="17"/>
      <c r="F20" s="17"/>
      <c r="G20" s="17"/>
      <c r="H20" s="17"/>
      <c r="I20" s="17"/>
      <c r="J20" s="17"/>
      <c r="K20" s="17"/>
      <c r="L20" s="17"/>
      <c r="M20" s="17"/>
      <c r="N20" s="17"/>
      <c r="O20" s="17"/>
      <c r="P20" s="17"/>
      <c r="Q20" s="17"/>
      <c r="R20" s="17"/>
      <c r="S20" s="17"/>
      <c r="T20" s="17"/>
      <c r="U20" s="17"/>
      <c r="V20" s="17"/>
      <c r="W20" s="17"/>
      <c r="X20" s="17"/>
      <c r="Y20" s="17"/>
      <c r="Z20" s="17"/>
      <c r="AA20" s="17"/>
      <c r="AB20" s="17"/>
      <c r="AC20" s="17"/>
      <c r="AD20" s="17"/>
      <c r="AE20" s="17"/>
      <c r="AF20" s="17"/>
      <c r="AG20" s="17"/>
      <c r="AH20" s="12">
        <f>COUNTA(Janvier3[[#This Row],[1]:[31]])</f>
        <v>0</v>
      </c>
      <c r="AI20" s="20" t="str">
        <f ca="1">IFERROR(SUMPRODUCT(SUMIF(INDIRECT("liste"&amp;$B20),Janvier3[[#This Row],[1]:[31]],INDIRECT("cout"&amp;$B20))),"")</f>
        <v/>
      </c>
    </row>
    <row r="21" spans="1:35" ht="30" customHeight="1" x14ac:dyDescent="0.25">
      <c r="A21" s="19"/>
      <c r="B21" s="18"/>
      <c r="C21" s="17"/>
      <c r="D21" s="17"/>
      <c r="E21" s="17"/>
      <c r="F21" s="17"/>
      <c r="G21" s="17"/>
      <c r="H21" s="17"/>
      <c r="I21" s="17"/>
      <c r="J21" s="17"/>
      <c r="K21" s="17"/>
      <c r="L21" s="17"/>
      <c r="M21" s="17"/>
      <c r="N21" s="17"/>
      <c r="O21" s="17"/>
      <c r="P21" s="17"/>
      <c r="Q21" s="17"/>
      <c r="R21" s="17"/>
      <c r="S21" s="17"/>
      <c r="T21" s="17"/>
      <c r="U21" s="17"/>
      <c r="V21" s="17"/>
      <c r="W21" s="17"/>
      <c r="X21" s="17"/>
      <c r="Y21" s="17"/>
      <c r="Z21" s="17"/>
      <c r="AA21" s="17"/>
      <c r="AB21" s="17"/>
      <c r="AC21" s="17"/>
      <c r="AD21" s="17"/>
      <c r="AE21" s="17"/>
      <c r="AF21" s="17"/>
      <c r="AG21" s="17"/>
      <c r="AH21" s="12">
        <f>COUNTA(Janvier3[[#This Row],[1]:[31]])</f>
        <v>0</v>
      </c>
      <c r="AI21" s="20" t="str">
        <f ca="1">IFERROR(SUMPRODUCT(SUMIF(INDIRECT("liste"&amp;$B21),Janvier3[[#This Row],[1]:[31]],INDIRECT("cout"&amp;$B21))),"")</f>
        <v/>
      </c>
    </row>
    <row r="22" spans="1:35" ht="30" customHeight="1" x14ac:dyDescent="0.25">
      <c r="A22" s="19"/>
      <c r="B22" s="18"/>
      <c r="C22" s="17"/>
      <c r="D22" s="17"/>
      <c r="E22" s="17"/>
      <c r="F22" s="17"/>
      <c r="G22" s="17"/>
      <c r="H22" s="17"/>
      <c r="I22" s="17"/>
      <c r="J22" s="17"/>
      <c r="K22" s="17"/>
      <c r="L22" s="17"/>
      <c r="M22" s="17"/>
      <c r="N22" s="17"/>
      <c r="O22" s="17"/>
      <c r="P22" s="17"/>
      <c r="Q22" s="17"/>
      <c r="R22" s="17"/>
      <c r="S22" s="17"/>
      <c r="T22" s="17"/>
      <c r="U22" s="17"/>
      <c r="V22" s="17"/>
      <c r="W22" s="17"/>
      <c r="X22" s="17"/>
      <c r="Y22" s="17"/>
      <c r="Z22" s="17"/>
      <c r="AA22" s="17"/>
      <c r="AB22" s="17"/>
      <c r="AC22" s="17"/>
      <c r="AD22" s="17"/>
      <c r="AE22" s="17"/>
      <c r="AF22" s="17"/>
      <c r="AG22" s="17"/>
      <c r="AH22" s="12">
        <f>COUNTA(Janvier3[[#This Row],[1]:[31]])</f>
        <v>0</v>
      </c>
      <c r="AI22" s="20" t="str">
        <f ca="1">IFERROR(SUMPRODUCT(SUMIF(INDIRECT("liste"&amp;$B22),Janvier3[[#This Row],[1]:[31]],INDIRECT("cout"&amp;$B22))),"")</f>
        <v/>
      </c>
    </row>
    <row r="23" spans="1:35" ht="30" customHeight="1" x14ac:dyDescent="0.25">
      <c r="A23" s="19"/>
      <c r="B23" s="18"/>
      <c r="C23" s="17"/>
      <c r="D23" s="17"/>
      <c r="E23" s="17"/>
      <c r="F23" s="17"/>
      <c r="G23" s="17"/>
      <c r="H23" s="17"/>
      <c r="I23" s="17"/>
      <c r="J23" s="17"/>
      <c r="K23" s="17"/>
      <c r="L23" s="17"/>
      <c r="M23" s="17"/>
      <c r="N23" s="17"/>
      <c r="O23" s="17"/>
      <c r="P23" s="17"/>
      <c r="Q23" s="17"/>
      <c r="R23" s="17"/>
      <c r="S23" s="17"/>
      <c r="T23" s="17"/>
      <c r="U23" s="17"/>
      <c r="V23" s="17"/>
      <c r="W23" s="17"/>
      <c r="X23" s="17"/>
      <c r="Y23" s="17"/>
      <c r="Z23" s="17"/>
      <c r="AA23" s="17"/>
      <c r="AB23" s="17"/>
      <c r="AC23" s="17"/>
      <c r="AD23" s="17"/>
      <c r="AE23" s="17"/>
      <c r="AF23" s="17"/>
      <c r="AG23" s="17"/>
      <c r="AH23" s="12">
        <f>COUNTA(Janvier3[[#This Row],[1]:[31]])</f>
        <v>0</v>
      </c>
      <c r="AI23" s="20" t="str">
        <f ca="1">IFERROR(SUMPRODUCT(SUMIF(INDIRECT("liste"&amp;$B23),Janvier3[[#This Row],[1]:[31]],INDIRECT("cout"&amp;$B23))),"")</f>
        <v/>
      </c>
    </row>
    <row r="24" spans="1:35" ht="30" customHeight="1" x14ac:dyDescent="0.25">
      <c r="A24" s="19"/>
      <c r="B24" s="18"/>
      <c r="C24" s="17"/>
      <c r="D24" s="17"/>
      <c r="E24" s="17"/>
      <c r="F24" s="17"/>
      <c r="G24" s="17"/>
      <c r="H24" s="17"/>
      <c r="I24" s="17"/>
      <c r="J24" s="17"/>
      <c r="K24" s="17"/>
      <c r="L24" s="17"/>
      <c r="M24" s="17"/>
      <c r="N24" s="17"/>
      <c r="O24" s="17"/>
      <c r="P24" s="17"/>
      <c r="Q24" s="17"/>
      <c r="R24" s="17"/>
      <c r="S24" s="17"/>
      <c r="T24" s="17"/>
      <c r="U24" s="17"/>
      <c r="V24" s="17"/>
      <c r="W24" s="17"/>
      <c r="X24" s="17"/>
      <c r="Y24" s="17"/>
      <c r="Z24" s="17"/>
      <c r="AA24" s="17"/>
      <c r="AB24" s="17"/>
      <c r="AC24" s="17"/>
      <c r="AD24" s="17"/>
      <c r="AE24" s="17"/>
      <c r="AF24" s="17"/>
      <c r="AG24" s="17"/>
      <c r="AH24" s="12">
        <f>COUNTA(Janvier3[[#This Row],[1]:[31]])</f>
        <v>0</v>
      </c>
      <c r="AI24" s="20" t="str">
        <f ca="1">IFERROR(SUMPRODUCT(SUMIF(INDIRECT("liste"&amp;$B24),Janvier3[[#This Row],[1]:[31]],INDIRECT("cout"&amp;$B24))),"")</f>
        <v/>
      </c>
    </row>
    <row r="25" spans="1:35" ht="30" customHeight="1" x14ac:dyDescent="0.25">
      <c r="A25" s="19"/>
      <c r="B25" s="18"/>
      <c r="C25" s="17"/>
      <c r="D25" s="17"/>
      <c r="E25" s="17"/>
      <c r="F25" s="17"/>
      <c r="G25" s="17"/>
      <c r="H25" s="17"/>
      <c r="I25" s="17"/>
      <c r="J25" s="17"/>
      <c r="K25" s="17"/>
      <c r="L25" s="17"/>
      <c r="M25" s="17"/>
      <c r="N25" s="17"/>
      <c r="O25" s="17"/>
      <c r="P25" s="17"/>
      <c r="Q25" s="17"/>
      <c r="R25" s="17"/>
      <c r="S25" s="17"/>
      <c r="T25" s="17"/>
      <c r="U25" s="17"/>
      <c r="V25" s="17"/>
      <c r="W25" s="17"/>
      <c r="X25" s="17"/>
      <c r="Y25" s="17"/>
      <c r="Z25" s="17"/>
      <c r="AA25" s="17"/>
      <c r="AB25" s="17"/>
      <c r="AC25" s="17"/>
      <c r="AD25" s="17"/>
      <c r="AE25" s="17"/>
      <c r="AF25" s="17"/>
      <c r="AG25" s="17"/>
      <c r="AH25" s="12">
        <f>COUNTA(Janvier3[[#This Row],[1]:[31]])</f>
        <v>0</v>
      </c>
      <c r="AI25" s="20" t="str">
        <f ca="1">IFERROR(SUMPRODUCT(SUMIF(INDIRECT("liste"&amp;$B25),Janvier3[[#This Row],[1]:[31]],INDIRECT("cout"&amp;$B25))),"")</f>
        <v/>
      </c>
    </row>
    <row r="26" spans="1:35" ht="30" customHeight="1" x14ac:dyDescent="0.25">
      <c r="A26" s="19"/>
      <c r="B26" s="18"/>
      <c r="C26" s="17"/>
      <c r="D26" s="17"/>
      <c r="E26" s="17"/>
      <c r="F26" s="17"/>
      <c r="G26" s="17"/>
      <c r="H26" s="17"/>
      <c r="I26" s="17"/>
      <c r="J26" s="17"/>
      <c r="K26" s="17"/>
      <c r="L26" s="17"/>
      <c r="M26" s="17"/>
      <c r="N26" s="17"/>
      <c r="O26" s="17"/>
      <c r="P26" s="17"/>
      <c r="Q26" s="17"/>
      <c r="R26" s="17"/>
      <c r="S26" s="17"/>
      <c r="T26" s="17"/>
      <c r="U26" s="17"/>
      <c r="V26" s="17"/>
      <c r="W26" s="17"/>
      <c r="X26" s="17"/>
      <c r="Y26" s="17"/>
      <c r="Z26" s="17"/>
      <c r="AA26" s="17"/>
      <c r="AB26" s="17"/>
      <c r="AC26" s="17"/>
      <c r="AD26" s="17"/>
      <c r="AE26" s="17"/>
      <c r="AF26" s="17"/>
      <c r="AG26" s="17"/>
      <c r="AH26" s="12">
        <f>COUNTA(Janvier3[[#This Row],[1]:[31]])</f>
        <v>0</v>
      </c>
      <c r="AI26" s="20" t="str">
        <f ca="1">IFERROR(SUMPRODUCT(SUMIF(INDIRECT("liste"&amp;$B26),Janvier3[[#This Row],[1]:[31]],INDIRECT("cout"&amp;$B26))),"")</f>
        <v/>
      </c>
    </row>
    <row r="27" spans="1:35" ht="30" customHeight="1" x14ac:dyDescent="0.25">
      <c r="A27" s="19"/>
      <c r="B27" s="18"/>
      <c r="C27" s="17"/>
      <c r="D27" s="17"/>
      <c r="E27" s="17"/>
      <c r="F27" s="17"/>
      <c r="G27" s="17"/>
      <c r="H27" s="17"/>
      <c r="I27" s="17"/>
      <c r="J27" s="17"/>
      <c r="K27" s="17"/>
      <c r="L27" s="17"/>
      <c r="M27" s="17"/>
      <c r="N27" s="17"/>
      <c r="O27" s="17"/>
      <c r="P27" s="17"/>
      <c r="Q27" s="17"/>
      <c r="R27" s="17"/>
      <c r="S27" s="17"/>
      <c r="T27" s="17"/>
      <c r="U27" s="17"/>
      <c r="V27" s="17"/>
      <c r="W27" s="17"/>
      <c r="X27" s="17"/>
      <c r="Y27" s="17"/>
      <c r="Z27" s="17"/>
      <c r="AA27" s="17"/>
      <c r="AB27" s="17"/>
      <c r="AC27" s="17"/>
      <c r="AD27" s="17"/>
      <c r="AE27" s="17"/>
      <c r="AF27" s="17"/>
      <c r="AG27" s="17"/>
      <c r="AH27" s="12">
        <f>COUNTA(Janvier3[[#This Row],[1]:[31]])</f>
        <v>0</v>
      </c>
      <c r="AI27" s="20" t="str">
        <f ca="1">IFERROR(SUMPRODUCT(SUMIF(INDIRECT("liste"&amp;$B27),Janvier3[[#This Row],[1]:[31]],INDIRECT("cout"&amp;$B27))),"")</f>
        <v/>
      </c>
    </row>
  </sheetData>
  <mergeCells count="1">
    <mergeCell ref="C3:AG3"/>
  </mergeCells>
  <conditionalFormatting sqref="C6:AG27">
    <cfRule type="expression" priority="6" stopIfTrue="1">
      <formula>C6=""</formula>
    </cfRule>
    <cfRule type="expression" dxfId="789" priority="7" stopIfTrue="1">
      <formula>C6=CléPersonnalisée2</formula>
    </cfRule>
    <cfRule type="expression" dxfId="788" priority="8" stopIfTrue="1">
      <formula>C6=CléPersonnalisée1</formula>
    </cfRule>
    <cfRule type="expression" dxfId="787" priority="9" stopIfTrue="1">
      <formula>C6=CléMaladie</formula>
    </cfRule>
    <cfRule type="expression" dxfId="786" priority="10" stopIfTrue="1">
      <formula>C6=CléPersonnel</formula>
    </cfRule>
    <cfRule type="expression" dxfId="785" priority="11" stopIfTrue="1">
      <formula>C6=CléCongé</formula>
    </cfRule>
  </conditionalFormatting>
  <conditionalFormatting sqref="AH6:AH27">
    <cfRule type="dataBar" priority="12">
      <dataBar>
        <cfvo type="num" val="0"/>
        <cfvo type="num" val="31"/>
        <color theme="2" tint="-0.249977111117893"/>
      </dataBar>
      <extLst>
        <ext xmlns:x14="http://schemas.microsoft.com/office/spreadsheetml/2009/9/main" uri="{B025F937-C7B1-47D3-B67F-A62EFF666E3E}">
          <x14:id>{7D9B9492-DDC5-467B-AC10-1FBBB8BEBB64}</x14:id>
        </ext>
      </extLst>
    </cfRule>
  </conditionalFormatting>
  <conditionalFormatting sqref="AI6:AI27">
    <cfRule type="dataBar" priority="5">
      <dataBar>
        <cfvo type="num" val="0"/>
        <cfvo type="num" val="31"/>
        <color theme="2" tint="-0.249977111117893"/>
      </dataBar>
      <extLst>
        <ext xmlns:x14="http://schemas.microsoft.com/office/spreadsheetml/2009/9/main" uri="{B025F937-C7B1-47D3-B67F-A62EFF666E3E}">
          <x14:id>{0A1B81B1-7E22-4BE8-9F93-F677405E3FD3}</x14:id>
        </ext>
      </extLst>
    </cfRule>
  </conditionalFormatting>
  <conditionalFormatting sqref="C6:AG6">
    <cfRule type="expression" dxfId="783" priority="3">
      <formula>AND($B6="chat")</formula>
    </cfRule>
    <cfRule type="expression" dxfId="784" priority="4">
      <formula>AND($B6="chien")</formula>
    </cfRule>
  </conditionalFormatting>
  <conditionalFormatting sqref="C7:AG27">
    <cfRule type="expression" dxfId="782" priority="1">
      <formula>AND($B7="chat")</formula>
    </cfRule>
    <cfRule type="expression" dxfId="781" priority="2">
      <formula>AND($B7="chien")</formula>
    </cfRule>
  </conditionalFormatting>
  <dataValidations count="9">
    <dataValidation type="list" allowBlank="1" showInputMessage="1" showErrorMessage="1" sqref="C6:AG27" xr:uid="{3421CF4F-5DB2-483B-9DBC-776F114AF5E5}">
      <formula1>INDIRECT("liste"&amp;$B6)</formula1>
    </dataValidation>
    <dataValidation type="list" allowBlank="1" showInputMessage="1" showErrorMessage="1" sqref="B6:B27" xr:uid="{F412EE3E-617E-41FE-AC10-ABEC0D33FB18}">
      <formula1>"chien,chat"</formula1>
    </dataValidation>
    <dataValidation allowBlank="1" showInputMessage="1" showErrorMessage="1" prompt="Entrez l’année dans la cellule ci-dessous" sqref="AH1:AH2" xr:uid="{3BD89E3A-FA6D-4E59-A3D5-17108DE899C4}"/>
    <dataValidation allowBlank="1" showInputMessage="1" showErrorMessage="1" prompt="Mois de ce calendrier des absences. Mettez à jour l’année dans la cellule AH4. Suivez les totaux mensuels dans la dernière cellule du tableau. Entrez les noms des employés dans la colonne B du tableau" sqref="A3:B3" xr:uid="{81860827-767C-48CF-9A01-53100151EC7F}"/>
    <dataValidation allowBlank="1" showInputMessage="1" showErrorMessage="1" prompt="Calcule automatiquement le nombre total de jours d’absence d’un employé durant ce mois" sqref="AH5:AI5" xr:uid="{AED14F44-AE51-403B-8733-20710B77550D}"/>
    <dataValidation allowBlank="1" showInputMessage="1" showErrorMessage="1" prompt="Les jours de la semaine dans cette ligne sont mis à jour automatiquement pour le mois en fonction de l’année entrée dans AH4. Chaque jour du mois est une colonne dans laquelle noter l’absence et le motif d’absence d’un employé" sqref="C4" xr:uid="{AFFC31DF-76BE-4FCD-AA58-62F61F1C968F}"/>
    <dataValidation allowBlank="1" showInputMessage="1" showErrorMessage="1" prompt="Les jours du mois dans cette ligne sont générés automatiquement. Entrez l’absence et le motif d’absence d’un employé dans chaque colonne pour chaque jour du mois. Un champ vide indique qu’il n’y a pas eu d’absence" sqref="C5" xr:uid="{089D1266-0A8E-452A-8EBC-096654E0DE5C}"/>
    <dataValidation errorStyle="warning" allowBlank="1" showInputMessage="1" showErrorMessage="1" error="Sélectionnez un nom dans la liste. Sélectionnez ANNULER, appuyez sur ALT+FLÈCHE BAS, puis sur ENTRÉE pour sélectionner un nom" prompt="Entrez les noms des employés dans la feuille de calcul Noms des employés, puis sélectionnez ces noms dans les listes déroulantes de cette colonne. Appuyez sur ALT+FLÈCHE BAS, puis sur ENTRÉE pour sélectionner un nom" sqref="A5:B5" xr:uid="{87629FED-D049-47FC-AC72-63E7CECC6EC8}"/>
    <dataValidation allowBlank="1" showInputMessage="1" showErrorMessage="1" prompt="Entrez l’année dans cette cellule" sqref="AH3" xr:uid="{A2932F99-D484-4BDB-ADCE-E240D9E4FDDB}"/>
  </dataValidations>
  <pageMargins left="0.7" right="0.7" top="0.75" bottom="0.75" header="0.3" footer="0.3"/>
  <tableParts count="1">
    <tablePart r:id="rId1"/>
  </tableParts>
  <extLst>
    <ext xmlns:x14="http://schemas.microsoft.com/office/spreadsheetml/2009/9/main" uri="{78C0D931-6437-407d-A8EE-F0AAD7539E65}">
      <x14:conditionalFormattings>
        <x14:conditionalFormatting xmlns:xm="http://schemas.microsoft.com/office/excel/2006/main">
          <x14:cfRule type="dataBar" id="{7D9B9492-DDC5-467B-AC10-1FBBB8BEBB64}">
            <x14:dataBar minLength="0" maxLength="100">
              <x14:cfvo type="num">
                <xm:f>0</xm:f>
              </x14:cfvo>
              <x14:cfvo type="num">
                <xm:f>31</xm:f>
              </x14:cfvo>
              <x14:negativeFillColor rgb="FFFF0000"/>
              <x14:axisColor rgb="FF000000"/>
            </x14:dataBar>
          </x14:cfRule>
          <xm:sqref>AH6:AH27</xm:sqref>
        </x14:conditionalFormatting>
        <x14:conditionalFormatting xmlns:xm="http://schemas.microsoft.com/office/excel/2006/main">
          <x14:cfRule type="dataBar" id="{0A1B81B1-7E22-4BE8-9F93-F677405E3FD3}">
            <x14:dataBar minLength="0" maxLength="100">
              <x14:cfvo type="num">
                <xm:f>0</xm:f>
              </x14:cfvo>
              <x14:cfvo type="num">
                <xm:f>31</xm:f>
              </x14:cfvo>
              <x14:negativeFillColor rgb="FFFF0000"/>
              <x14:axisColor rgb="FF000000"/>
            </x14:dataBar>
          </x14:cfRule>
          <xm:sqref>AI6:AI27</xm:sqref>
        </x14:conditionalFormatting>
      </x14:conditionalFormatting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3469C3-F65A-4174-9A42-C3190D0A1918}">
  <dimension ref="A1:AK27"/>
  <sheetViews>
    <sheetView workbookViewId="0">
      <selection activeCell="A4" sqref="A4"/>
    </sheetView>
  </sheetViews>
  <sheetFormatPr baseColWidth="10" defaultColWidth="9.140625" defaultRowHeight="15" x14ac:dyDescent="0.25"/>
  <cols>
    <col min="1" max="1" width="21.140625" style="2" customWidth="1"/>
    <col min="2" max="2" width="8.140625" style="2" customWidth="1"/>
    <col min="3" max="33" width="4.7109375" style="2" customWidth="1"/>
    <col min="34" max="34" width="9.85546875" style="2" customWidth="1"/>
    <col min="35" max="35" width="15" customWidth="1"/>
  </cols>
  <sheetData>
    <row r="1" spans="1:37" ht="15" customHeight="1" x14ac:dyDescent="0.25">
      <c r="AH1" s="4"/>
    </row>
    <row r="2" spans="1:37" ht="15" customHeight="1" x14ac:dyDescent="0.25">
      <c r="AH2" s="4"/>
    </row>
    <row r="3" spans="1:37" ht="30" customHeight="1" x14ac:dyDescent="0.25">
      <c r="A3" s="6" t="s">
        <v>110</v>
      </c>
      <c r="B3" s="6"/>
      <c r="C3" s="27" t="s">
        <v>38</v>
      </c>
      <c r="D3" s="27"/>
      <c r="E3" s="27"/>
      <c r="F3" s="27"/>
      <c r="G3" s="27"/>
      <c r="H3" s="27"/>
      <c r="I3" s="27"/>
      <c r="J3" s="27"/>
      <c r="K3" s="27"/>
      <c r="L3" s="27"/>
      <c r="M3" s="27"/>
      <c r="N3" s="27"/>
      <c r="O3" s="27"/>
      <c r="P3" s="27"/>
      <c r="Q3" s="27"/>
      <c r="R3" s="27"/>
      <c r="S3" s="27"/>
      <c r="T3" s="27"/>
      <c r="U3" s="27"/>
      <c r="V3" s="27"/>
      <c r="W3" s="27"/>
      <c r="X3" s="27"/>
      <c r="Y3" s="27"/>
      <c r="Z3" s="27"/>
      <c r="AA3" s="27"/>
      <c r="AB3" s="27"/>
      <c r="AC3" s="27"/>
      <c r="AD3" s="27"/>
      <c r="AE3" s="27"/>
      <c r="AF3" s="27"/>
      <c r="AG3" s="27"/>
      <c r="AH3" s="6">
        <v>2019</v>
      </c>
      <c r="AI3" s="14"/>
    </row>
    <row r="4" spans="1:37" ht="15" customHeight="1" x14ac:dyDescent="0.25">
      <c r="A4" s="3"/>
      <c r="B4" s="3"/>
      <c r="C4" s="1" t="str">
        <f>TEXT(WEEKDAY(DATE(AnnéeCalendrier,1,1),1),"jjj")</f>
        <v>mar</v>
      </c>
      <c r="D4" s="1" t="str">
        <f>TEXT(WEEKDAY(DATE(AnnéeCalendrier,1,2),1),"jjj")</f>
        <v>mer</v>
      </c>
      <c r="E4" s="1" t="str">
        <f>TEXT(WEEKDAY(DATE(AnnéeCalendrier,1,3),1),"jjj")</f>
        <v>jeu</v>
      </c>
      <c r="F4" s="1" t="str">
        <f>TEXT(WEEKDAY(DATE(AnnéeCalendrier,1,4),1),"jjj")</f>
        <v>ven</v>
      </c>
      <c r="G4" s="1" t="str">
        <f>TEXT(WEEKDAY(DATE(AnnéeCalendrier,1,5),1),"jjj")</f>
        <v>sam</v>
      </c>
      <c r="H4" s="1" t="str">
        <f>TEXT(WEEKDAY(DATE(AnnéeCalendrier,1,6),1),"jjj")</f>
        <v>dim</v>
      </c>
      <c r="I4" s="1" t="str">
        <f>TEXT(WEEKDAY(DATE(AnnéeCalendrier,1,7),1),"jjj")</f>
        <v>lun</v>
      </c>
      <c r="J4" s="1" t="str">
        <f>TEXT(WEEKDAY(DATE(AnnéeCalendrier,1,8),1),"jjj")</f>
        <v>mar</v>
      </c>
      <c r="K4" s="1" t="str">
        <f>TEXT(WEEKDAY(DATE(AnnéeCalendrier,1,9),1),"jjj")</f>
        <v>mer</v>
      </c>
      <c r="L4" s="1" t="str">
        <f>TEXT(WEEKDAY(DATE(AnnéeCalendrier,1,10),1),"jjj")</f>
        <v>jeu</v>
      </c>
      <c r="M4" s="1" t="str">
        <f>TEXT(WEEKDAY(DATE(AnnéeCalendrier,1,11),1),"jjj")</f>
        <v>ven</v>
      </c>
      <c r="N4" s="1" t="str">
        <f>TEXT(WEEKDAY(DATE(AnnéeCalendrier,1,12),1),"jjj")</f>
        <v>sam</v>
      </c>
      <c r="O4" s="1" t="str">
        <f>TEXT(WEEKDAY(DATE(AnnéeCalendrier,1,13),1),"jjj")</f>
        <v>dim</v>
      </c>
      <c r="P4" s="1" t="str">
        <f>TEXT(WEEKDAY(DATE(AnnéeCalendrier,1,14),1),"jjj")</f>
        <v>lun</v>
      </c>
      <c r="Q4" s="1" t="str">
        <f>TEXT(WEEKDAY(DATE(AnnéeCalendrier,1,15),1),"jjj")</f>
        <v>mar</v>
      </c>
      <c r="R4" s="1" t="str">
        <f>TEXT(WEEKDAY(DATE(AnnéeCalendrier,1,16),1),"jjj")</f>
        <v>mer</v>
      </c>
      <c r="S4" s="1" t="str">
        <f>TEXT(WEEKDAY(DATE(AnnéeCalendrier,1,17),1),"jjj")</f>
        <v>jeu</v>
      </c>
      <c r="T4" s="1" t="str">
        <f>TEXT(WEEKDAY(DATE(AnnéeCalendrier,1,18),1),"jjj")</f>
        <v>ven</v>
      </c>
      <c r="U4" s="1" t="str">
        <f>TEXT(WEEKDAY(DATE(AnnéeCalendrier,1,19),1),"jjj")</f>
        <v>sam</v>
      </c>
      <c r="V4" s="1" t="str">
        <f>TEXT(WEEKDAY(DATE(AnnéeCalendrier,1,20),1),"jjj")</f>
        <v>dim</v>
      </c>
      <c r="W4" s="1" t="str">
        <f>TEXT(WEEKDAY(DATE(AnnéeCalendrier,1,21),1),"jjj")</f>
        <v>lun</v>
      </c>
      <c r="X4" s="1" t="str">
        <f>TEXT(WEEKDAY(DATE(AnnéeCalendrier,1,22),1),"jjj")</f>
        <v>mar</v>
      </c>
      <c r="Y4" s="1" t="str">
        <f>TEXT(WEEKDAY(DATE(AnnéeCalendrier,1,23),1),"jjj")</f>
        <v>mer</v>
      </c>
      <c r="Z4" s="1" t="str">
        <f>TEXT(WEEKDAY(DATE(AnnéeCalendrier,1,24),1),"jjj")</f>
        <v>jeu</v>
      </c>
      <c r="AA4" s="1" t="str">
        <f>TEXT(WEEKDAY(DATE(AnnéeCalendrier,1,25),1),"jjj")</f>
        <v>ven</v>
      </c>
      <c r="AB4" s="1" t="str">
        <f>TEXT(WEEKDAY(DATE(AnnéeCalendrier,1,26),1),"jjj")</f>
        <v>sam</v>
      </c>
      <c r="AC4" s="1" t="str">
        <f>TEXT(WEEKDAY(DATE(AnnéeCalendrier,1,27),1),"jjj")</f>
        <v>dim</v>
      </c>
      <c r="AD4" s="1" t="str">
        <f>TEXT(WEEKDAY(DATE(AnnéeCalendrier,1,28),1),"jjj")</f>
        <v>lun</v>
      </c>
      <c r="AE4" s="1" t="str">
        <f>TEXT(WEEKDAY(DATE(AnnéeCalendrier,1,29),1),"jjj")</f>
        <v>mar</v>
      </c>
      <c r="AF4" s="1" t="str">
        <f>TEXT(WEEKDAY(DATE(AnnéeCalendrier,1,30),1),"jjj")</f>
        <v>mer</v>
      </c>
      <c r="AG4" s="1" t="str">
        <f>TEXT(WEEKDAY(DATE(AnnéeCalendrier,1,31),1),"jjj")</f>
        <v>jeu</v>
      </c>
      <c r="AH4" s="13"/>
    </row>
    <row r="5" spans="1:37" ht="15" customHeight="1" x14ac:dyDescent="0.25">
      <c r="A5" s="5" t="s">
        <v>32</v>
      </c>
      <c r="B5" s="5" t="s">
        <v>75</v>
      </c>
      <c r="C5" s="7" t="s">
        <v>1</v>
      </c>
      <c r="D5" s="7" t="s">
        <v>2</v>
      </c>
      <c r="E5" s="7" t="s">
        <v>3</v>
      </c>
      <c r="F5" s="7" t="s">
        <v>4</v>
      </c>
      <c r="G5" s="7" t="s">
        <v>5</v>
      </c>
      <c r="H5" s="7" t="s">
        <v>6</v>
      </c>
      <c r="I5" s="7" t="s">
        <v>7</v>
      </c>
      <c r="J5" s="7" t="s">
        <v>8</v>
      </c>
      <c r="K5" s="7" t="s">
        <v>9</v>
      </c>
      <c r="L5" s="7" t="s">
        <v>10</v>
      </c>
      <c r="M5" s="7" t="s">
        <v>11</v>
      </c>
      <c r="N5" s="7" t="s">
        <v>12</v>
      </c>
      <c r="O5" s="7" t="s">
        <v>13</v>
      </c>
      <c r="P5" s="7" t="s">
        <v>14</v>
      </c>
      <c r="Q5" s="7" t="s">
        <v>15</v>
      </c>
      <c r="R5" s="7" t="s">
        <v>16</v>
      </c>
      <c r="S5" s="7" t="s">
        <v>17</v>
      </c>
      <c r="T5" s="7" t="s">
        <v>18</v>
      </c>
      <c r="U5" s="7" t="s">
        <v>19</v>
      </c>
      <c r="V5" s="7" t="s">
        <v>20</v>
      </c>
      <c r="W5" s="7" t="s">
        <v>21</v>
      </c>
      <c r="X5" s="7" t="s">
        <v>22</v>
      </c>
      <c r="Y5" s="7" t="s">
        <v>23</v>
      </c>
      <c r="Z5" s="7" t="s">
        <v>24</v>
      </c>
      <c r="AA5" s="7" t="s">
        <v>25</v>
      </c>
      <c r="AB5" s="7" t="s">
        <v>26</v>
      </c>
      <c r="AC5" s="7" t="s">
        <v>27</v>
      </c>
      <c r="AD5" s="7" t="s">
        <v>28</v>
      </c>
      <c r="AE5" s="7" t="s">
        <v>29</v>
      </c>
      <c r="AF5" s="7" t="s">
        <v>30</v>
      </c>
      <c r="AG5" s="7" t="s">
        <v>31</v>
      </c>
      <c r="AH5" s="9" t="s">
        <v>33</v>
      </c>
      <c r="AI5" s="10" t="s">
        <v>34</v>
      </c>
    </row>
    <row r="6" spans="1:37" ht="30" customHeight="1" x14ac:dyDescent="0.25">
      <c r="A6" s="2" t="s">
        <v>35</v>
      </c>
      <c r="B6" s="18" t="s">
        <v>62</v>
      </c>
      <c r="C6" s="17" t="s">
        <v>42</v>
      </c>
      <c r="D6" s="17"/>
      <c r="E6" s="17"/>
      <c r="F6" s="17"/>
      <c r="G6" s="17"/>
      <c r="H6" s="17"/>
      <c r="I6" s="17"/>
      <c r="J6" s="17"/>
      <c r="K6" s="17"/>
      <c r="L6" s="17"/>
      <c r="M6" s="17"/>
      <c r="N6" s="17"/>
      <c r="O6" s="17"/>
      <c r="P6" s="17"/>
      <c r="Q6" s="17"/>
      <c r="R6" s="17" t="s">
        <v>40</v>
      </c>
      <c r="S6" s="17"/>
      <c r="T6" s="17"/>
      <c r="U6" s="17"/>
      <c r="V6" s="17" t="s">
        <v>40</v>
      </c>
      <c r="W6" s="17"/>
      <c r="X6" s="17"/>
      <c r="Y6" s="17"/>
      <c r="Z6" s="17"/>
      <c r="AA6" s="17"/>
      <c r="AB6" s="17"/>
      <c r="AC6" s="17"/>
      <c r="AD6" s="17"/>
      <c r="AE6" s="17"/>
      <c r="AF6" s="17"/>
      <c r="AG6" s="17"/>
      <c r="AH6" s="12">
        <f>COUNTA(Janvier5[[#This Row],[1]:[31]])</f>
        <v>3</v>
      </c>
      <c r="AI6" s="20">
        <f ca="1">IFERROR(SUMPRODUCT(SUMIF(INDIRECT("liste"&amp;$B6),Janvier5[[#This Row],[1]:[31]],INDIRECT("cout"&amp;$B6))),"")</f>
        <v>27</v>
      </c>
    </row>
    <row r="7" spans="1:37" ht="30" customHeight="1" x14ac:dyDescent="0.25">
      <c r="A7" s="2" t="s">
        <v>36</v>
      </c>
      <c r="B7" s="18" t="s">
        <v>62</v>
      </c>
      <c r="C7" s="17"/>
      <c r="D7" s="17"/>
      <c r="E7" s="17"/>
      <c r="F7" s="17"/>
      <c r="G7" s="17"/>
      <c r="H7" s="17"/>
      <c r="I7" s="17"/>
      <c r="J7" s="17"/>
      <c r="K7" s="17"/>
      <c r="L7" s="17"/>
      <c r="M7" s="17"/>
      <c r="N7" s="17"/>
      <c r="O7" s="17"/>
      <c r="P7" s="17"/>
      <c r="Q7" s="17"/>
      <c r="R7" s="17"/>
      <c r="S7" s="17"/>
      <c r="T7" s="17"/>
      <c r="U7" s="17"/>
      <c r="V7" s="17"/>
      <c r="W7" s="17"/>
      <c r="X7" s="17"/>
      <c r="Y7" s="17"/>
      <c r="Z7" s="17"/>
      <c r="AA7" s="17"/>
      <c r="AB7" s="17"/>
      <c r="AC7" s="17"/>
      <c r="AD7" s="17"/>
      <c r="AE7" s="17"/>
      <c r="AF7" s="17"/>
      <c r="AG7" s="17"/>
      <c r="AH7" s="12">
        <f>COUNTA(Janvier5[[#This Row],[1]:[31]])</f>
        <v>0</v>
      </c>
      <c r="AI7" s="20">
        <f ca="1">IFERROR(SUMPRODUCT(SUMIF(INDIRECT("liste"&amp;$B7),Janvier5[[#This Row],[1]:[31]],INDIRECT("cout"&amp;$B7))),"")</f>
        <v>0</v>
      </c>
    </row>
    <row r="8" spans="1:37" ht="30" customHeight="1" x14ac:dyDescent="0.25">
      <c r="B8" s="18" t="s">
        <v>62</v>
      </c>
      <c r="C8" s="17"/>
      <c r="D8" s="17"/>
      <c r="E8" s="17"/>
      <c r="F8" s="17"/>
      <c r="G8" s="17"/>
      <c r="H8" s="17"/>
      <c r="I8" s="17"/>
      <c r="J8" s="17"/>
      <c r="K8" s="17"/>
      <c r="L8" s="17"/>
      <c r="M8" s="17"/>
      <c r="N8" s="17"/>
      <c r="O8" s="17"/>
      <c r="P8" s="17"/>
      <c r="Q8" s="17"/>
      <c r="R8" s="17"/>
      <c r="S8" s="17"/>
      <c r="T8" s="17"/>
      <c r="U8" s="17"/>
      <c r="V8" s="17"/>
      <c r="W8" s="17"/>
      <c r="X8" s="17"/>
      <c r="Y8" s="17"/>
      <c r="Z8" s="17"/>
      <c r="AA8" s="17"/>
      <c r="AB8" s="17"/>
      <c r="AC8" s="17"/>
      <c r="AD8" s="17"/>
      <c r="AE8" s="17"/>
      <c r="AF8" s="17"/>
      <c r="AG8" s="17"/>
      <c r="AH8" s="12">
        <f>COUNTA(Janvier5[[#This Row],[1]:[31]])</f>
        <v>0</v>
      </c>
      <c r="AI8" s="20">
        <f ca="1">IFERROR(SUMPRODUCT(SUMIF(INDIRECT("liste"&amp;$B8),Janvier5[[#This Row],[1]:[31]],INDIRECT("cout"&amp;$B8))),"")</f>
        <v>0</v>
      </c>
    </row>
    <row r="9" spans="1:37" ht="30" customHeight="1" x14ac:dyDescent="0.25">
      <c r="B9" s="18" t="s">
        <v>63</v>
      </c>
      <c r="C9" s="17"/>
      <c r="D9" s="17"/>
      <c r="E9" s="17"/>
      <c r="F9" s="17"/>
      <c r="G9" s="17"/>
      <c r="H9" s="17"/>
      <c r="I9" s="17"/>
      <c r="J9" s="17"/>
      <c r="K9" s="17"/>
      <c r="L9" s="17"/>
      <c r="M9" s="17"/>
      <c r="N9" s="17"/>
      <c r="O9" s="17"/>
      <c r="P9" s="17"/>
      <c r="Q9" s="17"/>
      <c r="R9" s="17"/>
      <c r="S9" s="17"/>
      <c r="T9" s="17"/>
      <c r="U9" s="17"/>
      <c r="V9" s="17"/>
      <c r="W9" s="17"/>
      <c r="X9" s="17"/>
      <c r="Y9" s="17"/>
      <c r="Z9" s="17"/>
      <c r="AA9" s="17"/>
      <c r="AB9" s="17"/>
      <c r="AC9" s="17"/>
      <c r="AD9" s="17"/>
      <c r="AE9" s="17"/>
      <c r="AF9" s="17"/>
      <c r="AG9" s="17"/>
      <c r="AH9" s="12">
        <f>COUNTA(Janvier5[[#This Row],[1]:[31]])</f>
        <v>0</v>
      </c>
      <c r="AI9" s="20">
        <f ca="1">IFERROR(SUMPRODUCT(SUMIF(INDIRECT("liste"&amp;$B9),Janvier5[[#This Row],[1]:[31]],INDIRECT("cout"&amp;$B9))),"")</f>
        <v>0</v>
      </c>
    </row>
    <row r="10" spans="1:37" ht="30" customHeight="1" x14ac:dyDescent="0.25">
      <c r="B10" s="18" t="s">
        <v>62</v>
      </c>
      <c r="C10" s="17"/>
      <c r="D10" s="17"/>
      <c r="E10" s="17"/>
      <c r="F10" s="17"/>
      <c r="G10" s="17"/>
      <c r="H10" s="17"/>
      <c r="I10" s="17"/>
      <c r="J10" s="17"/>
      <c r="K10" s="17"/>
      <c r="L10" s="17"/>
      <c r="M10" s="17"/>
      <c r="N10" s="17"/>
      <c r="O10" s="17"/>
      <c r="P10" s="17"/>
      <c r="Q10" s="17"/>
      <c r="R10" s="17"/>
      <c r="S10" s="17"/>
      <c r="T10" s="17"/>
      <c r="U10" s="17"/>
      <c r="V10" s="17"/>
      <c r="W10" s="17"/>
      <c r="X10" s="17"/>
      <c r="Y10" s="17"/>
      <c r="Z10" s="17"/>
      <c r="AA10" s="17"/>
      <c r="AB10" s="17"/>
      <c r="AC10" s="17"/>
      <c r="AD10" s="17"/>
      <c r="AE10" s="17"/>
      <c r="AF10" s="17"/>
      <c r="AG10" s="17"/>
      <c r="AH10" s="12">
        <f>COUNTA(Janvier5[[#This Row],[1]:[31]])</f>
        <v>0</v>
      </c>
      <c r="AI10" s="20">
        <f ca="1">IFERROR(SUMPRODUCT(SUMIF(INDIRECT("liste"&amp;$B10),Janvier5[[#This Row],[1]:[31]],INDIRECT("cout"&amp;$B10))),"")</f>
        <v>0</v>
      </c>
      <c r="AK10" s="11"/>
    </row>
    <row r="11" spans="1:37" ht="30" customHeight="1" x14ac:dyDescent="0.25">
      <c r="A11" s="8"/>
      <c r="B11" s="18" t="s">
        <v>63</v>
      </c>
      <c r="C11" s="17"/>
      <c r="D11" s="17"/>
      <c r="E11" s="17"/>
      <c r="F11" s="17"/>
      <c r="G11" s="17"/>
      <c r="H11" s="17"/>
      <c r="I11" s="17"/>
      <c r="J11" s="17"/>
      <c r="K11" s="17"/>
      <c r="L11" s="17"/>
      <c r="M11" s="17" t="s">
        <v>37</v>
      </c>
      <c r="N11" s="17"/>
      <c r="O11" s="17"/>
      <c r="P11" s="17"/>
      <c r="Q11" s="17"/>
      <c r="R11" s="17"/>
      <c r="S11" s="17"/>
      <c r="T11" s="17"/>
      <c r="U11" s="17"/>
      <c r="V11" s="17"/>
      <c r="W11" s="17"/>
      <c r="X11" s="17"/>
      <c r="Y11" s="17"/>
      <c r="Z11" s="17"/>
      <c r="AA11" s="17"/>
      <c r="AB11" s="17"/>
      <c r="AC11" s="17"/>
      <c r="AD11" s="17"/>
      <c r="AE11" s="17"/>
      <c r="AF11" s="17"/>
      <c r="AG11" s="17"/>
      <c r="AH11" s="12">
        <f>COUNTA(Janvier5[[#This Row],[1]:[31]])</f>
        <v>1</v>
      </c>
      <c r="AI11" s="20">
        <f ca="1">IFERROR(SUMPRODUCT(SUMIF(INDIRECT("liste"&amp;$B11),Janvier5[[#This Row],[1]:[31]],INDIRECT("cout"&amp;$B11))),"")</f>
        <v>8</v>
      </c>
    </row>
    <row r="12" spans="1:37" ht="30" customHeight="1" x14ac:dyDescent="0.25">
      <c r="A12" s="8"/>
      <c r="B12" s="18"/>
      <c r="C12" s="17"/>
      <c r="D12" s="17"/>
      <c r="E12" s="17"/>
      <c r="F12" s="17"/>
      <c r="G12" s="17"/>
      <c r="H12" s="17"/>
      <c r="I12" s="17"/>
      <c r="J12" s="17"/>
      <c r="K12" s="17"/>
      <c r="L12" s="17"/>
      <c r="M12" s="17"/>
      <c r="N12" s="17"/>
      <c r="O12" s="17"/>
      <c r="P12" s="17"/>
      <c r="Q12" s="17"/>
      <c r="R12" s="17"/>
      <c r="S12" s="17"/>
      <c r="T12" s="17"/>
      <c r="U12" s="17"/>
      <c r="V12" s="17"/>
      <c r="W12" s="17"/>
      <c r="X12" s="17"/>
      <c r="Y12" s="17"/>
      <c r="Z12" s="17"/>
      <c r="AA12" s="17"/>
      <c r="AB12" s="17"/>
      <c r="AC12" s="17"/>
      <c r="AD12" s="17"/>
      <c r="AE12" s="17"/>
      <c r="AF12" s="17"/>
      <c r="AG12" s="17"/>
      <c r="AH12" s="12">
        <f>COUNTA(Janvier5[[#This Row],[1]:[31]])</f>
        <v>0</v>
      </c>
      <c r="AI12" s="20" t="str">
        <f ca="1">IFERROR(SUMPRODUCT(SUMIF(INDIRECT("liste"&amp;$B12),Janvier5[[#This Row],[1]:[31]],INDIRECT("cout"&amp;$B12))),"")</f>
        <v/>
      </c>
    </row>
    <row r="13" spans="1:37" ht="30" customHeight="1" x14ac:dyDescent="0.25">
      <c r="A13" s="8"/>
      <c r="B13" s="18" t="s">
        <v>62</v>
      </c>
      <c r="C13" s="17"/>
      <c r="D13" s="17"/>
      <c r="E13" s="17"/>
      <c r="F13" s="17"/>
      <c r="G13" s="17"/>
      <c r="H13" s="17"/>
      <c r="I13" s="17"/>
      <c r="J13" s="17"/>
      <c r="K13" s="17"/>
      <c r="L13" s="17"/>
      <c r="M13" s="17"/>
      <c r="N13" s="17"/>
      <c r="O13" s="17"/>
      <c r="P13" s="17"/>
      <c r="Q13" s="17"/>
      <c r="R13" s="17"/>
      <c r="S13" s="17"/>
      <c r="T13" s="17"/>
      <c r="U13" s="17"/>
      <c r="V13" s="17"/>
      <c r="W13" s="17"/>
      <c r="X13" s="17"/>
      <c r="Y13" s="17"/>
      <c r="Z13" s="17"/>
      <c r="AA13" s="17"/>
      <c r="AB13" s="17"/>
      <c r="AC13" s="17"/>
      <c r="AD13" s="17"/>
      <c r="AE13" s="17"/>
      <c r="AF13" s="17"/>
      <c r="AG13" s="17"/>
      <c r="AH13" s="12">
        <f>COUNTA(Janvier5[[#This Row],[1]:[31]])</f>
        <v>0</v>
      </c>
      <c r="AI13" s="20">
        <f ca="1">IFERROR(SUMPRODUCT(SUMIF(INDIRECT("liste"&amp;$B13),Janvier5[[#This Row],[1]:[31]],INDIRECT("cout"&amp;$B13))),"")</f>
        <v>0</v>
      </c>
    </row>
    <row r="14" spans="1:37" ht="30" customHeight="1" x14ac:dyDescent="0.25">
      <c r="A14" s="19"/>
      <c r="B14" s="18"/>
      <c r="C14" s="17"/>
      <c r="D14" s="17"/>
      <c r="E14" s="17"/>
      <c r="F14" s="17"/>
      <c r="G14" s="17"/>
      <c r="H14" s="17"/>
      <c r="I14" s="17"/>
      <c r="J14" s="17"/>
      <c r="K14" s="17"/>
      <c r="L14" s="17"/>
      <c r="M14" s="17"/>
      <c r="N14" s="17"/>
      <c r="O14" s="17"/>
      <c r="P14" s="17"/>
      <c r="Q14" s="17"/>
      <c r="R14" s="17"/>
      <c r="S14" s="17"/>
      <c r="T14" s="17"/>
      <c r="U14" s="17"/>
      <c r="V14" s="17"/>
      <c r="W14" s="17"/>
      <c r="X14" s="17"/>
      <c r="Y14" s="17"/>
      <c r="Z14" s="17"/>
      <c r="AA14" s="17"/>
      <c r="AB14" s="17"/>
      <c r="AC14" s="17"/>
      <c r="AD14" s="17"/>
      <c r="AE14" s="17"/>
      <c r="AF14" s="17"/>
      <c r="AG14" s="17"/>
      <c r="AH14" s="12">
        <f>COUNTA(Janvier5[[#This Row],[1]:[31]])</f>
        <v>0</v>
      </c>
      <c r="AI14" s="20" t="str">
        <f ca="1">IFERROR(SUMPRODUCT(SUMIF(INDIRECT("liste"&amp;$B14),Janvier5[[#This Row],[1]:[31]],INDIRECT("cout"&amp;$B14))),"")</f>
        <v/>
      </c>
    </row>
    <row r="15" spans="1:37" ht="30" customHeight="1" x14ac:dyDescent="0.25">
      <c r="A15" s="19"/>
      <c r="B15" s="18"/>
      <c r="C15" s="17"/>
      <c r="D15" s="17"/>
      <c r="E15" s="17"/>
      <c r="F15" s="17"/>
      <c r="G15" s="17"/>
      <c r="H15" s="17"/>
      <c r="I15" s="17"/>
      <c r="J15" s="17"/>
      <c r="K15" s="17"/>
      <c r="L15" s="17"/>
      <c r="M15" s="17"/>
      <c r="N15" s="17"/>
      <c r="O15" s="17"/>
      <c r="P15" s="17"/>
      <c r="Q15" s="17"/>
      <c r="R15" s="17"/>
      <c r="S15" s="17"/>
      <c r="T15" s="17"/>
      <c r="U15" s="17"/>
      <c r="V15" s="17"/>
      <c r="W15" s="17"/>
      <c r="X15" s="17"/>
      <c r="Y15" s="17"/>
      <c r="Z15" s="17"/>
      <c r="AA15" s="17"/>
      <c r="AB15" s="17"/>
      <c r="AC15" s="17"/>
      <c r="AD15" s="17"/>
      <c r="AE15" s="17"/>
      <c r="AF15" s="17"/>
      <c r="AG15" s="17"/>
      <c r="AH15" s="12">
        <f>COUNTA(Janvier5[[#This Row],[1]:[31]])</f>
        <v>0</v>
      </c>
      <c r="AI15" s="20" t="str">
        <f ca="1">IFERROR(SUMPRODUCT(SUMIF(INDIRECT("liste"&amp;$B15),Janvier5[[#This Row],[1]:[31]],INDIRECT("cout"&amp;$B15))),"")</f>
        <v/>
      </c>
    </row>
    <row r="16" spans="1:37" ht="30" customHeight="1" x14ac:dyDescent="0.25">
      <c r="A16" s="19"/>
      <c r="B16" s="18"/>
      <c r="C16" s="17"/>
      <c r="D16" s="17"/>
      <c r="E16" s="17"/>
      <c r="F16" s="17"/>
      <c r="G16" s="17"/>
      <c r="H16" s="17"/>
      <c r="I16" s="17"/>
      <c r="J16" s="17"/>
      <c r="K16" s="17"/>
      <c r="L16" s="17"/>
      <c r="M16" s="17"/>
      <c r="N16" s="17"/>
      <c r="O16" s="17"/>
      <c r="P16" s="17"/>
      <c r="Q16" s="17"/>
      <c r="R16" s="17"/>
      <c r="S16" s="17"/>
      <c r="T16" s="17"/>
      <c r="U16" s="17"/>
      <c r="V16" s="17"/>
      <c r="W16" s="17"/>
      <c r="X16" s="17"/>
      <c r="Y16" s="17"/>
      <c r="Z16" s="17"/>
      <c r="AA16" s="17"/>
      <c r="AB16" s="17"/>
      <c r="AC16" s="17"/>
      <c r="AD16" s="17"/>
      <c r="AE16" s="17"/>
      <c r="AF16" s="17"/>
      <c r="AG16" s="17"/>
      <c r="AH16" s="12">
        <f>COUNTA(Janvier5[[#This Row],[1]:[31]])</f>
        <v>0</v>
      </c>
      <c r="AI16" s="20" t="str">
        <f ca="1">IFERROR(SUMPRODUCT(SUMIF(INDIRECT("liste"&amp;$B16),Janvier5[[#This Row],[1]:[31]],INDIRECT("cout"&amp;$B16))),"")</f>
        <v/>
      </c>
    </row>
    <row r="17" spans="1:35" ht="30" customHeight="1" x14ac:dyDescent="0.25">
      <c r="A17" s="19"/>
      <c r="B17" s="18"/>
      <c r="C17" s="17"/>
      <c r="D17" s="17"/>
      <c r="E17" s="17"/>
      <c r="F17" s="17"/>
      <c r="G17" s="17"/>
      <c r="H17" s="17"/>
      <c r="I17" s="17"/>
      <c r="J17" s="17"/>
      <c r="K17" s="17"/>
      <c r="L17" s="17"/>
      <c r="M17" s="17"/>
      <c r="N17" s="17"/>
      <c r="O17" s="17"/>
      <c r="P17" s="17"/>
      <c r="Q17" s="17"/>
      <c r="R17" s="17"/>
      <c r="S17" s="17"/>
      <c r="T17" s="17"/>
      <c r="U17" s="17"/>
      <c r="V17" s="17"/>
      <c r="W17" s="17"/>
      <c r="X17" s="17"/>
      <c r="Y17" s="17"/>
      <c r="Z17" s="17"/>
      <c r="AA17" s="17"/>
      <c r="AB17" s="17"/>
      <c r="AC17" s="17"/>
      <c r="AD17" s="17"/>
      <c r="AE17" s="17"/>
      <c r="AF17" s="17"/>
      <c r="AG17" s="17"/>
      <c r="AH17" s="12">
        <f>COUNTA(Janvier5[[#This Row],[1]:[31]])</f>
        <v>0</v>
      </c>
      <c r="AI17" s="20" t="str">
        <f ca="1">IFERROR(SUMPRODUCT(SUMIF(INDIRECT("liste"&amp;$B17),Janvier5[[#This Row],[1]:[31]],INDIRECT("cout"&amp;$B17))),"")</f>
        <v/>
      </c>
    </row>
    <row r="18" spans="1:35" ht="30" customHeight="1" x14ac:dyDescent="0.25">
      <c r="A18" s="19"/>
      <c r="B18" s="18"/>
      <c r="C18" s="17"/>
      <c r="D18" s="17"/>
      <c r="E18" s="17"/>
      <c r="F18" s="17"/>
      <c r="G18" s="17"/>
      <c r="H18" s="17"/>
      <c r="I18" s="17"/>
      <c r="J18" s="17"/>
      <c r="K18" s="17"/>
      <c r="L18" s="17"/>
      <c r="M18" s="17"/>
      <c r="N18" s="17"/>
      <c r="O18" s="17"/>
      <c r="P18" s="17"/>
      <c r="Q18" s="17"/>
      <c r="R18" s="17"/>
      <c r="S18" s="17"/>
      <c r="T18" s="17"/>
      <c r="U18" s="17"/>
      <c r="V18" s="17"/>
      <c r="W18" s="17"/>
      <c r="X18" s="17"/>
      <c r="Y18" s="17"/>
      <c r="Z18" s="17"/>
      <c r="AA18" s="17"/>
      <c r="AB18" s="17"/>
      <c r="AC18" s="17"/>
      <c r="AD18" s="17"/>
      <c r="AE18" s="17"/>
      <c r="AF18" s="17"/>
      <c r="AG18" s="17"/>
      <c r="AH18" s="12">
        <f>COUNTA(Janvier5[[#This Row],[1]:[31]])</f>
        <v>0</v>
      </c>
      <c r="AI18" s="20" t="str">
        <f ca="1">IFERROR(SUMPRODUCT(SUMIF(INDIRECT("liste"&amp;$B18),Janvier5[[#This Row],[1]:[31]],INDIRECT("cout"&amp;$B18))),"")</f>
        <v/>
      </c>
    </row>
    <row r="19" spans="1:35" ht="30" customHeight="1" x14ac:dyDescent="0.25">
      <c r="A19" s="19"/>
      <c r="B19" s="18"/>
      <c r="C19" s="17"/>
      <c r="D19" s="17"/>
      <c r="E19" s="17"/>
      <c r="F19" s="17"/>
      <c r="G19" s="17"/>
      <c r="H19" s="17"/>
      <c r="I19" s="17"/>
      <c r="J19" s="17"/>
      <c r="K19" s="17"/>
      <c r="L19" s="17"/>
      <c r="M19" s="17"/>
      <c r="N19" s="17"/>
      <c r="O19" s="17"/>
      <c r="P19" s="17"/>
      <c r="Q19" s="17"/>
      <c r="R19" s="17"/>
      <c r="S19" s="17"/>
      <c r="T19" s="17"/>
      <c r="U19" s="17"/>
      <c r="V19" s="17"/>
      <c r="W19" s="17"/>
      <c r="X19" s="17"/>
      <c r="Y19" s="17"/>
      <c r="Z19" s="17"/>
      <c r="AA19" s="17"/>
      <c r="AB19" s="17"/>
      <c r="AC19" s="17"/>
      <c r="AD19" s="17"/>
      <c r="AE19" s="17"/>
      <c r="AF19" s="17"/>
      <c r="AG19" s="17"/>
      <c r="AH19" s="12">
        <f>COUNTA(Janvier5[[#This Row],[1]:[31]])</f>
        <v>0</v>
      </c>
      <c r="AI19" s="20" t="str">
        <f ca="1">IFERROR(SUMPRODUCT(SUMIF(INDIRECT("liste"&amp;$B19),Janvier5[[#This Row],[1]:[31]],INDIRECT("cout"&amp;$B19))),"")</f>
        <v/>
      </c>
    </row>
    <row r="20" spans="1:35" ht="30" customHeight="1" x14ac:dyDescent="0.25">
      <c r="A20" s="19"/>
      <c r="B20" s="18"/>
      <c r="C20" s="17"/>
      <c r="D20" s="17"/>
      <c r="E20" s="17"/>
      <c r="F20" s="17"/>
      <c r="G20" s="17"/>
      <c r="H20" s="17"/>
      <c r="I20" s="17"/>
      <c r="J20" s="17"/>
      <c r="K20" s="17"/>
      <c r="L20" s="17"/>
      <c r="M20" s="17"/>
      <c r="N20" s="17"/>
      <c r="O20" s="17"/>
      <c r="P20" s="17"/>
      <c r="Q20" s="17"/>
      <c r="R20" s="17"/>
      <c r="S20" s="17"/>
      <c r="T20" s="17"/>
      <c r="U20" s="17"/>
      <c r="V20" s="17"/>
      <c r="W20" s="17"/>
      <c r="X20" s="17"/>
      <c r="Y20" s="17"/>
      <c r="Z20" s="17"/>
      <c r="AA20" s="17"/>
      <c r="AB20" s="17"/>
      <c r="AC20" s="17"/>
      <c r="AD20" s="17"/>
      <c r="AE20" s="17"/>
      <c r="AF20" s="17"/>
      <c r="AG20" s="17"/>
      <c r="AH20" s="12">
        <f>COUNTA(Janvier5[[#This Row],[1]:[31]])</f>
        <v>0</v>
      </c>
      <c r="AI20" s="20" t="str">
        <f ca="1">IFERROR(SUMPRODUCT(SUMIF(INDIRECT("liste"&amp;$B20),Janvier5[[#This Row],[1]:[31]],INDIRECT("cout"&amp;$B20))),"")</f>
        <v/>
      </c>
    </row>
    <row r="21" spans="1:35" ht="30" customHeight="1" x14ac:dyDescent="0.25">
      <c r="A21" s="19"/>
      <c r="B21" s="18"/>
      <c r="C21" s="17"/>
      <c r="D21" s="17"/>
      <c r="E21" s="17"/>
      <c r="F21" s="17"/>
      <c r="G21" s="17"/>
      <c r="H21" s="17"/>
      <c r="I21" s="17"/>
      <c r="J21" s="17"/>
      <c r="K21" s="17"/>
      <c r="L21" s="17"/>
      <c r="M21" s="17"/>
      <c r="N21" s="17"/>
      <c r="O21" s="17"/>
      <c r="P21" s="17"/>
      <c r="Q21" s="17"/>
      <c r="R21" s="17"/>
      <c r="S21" s="17"/>
      <c r="T21" s="17"/>
      <c r="U21" s="17"/>
      <c r="V21" s="17"/>
      <c r="W21" s="17"/>
      <c r="X21" s="17"/>
      <c r="Y21" s="17"/>
      <c r="Z21" s="17"/>
      <c r="AA21" s="17"/>
      <c r="AB21" s="17"/>
      <c r="AC21" s="17"/>
      <c r="AD21" s="17"/>
      <c r="AE21" s="17"/>
      <c r="AF21" s="17"/>
      <c r="AG21" s="17"/>
      <c r="AH21" s="12">
        <f>COUNTA(Janvier5[[#This Row],[1]:[31]])</f>
        <v>0</v>
      </c>
      <c r="AI21" s="20" t="str">
        <f ca="1">IFERROR(SUMPRODUCT(SUMIF(INDIRECT("liste"&amp;$B21),Janvier5[[#This Row],[1]:[31]],INDIRECT("cout"&amp;$B21))),"")</f>
        <v/>
      </c>
    </row>
    <row r="22" spans="1:35" ht="30" customHeight="1" x14ac:dyDescent="0.25">
      <c r="A22" s="19"/>
      <c r="B22" s="18"/>
      <c r="C22" s="17"/>
      <c r="D22" s="17"/>
      <c r="E22" s="17"/>
      <c r="F22" s="17"/>
      <c r="G22" s="17"/>
      <c r="H22" s="17"/>
      <c r="I22" s="17"/>
      <c r="J22" s="17"/>
      <c r="K22" s="17"/>
      <c r="L22" s="17"/>
      <c r="M22" s="17"/>
      <c r="N22" s="17"/>
      <c r="O22" s="17"/>
      <c r="P22" s="17"/>
      <c r="Q22" s="17"/>
      <c r="R22" s="17"/>
      <c r="S22" s="17"/>
      <c r="T22" s="17"/>
      <c r="U22" s="17"/>
      <c r="V22" s="17"/>
      <c r="W22" s="17"/>
      <c r="X22" s="17"/>
      <c r="Y22" s="17"/>
      <c r="Z22" s="17"/>
      <c r="AA22" s="17"/>
      <c r="AB22" s="17"/>
      <c r="AC22" s="17"/>
      <c r="AD22" s="17"/>
      <c r="AE22" s="17"/>
      <c r="AF22" s="17"/>
      <c r="AG22" s="17"/>
      <c r="AH22" s="12">
        <f>COUNTA(Janvier5[[#This Row],[1]:[31]])</f>
        <v>0</v>
      </c>
      <c r="AI22" s="20" t="str">
        <f ca="1">IFERROR(SUMPRODUCT(SUMIF(INDIRECT("liste"&amp;$B22),Janvier5[[#This Row],[1]:[31]],INDIRECT("cout"&amp;$B22))),"")</f>
        <v/>
      </c>
    </row>
    <row r="23" spans="1:35" ht="30" customHeight="1" x14ac:dyDescent="0.25">
      <c r="A23" s="19"/>
      <c r="B23" s="18"/>
      <c r="C23" s="17"/>
      <c r="D23" s="17"/>
      <c r="E23" s="17"/>
      <c r="F23" s="17"/>
      <c r="G23" s="17"/>
      <c r="H23" s="17"/>
      <c r="I23" s="17"/>
      <c r="J23" s="17"/>
      <c r="K23" s="17"/>
      <c r="L23" s="17"/>
      <c r="M23" s="17"/>
      <c r="N23" s="17"/>
      <c r="O23" s="17"/>
      <c r="P23" s="17"/>
      <c r="Q23" s="17"/>
      <c r="R23" s="17"/>
      <c r="S23" s="17"/>
      <c r="T23" s="17"/>
      <c r="U23" s="17"/>
      <c r="V23" s="17"/>
      <c r="W23" s="17"/>
      <c r="X23" s="17"/>
      <c r="Y23" s="17"/>
      <c r="Z23" s="17"/>
      <c r="AA23" s="17"/>
      <c r="AB23" s="17"/>
      <c r="AC23" s="17"/>
      <c r="AD23" s="17"/>
      <c r="AE23" s="17"/>
      <c r="AF23" s="17"/>
      <c r="AG23" s="17"/>
      <c r="AH23" s="12">
        <f>COUNTA(Janvier5[[#This Row],[1]:[31]])</f>
        <v>0</v>
      </c>
      <c r="AI23" s="20" t="str">
        <f ca="1">IFERROR(SUMPRODUCT(SUMIF(INDIRECT("liste"&amp;$B23),Janvier5[[#This Row],[1]:[31]],INDIRECT("cout"&amp;$B23))),"")</f>
        <v/>
      </c>
    </row>
    <row r="24" spans="1:35" ht="30" customHeight="1" x14ac:dyDescent="0.25">
      <c r="A24" s="19"/>
      <c r="B24" s="18"/>
      <c r="C24" s="17"/>
      <c r="D24" s="17"/>
      <c r="E24" s="17"/>
      <c r="F24" s="17"/>
      <c r="G24" s="17"/>
      <c r="H24" s="17"/>
      <c r="I24" s="17"/>
      <c r="J24" s="17"/>
      <c r="K24" s="17"/>
      <c r="L24" s="17"/>
      <c r="M24" s="17"/>
      <c r="N24" s="17"/>
      <c r="O24" s="17"/>
      <c r="P24" s="17"/>
      <c r="Q24" s="17"/>
      <c r="R24" s="17"/>
      <c r="S24" s="17"/>
      <c r="T24" s="17"/>
      <c r="U24" s="17"/>
      <c r="V24" s="17"/>
      <c r="W24" s="17"/>
      <c r="X24" s="17"/>
      <c r="Y24" s="17"/>
      <c r="Z24" s="17"/>
      <c r="AA24" s="17"/>
      <c r="AB24" s="17"/>
      <c r="AC24" s="17"/>
      <c r="AD24" s="17"/>
      <c r="AE24" s="17"/>
      <c r="AF24" s="17"/>
      <c r="AG24" s="17"/>
      <c r="AH24" s="12">
        <f>COUNTA(Janvier5[[#This Row],[1]:[31]])</f>
        <v>0</v>
      </c>
      <c r="AI24" s="20" t="str">
        <f ca="1">IFERROR(SUMPRODUCT(SUMIF(INDIRECT("liste"&amp;$B24),Janvier5[[#This Row],[1]:[31]],INDIRECT("cout"&amp;$B24))),"")</f>
        <v/>
      </c>
    </row>
    <row r="25" spans="1:35" ht="30" customHeight="1" x14ac:dyDescent="0.25">
      <c r="A25" s="19"/>
      <c r="B25" s="18"/>
      <c r="C25" s="17"/>
      <c r="D25" s="17"/>
      <c r="E25" s="17"/>
      <c r="F25" s="17"/>
      <c r="G25" s="17"/>
      <c r="H25" s="17"/>
      <c r="I25" s="17"/>
      <c r="J25" s="17"/>
      <c r="K25" s="17"/>
      <c r="L25" s="17"/>
      <c r="M25" s="17"/>
      <c r="N25" s="17"/>
      <c r="O25" s="17"/>
      <c r="P25" s="17"/>
      <c r="Q25" s="17"/>
      <c r="R25" s="17"/>
      <c r="S25" s="17"/>
      <c r="T25" s="17"/>
      <c r="U25" s="17"/>
      <c r="V25" s="17"/>
      <c r="W25" s="17"/>
      <c r="X25" s="17"/>
      <c r="Y25" s="17"/>
      <c r="Z25" s="17"/>
      <c r="AA25" s="17"/>
      <c r="AB25" s="17"/>
      <c r="AC25" s="17"/>
      <c r="AD25" s="17"/>
      <c r="AE25" s="17"/>
      <c r="AF25" s="17"/>
      <c r="AG25" s="17"/>
      <c r="AH25" s="12">
        <f>COUNTA(Janvier5[[#This Row],[1]:[31]])</f>
        <v>0</v>
      </c>
      <c r="AI25" s="20" t="str">
        <f ca="1">IFERROR(SUMPRODUCT(SUMIF(INDIRECT("liste"&amp;$B25),Janvier5[[#This Row],[1]:[31]],INDIRECT("cout"&amp;$B25))),"")</f>
        <v/>
      </c>
    </row>
    <row r="26" spans="1:35" ht="30" customHeight="1" x14ac:dyDescent="0.25">
      <c r="A26" s="19"/>
      <c r="B26" s="18"/>
      <c r="C26" s="17"/>
      <c r="D26" s="17"/>
      <c r="E26" s="17"/>
      <c r="F26" s="17"/>
      <c r="G26" s="17"/>
      <c r="H26" s="17"/>
      <c r="I26" s="17"/>
      <c r="J26" s="17"/>
      <c r="K26" s="17"/>
      <c r="L26" s="17"/>
      <c r="M26" s="17"/>
      <c r="N26" s="17"/>
      <c r="O26" s="17"/>
      <c r="P26" s="17"/>
      <c r="Q26" s="17"/>
      <c r="R26" s="17"/>
      <c r="S26" s="17"/>
      <c r="T26" s="17"/>
      <c r="U26" s="17"/>
      <c r="V26" s="17"/>
      <c r="W26" s="17"/>
      <c r="X26" s="17"/>
      <c r="Y26" s="17"/>
      <c r="Z26" s="17"/>
      <c r="AA26" s="17"/>
      <c r="AB26" s="17"/>
      <c r="AC26" s="17"/>
      <c r="AD26" s="17"/>
      <c r="AE26" s="17"/>
      <c r="AF26" s="17"/>
      <c r="AG26" s="17"/>
      <c r="AH26" s="12">
        <f>COUNTA(Janvier5[[#This Row],[1]:[31]])</f>
        <v>0</v>
      </c>
      <c r="AI26" s="20" t="str">
        <f ca="1">IFERROR(SUMPRODUCT(SUMIF(INDIRECT("liste"&amp;$B26),Janvier5[[#This Row],[1]:[31]],INDIRECT("cout"&amp;$B26))),"")</f>
        <v/>
      </c>
    </row>
    <row r="27" spans="1:35" ht="30" customHeight="1" x14ac:dyDescent="0.25">
      <c r="A27" s="19"/>
      <c r="B27" s="18"/>
      <c r="C27" s="17"/>
      <c r="D27" s="17"/>
      <c r="E27" s="17"/>
      <c r="F27" s="17"/>
      <c r="G27" s="17"/>
      <c r="H27" s="17"/>
      <c r="I27" s="17"/>
      <c r="J27" s="17"/>
      <c r="K27" s="17"/>
      <c r="L27" s="17"/>
      <c r="M27" s="17"/>
      <c r="N27" s="17"/>
      <c r="O27" s="17"/>
      <c r="P27" s="17"/>
      <c r="Q27" s="17"/>
      <c r="R27" s="17"/>
      <c r="S27" s="17"/>
      <c r="T27" s="17"/>
      <c r="U27" s="17"/>
      <c r="V27" s="17"/>
      <c r="W27" s="17"/>
      <c r="X27" s="17"/>
      <c r="Y27" s="17"/>
      <c r="Z27" s="17"/>
      <c r="AA27" s="17"/>
      <c r="AB27" s="17"/>
      <c r="AC27" s="17"/>
      <c r="AD27" s="17"/>
      <c r="AE27" s="17"/>
      <c r="AF27" s="17"/>
      <c r="AG27" s="17"/>
      <c r="AH27" s="12">
        <f>COUNTA(Janvier5[[#This Row],[1]:[31]])</f>
        <v>0</v>
      </c>
      <c r="AI27" s="20" t="str">
        <f ca="1">IFERROR(SUMPRODUCT(SUMIF(INDIRECT("liste"&amp;$B27),Janvier5[[#This Row],[1]:[31]],INDIRECT("cout"&amp;$B27))),"")</f>
        <v/>
      </c>
    </row>
  </sheetData>
  <mergeCells count="1">
    <mergeCell ref="C3:AG3"/>
  </mergeCells>
  <conditionalFormatting sqref="C6:AG27">
    <cfRule type="expression" priority="6" stopIfTrue="1">
      <formula>C6=""</formula>
    </cfRule>
    <cfRule type="expression" dxfId="710" priority="7" stopIfTrue="1">
      <formula>C6=CléPersonnalisée2</formula>
    </cfRule>
    <cfRule type="expression" dxfId="709" priority="8" stopIfTrue="1">
      <formula>C6=CléPersonnalisée1</formula>
    </cfRule>
    <cfRule type="expression" dxfId="708" priority="9" stopIfTrue="1">
      <formula>C6=CléMaladie</formula>
    </cfRule>
    <cfRule type="expression" dxfId="707" priority="10" stopIfTrue="1">
      <formula>C6=CléPersonnel</formula>
    </cfRule>
    <cfRule type="expression" dxfId="706" priority="11" stopIfTrue="1">
      <formula>C6=CléCongé</formula>
    </cfRule>
  </conditionalFormatting>
  <conditionalFormatting sqref="AH6:AH27">
    <cfRule type="dataBar" priority="12">
      <dataBar>
        <cfvo type="num" val="0"/>
        <cfvo type="num" val="31"/>
        <color theme="2" tint="-0.249977111117893"/>
      </dataBar>
      <extLst>
        <ext xmlns:x14="http://schemas.microsoft.com/office/spreadsheetml/2009/9/main" uri="{B025F937-C7B1-47D3-B67F-A62EFF666E3E}">
          <x14:id>{B0D1574E-655A-4141-B16A-0015C34FBC12}</x14:id>
        </ext>
      </extLst>
    </cfRule>
  </conditionalFormatting>
  <conditionalFormatting sqref="AI6:AI27">
    <cfRule type="dataBar" priority="5">
      <dataBar>
        <cfvo type="num" val="0"/>
        <cfvo type="num" val="31"/>
        <color theme="2" tint="-0.249977111117893"/>
      </dataBar>
      <extLst>
        <ext xmlns:x14="http://schemas.microsoft.com/office/spreadsheetml/2009/9/main" uri="{B025F937-C7B1-47D3-B67F-A62EFF666E3E}">
          <x14:id>{43EF5302-2A07-40C3-A013-CC0421F217AC}</x14:id>
        </ext>
      </extLst>
    </cfRule>
  </conditionalFormatting>
  <conditionalFormatting sqref="C6:AG6">
    <cfRule type="expression" dxfId="704" priority="3">
      <formula>AND($B6="chat")</formula>
    </cfRule>
    <cfRule type="expression" dxfId="705" priority="4">
      <formula>AND($B6="chien")</formula>
    </cfRule>
  </conditionalFormatting>
  <conditionalFormatting sqref="C7:AG27">
    <cfRule type="expression" dxfId="703" priority="1">
      <formula>AND($B7="chat")</formula>
    </cfRule>
    <cfRule type="expression" dxfId="702" priority="2">
      <formula>AND($B7="chien")</formula>
    </cfRule>
  </conditionalFormatting>
  <dataValidations count="9">
    <dataValidation type="list" allowBlank="1" showInputMessage="1" showErrorMessage="1" sqref="C6:AG27" xr:uid="{0FAABD0C-C729-4165-9641-6455FCA0C981}">
      <formula1>INDIRECT("liste"&amp;$B6)</formula1>
    </dataValidation>
    <dataValidation type="list" allowBlank="1" showInputMessage="1" showErrorMessage="1" sqref="B6:B27" xr:uid="{757EC581-DBEA-4423-9EC7-41D9637E02A7}">
      <formula1>"chien,chat"</formula1>
    </dataValidation>
    <dataValidation allowBlank="1" showInputMessage="1" showErrorMessage="1" prompt="Entrez l’année dans la cellule ci-dessous" sqref="AH1:AH2" xr:uid="{4A53B766-C060-420C-8D52-9E347D171F39}"/>
    <dataValidation allowBlank="1" showInputMessage="1" showErrorMessage="1" prompt="Mois de ce calendrier des absences. Mettez à jour l’année dans la cellule AH4. Suivez les totaux mensuels dans la dernière cellule du tableau. Entrez les noms des employés dans la colonne B du tableau" sqref="A3:B3" xr:uid="{D8CEC32E-3B41-4FAD-BCE5-504DB70368D4}"/>
    <dataValidation allowBlank="1" showInputMessage="1" showErrorMessage="1" prompt="Calcule automatiquement le nombre total de jours d’absence d’un employé durant ce mois" sqref="AH5:AI5" xr:uid="{FC81AC6B-9297-4DD9-85BA-EAF7C0DB9FC2}"/>
    <dataValidation allowBlank="1" showInputMessage="1" showErrorMessage="1" prompt="Les jours de la semaine dans cette ligne sont mis à jour automatiquement pour le mois en fonction de l’année entrée dans AH4. Chaque jour du mois est une colonne dans laquelle noter l’absence et le motif d’absence d’un employé" sqref="C4" xr:uid="{3EDCE83D-F035-4D86-87CD-E0530279CC16}"/>
    <dataValidation allowBlank="1" showInputMessage="1" showErrorMessage="1" prompt="Les jours du mois dans cette ligne sont générés automatiquement. Entrez l’absence et le motif d’absence d’un employé dans chaque colonne pour chaque jour du mois. Un champ vide indique qu’il n’y a pas eu d’absence" sqref="C5" xr:uid="{664CF697-EDDC-4E00-8A65-6287C9570D9D}"/>
    <dataValidation errorStyle="warning" allowBlank="1" showInputMessage="1" showErrorMessage="1" error="Sélectionnez un nom dans la liste. Sélectionnez ANNULER, appuyez sur ALT+FLÈCHE BAS, puis sur ENTRÉE pour sélectionner un nom" prompt="Entrez les noms des employés dans la feuille de calcul Noms des employés, puis sélectionnez ces noms dans les listes déroulantes de cette colonne. Appuyez sur ALT+FLÈCHE BAS, puis sur ENTRÉE pour sélectionner un nom" sqref="A5:B5" xr:uid="{460AFF01-70B4-4D39-B81C-A06E8D320412}"/>
    <dataValidation allowBlank="1" showInputMessage="1" showErrorMessage="1" prompt="Entrez l’année dans cette cellule" sqref="AH3" xr:uid="{778500B9-856E-47D3-9B69-FE0CA24A6366}"/>
  </dataValidations>
  <pageMargins left="0.7" right="0.7" top="0.75" bottom="0.75" header="0.3" footer="0.3"/>
  <tableParts count="1">
    <tablePart r:id="rId1"/>
  </tableParts>
  <extLst>
    <ext xmlns:x14="http://schemas.microsoft.com/office/spreadsheetml/2009/9/main" uri="{78C0D931-6437-407d-A8EE-F0AAD7539E65}">
      <x14:conditionalFormattings>
        <x14:conditionalFormatting xmlns:xm="http://schemas.microsoft.com/office/excel/2006/main">
          <x14:cfRule type="dataBar" id="{B0D1574E-655A-4141-B16A-0015C34FBC12}">
            <x14:dataBar minLength="0" maxLength="100">
              <x14:cfvo type="num">
                <xm:f>0</xm:f>
              </x14:cfvo>
              <x14:cfvo type="num">
                <xm:f>31</xm:f>
              </x14:cfvo>
              <x14:negativeFillColor rgb="FFFF0000"/>
              <x14:axisColor rgb="FF000000"/>
            </x14:dataBar>
          </x14:cfRule>
          <xm:sqref>AH6:AH27</xm:sqref>
        </x14:conditionalFormatting>
        <x14:conditionalFormatting xmlns:xm="http://schemas.microsoft.com/office/excel/2006/main">
          <x14:cfRule type="dataBar" id="{43EF5302-2A07-40C3-A013-CC0421F217AC}">
            <x14:dataBar minLength="0" maxLength="100">
              <x14:cfvo type="num">
                <xm:f>0</xm:f>
              </x14:cfvo>
              <x14:cfvo type="num">
                <xm:f>31</xm:f>
              </x14:cfvo>
              <x14:negativeFillColor rgb="FFFF0000"/>
              <x14:axisColor rgb="FF000000"/>
            </x14:dataBar>
          </x14:cfRule>
          <xm:sqref>AI6:AI27</xm:sqref>
        </x14:conditionalFormatting>
      </x14:conditionalFormatting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04F5F7-B48C-40F2-BB69-499A353B205E}">
  <dimension ref="A1:AK27"/>
  <sheetViews>
    <sheetView workbookViewId="0">
      <selection activeCell="A4" sqref="A4"/>
    </sheetView>
  </sheetViews>
  <sheetFormatPr baseColWidth="10" defaultColWidth="9.140625" defaultRowHeight="15" x14ac:dyDescent="0.25"/>
  <cols>
    <col min="1" max="1" width="21.140625" style="2" customWidth="1"/>
    <col min="2" max="2" width="8.140625" style="2" customWidth="1"/>
    <col min="3" max="33" width="4.7109375" style="2" customWidth="1"/>
    <col min="34" max="34" width="9.85546875" style="2" customWidth="1"/>
    <col min="35" max="35" width="15" customWidth="1"/>
  </cols>
  <sheetData>
    <row r="1" spans="1:37" ht="15" customHeight="1" x14ac:dyDescent="0.25">
      <c r="AH1" s="4"/>
    </row>
    <row r="2" spans="1:37" ht="15" customHeight="1" x14ac:dyDescent="0.25">
      <c r="AH2" s="4"/>
    </row>
    <row r="3" spans="1:37" ht="30" customHeight="1" x14ac:dyDescent="0.25">
      <c r="A3" s="6" t="s">
        <v>109</v>
      </c>
      <c r="B3" s="6"/>
      <c r="C3" s="27" t="s">
        <v>38</v>
      </c>
      <c r="D3" s="27"/>
      <c r="E3" s="27"/>
      <c r="F3" s="27"/>
      <c r="G3" s="27"/>
      <c r="H3" s="27"/>
      <c r="I3" s="27"/>
      <c r="J3" s="27"/>
      <c r="K3" s="27"/>
      <c r="L3" s="27"/>
      <c r="M3" s="27"/>
      <c r="N3" s="27"/>
      <c r="O3" s="27"/>
      <c r="P3" s="27"/>
      <c r="Q3" s="27"/>
      <c r="R3" s="27"/>
      <c r="S3" s="27"/>
      <c r="T3" s="27"/>
      <c r="U3" s="27"/>
      <c r="V3" s="27"/>
      <c r="W3" s="27"/>
      <c r="X3" s="27"/>
      <c r="Y3" s="27"/>
      <c r="Z3" s="27"/>
      <c r="AA3" s="27"/>
      <c r="AB3" s="27"/>
      <c r="AC3" s="27"/>
      <c r="AD3" s="27"/>
      <c r="AE3" s="27"/>
      <c r="AF3" s="27"/>
      <c r="AG3" s="27"/>
      <c r="AH3" s="6">
        <v>2019</v>
      </c>
      <c r="AI3" s="14"/>
    </row>
    <row r="4" spans="1:37" ht="15" customHeight="1" x14ac:dyDescent="0.25">
      <c r="A4" s="3"/>
      <c r="B4" s="3"/>
      <c r="C4" s="1" t="str">
        <f>TEXT(WEEKDAY(DATE(AnnéeCalendrier,1,1),1),"jjj")</f>
        <v>mar</v>
      </c>
      <c r="D4" s="1" t="str">
        <f>TEXT(WEEKDAY(DATE(AnnéeCalendrier,1,2),1),"jjj")</f>
        <v>mer</v>
      </c>
      <c r="E4" s="1" t="str">
        <f>TEXT(WEEKDAY(DATE(AnnéeCalendrier,1,3),1),"jjj")</f>
        <v>jeu</v>
      </c>
      <c r="F4" s="1" t="str">
        <f>TEXT(WEEKDAY(DATE(AnnéeCalendrier,1,4),1),"jjj")</f>
        <v>ven</v>
      </c>
      <c r="G4" s="1" t="str">
        <f>TEXT(WEEKDAY(DATE(AnnéeCalendrier,1,5),1),"jjj")</f>
        <v>sam</v>
      </c>
      <c r="H4" s="1" t="str">
        <f>TEXT(WEEKDAY(DATE(AnnéeCalendrier,1,6),1),"jjj")</f>
        <v>dim</v>
      </c>
      <c r="I4" s="1" t="str">
        <f>TEXT(WEEKDAY(DATE(AnnéeCalendrier,1,7),1),"jjj")</f>
        <v>lun</v>
      </c>
      <c r="J4" s="1" t="str">
        <f>TEXT(WEEKDAY(DATE(AnnéeCalendrier,1,8),1),"jjj")</f>
        <v>mar</v>
      </c>
      <c r="K4" s="1" t="str">
        <f>TEXT(WEEKDAY(DATE(AnnéeCalendrier,1,9),1),"jjj")</f>
        <v>mer</v>
      </c>
      <c r="L4" s="1" t="str">
        <f>TEXT(WEEKDAY(DATE(AnnéeCalendrier,1,10),1),"jjj")</f>
        <v>jeu</v>
      </c>
      <c r="M4" s="1" t="str">
        <f>TEXT(WEEKDAY(DATE(AnnéeCalendrier,1,11),1),"jjj")</f>
        <v>ven</v>
      </c>
      <c r="N4" s="1" t="str">
        <f>TEXT(WEEKDAY(DATE(AnnéeCalendrier,1,12),1),"jjj")</f>
        <v>sam</v>
      </c>
      <c r="O4" s="1" t="str">
        <f>TEXT(WEEKDAY(DATE(AnnéeCalendrier,1,13),1),"jjj")</f>
        <v>dim</v>
      </c>
      <c r="P4" s="1" t="str">
        <f>TEXT(WEEKDAY(DATE(AnnéeCalendrier,1,14),1),"jjj")</f>
        <v>lun</v>
      </c>
      <c r="Q4" s="1" t="str">
        <f>TEXT(WEEKDAY(DATE(AnnéeCalendrier,1,15),1),"jjj")</f>
        <v>mar</v>
      </c>
      <c r="R4" s="1" t="str">
        <f>TEXT(WEEKDAY(DATE(AnnéeCalendrier,1,16),1),"jjj")</f>
        <v>mer</v>
      </c>
      <c r="S4" s="1" t="str">
        <f>TEXT(WEEKDAY(DATE(AnnéeCalendrier,1,17),1),"jjj")</f>
        <v>jeu</v>
      </c>
      <c r="T4" s="1" t="str">
        <f>TEXT(WEEKDAY(DATE(AnnéeCalendrier,1,18),1),"jjj")</f>
        <v>ven</v>
      </c>
      <c r="U4" s="1" t="str">
        <f>TEXT(WEEKDAY(DATE(AnnéeCalendrier,1,19),1),"jjj")</f>
        <v>sam</v>
      </c>
      <c r="V4" s="1" t="str">
        <f>TEXT(WEEKDAY(DATE(AnnéeCalendrier,1,20),1),"jjj")</f>
        <v>dim</v>
      </c>
      <c r="W4" s="1" t="str">
        <f>TEXT(WEEKDAY(DATE(AnnéeCalendrier,1,21),1),"jjj")</f>
        <v>lun</v>
      </c>
      <c r="X4" s="1" t="str">
        <f>TEXT(WEEKDAY(DATE(AnnéeCalendrier,1,22),1),"jjj")</f>
        <v>mar</v>
      </c>
      <c r="Y4" s="1" t="str">
        <f>TEXT(WEEKDAY(DATE(AnnéeCalendrier,1,23),1),"jjj")</f>
        <v>mer</v>
      </c>
      <c r="Z4" s="1" t="str">
        <f>TEXT(WEEKDAY(DATE(AnnéeCalendrier,1,24),1),"jjj")</f>
        <v>jeu</v>
      </c>
      <c r="AA4" s="1" t="str">
        <f>TEXT(WEEKDAY(DATE(AnnéeCalendrier,1,25),1),"jjj")</f>
        <v>ven</v>
      </c>
      <c r="AB4" s="1" t="str">
        <f>TEXT(WEEKDAY(DATE(AnnéeCalendrier,1,26),1),"jjj")</f>
        <v>sam</v>
      </c>
      <c r="AC4" s="1" t="str">
        <f>TEXT(WEEKDAY(DATE(AnnéeCalendrier,1,27),1),"jjj")</f>
        <v>dim</v>
      </c>
      <c r="AD4" s="1" t="str">
        <f>TEXT(WEEKDAY(DATE(AnnéeCalendrier,1,28),1),"jjj")</f>
        <v>lun</v>
      </c>
      <c r="AE4" s="1" t="str">
        <f>TEXT(WEEKDAY(DATE(AnnéeCalendrier,1,29),1),"jjj")</f>
        <v>mar</v>
      </c>
      <c r="AF4" s="1" t="str">
        <f>TEXT(WEEKDAY(DATE(AnnéeCalendrier,1,30),1),"jjj")</f>
        <v>mer</v>
      </c>
      <c r="AG4" s="1" t="str">
        <f>TEXT(WEEKDAY(DATE(AnnéeCalendrier,1,31),1),"jjj")</f>
        <v>jeu</v>
      </c>
      <c r="AH4" s="13"/>
    </row>
    <row r="5" spans="1:37" ht="15" customHeight="1" x14ac:dyDescent="0.25">
      <c r="A5" s="5" t="s">
        <v>32</v>
      </c>
      <c r="B5" s="5" t="s">
        <v>75</v>
      </c>
      <c r="C5" s="7" t="s">
        <v>1</v>
      </c>
      <c r="D5" s="7" t="s">
        <v>2</v>
      </c>
      <c r="E5" s="7" t="s">
        <v>3</v>
      </c>
      <c r="F5" s="7" t="s">
        <v>4</v>
      </c>
      <c r="G5" s="7" t="s">
        <v>5</v>
      </c>
      <c r="H5" s="7" t="s">
        <v>6</v>
      </c>
      <c r="I5" s="7" t="s">
        <v>7</v>
      </c>
      <c r="J5" s="7" t="s">
        <v>8</v>
      </c>
      <c r="K5" s="7" t="s">
        <v>9</v>
      </c>
      <c r="L5" s="7" t="s">
        <v>10</v>
      </c>
      <c r="M5" s="7" t="s">
        <v>11</v>
      </c>
      <c r="N5" s="7" t="s">
        <v>12</v>
      </c>
      <c r="O5" s="7" t="s">
        <v>13</v>
      </c>
      <c r="P5" s="7" t="s">
        <v>14</v>
      </c>
      <c r="Q5" s="7" t="s">
        <v>15</v>
      </c>
      <c r="R5" s="7" t="s">
        <v>16</v>
      </c>
      <c r="S5" s="7" t="s">
        <v>17</v>
      </c>
      <c r="T5" s="7" t="s">
        <v>18</v>
      </c>
      <c r="U5" s="7" t="s">
        <v>19</v>
      </c>
      <c r="V5" s="7" t="s">
        <v>20</v>
      </c>
      <c r="W5" s="7" t="s">
        <v>21</v>
      </c>
      <c r="X5" s="7" t="s">
        <v>22</v>
      </c>
      <c r="Y5" s="7" t="s">
        <v>23</v>
      </c>
      <c r="Z5" s="7" t="s">
        <v>24</v>
      </c>
      <c r="AA5" s="7" t="s">
        <v>25</v>
      </c>
      <c r="AB5" s="7" t="s">
        <v>26</v>
      </c>
      <c r="AC5" s="7" t="s">
        <v>27</v>
      </c>
      <c r="AD5" s="7" t="s">
        <v>28</v>
      </c>
      <c r="AE5" s="7" t="s">
        <v>29</v>
      </c>
      <c r="AF5" s="7" t="s">
        <v>30</v>
      </c>
      <c r="AG5" s="7" t="s">
        <v>31</v>
      </c>
      <c r="AH5" s="9" t="s">
        <v>33</v>
      </c>
      <c r="AI5" s="10" t="s">
        <v>34</v>
      </c>
    </row>
    <row r="6" spans="1:37" ht="30" customHeight="1" x14ac:dyDescent="0.25">
      <c r="A6" s="2" t="s">
        <v>35</v>
      </c>
      <c r="B6" s="18" t="s">
        <v>62</v>
      </c>
      <c r="C6" s="17" t="s">
        <v>42</v>
      </c>
      <c r="D6" s="17"/>
      <c r="E6" s="17"/>
      <c r="F6" s="17"/>
      <c r="G6" s="17"/>
      <c r="H6" s="17"/>
      <c r="I6" s="17"/>
      <c r="J6" s="17"/>
      <c r="K6" s="17"/>
      <c r="L6" s="17"/>
      <c r="M6" s="17"/>
      <c r="N6" s="17"/>
      <c r="O6" s="17"/>
      <c r="P6" s="17"/>
      <c r="Q6" s="17"/>
      <c r="R6" s="17" t="s">
        <v>40</v>
      </c>
      <c r="S6" s="17"/>
      <c r="T6" s="17"/>
      <c r="U6" s="17"/>
      <c r="V6" s="17" t="s">
        <v>40</v>
      </c>
      <c r="W6" s="17"/>
      <c r="X6" s="17"/>
      <c r="Y6" s="17"/>
      <c r="Z6" s="17"/>
      <c r="AA6" s="17"/>
      <c r="AB6" s="17"/>
      <c r="AC6" s="17"/>
      <c r="AD6" s="17"/>
      <c r="AE6" s="17"/>
      <c r="AF6" s="17"/>
      <c r="AG6" s="17"/>
      <c r="AH6" s="12">
        <f>COUNTA(Janvier6[[#This Row],[1]:[31]])</f>
        <v>3</v>
      </c>
      <c r="AI6" s="20">
        <f ca="1">IFERROR(SUMPRODUCT(SUMIF(INDIRECT("liste"&amp;$B6),Janvier6[[#This Row],[1]:[31]],INDIRECT("cout"&amp;$B6))),"")</f>
        <v>27</v>
      </c>
    </row>
    <row r="7" spans="1:37" ht="30" customHeight="1" x14ac:dyDescent="0.25">
      <c r="A7" s="2" t="s">
        <v>36</v>
      </c>
      <c r="B7" s="18" t="s">
        <v>62</v>
      </c>
      <c r="C7" s="17"/>
      <c r="D7" s="17"/>
      <c r="E7" s="17"/>
      <c r="F7" s="17"/>
      <c r="G7" s="17"/>
      <c r="H7" s="17"/>
      <c r="I7" s="17"/>
      <c r="J7" s="17"/>
      <c r="K7" s="17"/>
      <c r="L7" s="17"/>
      <c r="M7" s="17"/>
      <c r="N7" s="17"/>
      <c r="O7" s="17"/>
      <c r="P7" s="17"/>
      <c r="Q7" s="17"/>
      <c r="R7" s="17"/>
      <c r="S7" s="17"/>
      <c r="T7" s="17"/>
      <c r="U7" s="17"/>
      <c r="V7" s="17"/>
      <c r="W7" s="17"/>
      <c r="X7" s="17"/>
      <c r="Y7" s="17"/>
      <c r="Z7" s="17"/>
      <c r="AA7" s="17"/>
      <c r="AB7" s="17"/>
      <c r="AC7" s="17"/>
      <c r="AD7" s="17"/>
      <c r="AE7" s="17"/>
      <c r="AF7" s="17"/>
      <c r="AG7" s="17"/>
      <c r="AH7" s="12">
        <f>COUNTA(Janvier6[[#This Row],[1]:[31]])</f>
        <v>0</v>
      </c>
      <c r="AI7" s="20">
        <f ca="1">IFERROR(SUMPRODUCT(SUMIF(INDIRECT("liste"&amp;$B7),Janvier6[[#This Row],[1]:[31]],INDIRECT("cout"&amp;$B7))),"")</f>
        <v>0</v>
      </c>
    </row>
    <row r="8" spans="1:37" ht="30" customHeight="1" x14ac:dyDescent="0.25">
      <c r="B8" s="18" t="s">
        <v>62</v>
      </c>
      <c r="C8" s="17"/>
      <c r="D8" s="17"/>
      <c r="E8" s="17"/>
      <c r="F8" s="17"/>
      <c r="G8" s="17"/>
      <c r="H8" s="17"/>
      <c r="I8" s="17"/>
      <c r="J8" s="17"/>
      <c r="K8" s="17"/>
      <c r="L8" s="17"/>
      <c r="M8" s="17"/>
      <c r="N8" s="17"/>
      <c r="O8" s="17"/>
      <c r="P8" s="17"/>
      <c r="Q8" s="17"/>
      <c r="R8" s="17"/>
      <c r="S8" s="17"/>
      <c r="T8" s="17"/>
      <c r="U8" s="17"/>
      <c r="V8" s="17"/>
      <c r="W8" s="17"/>
      <c r="X8" s="17"/>
      <c r="Y8" s="17"/>
      <c r="Z8" s="17"/>
      <c r="AA8" s="17"/>
      <c r="AB8" s="17"/>
      <c r="AC8" s="17"/>
      <c r="AD8" s="17"/>
      <c r="AE8" s="17"/>
      <c r="AF8" s="17"/>
      <c r="AG8" s="17"/>
      <c r="AH8" s="12">
        <f>COUNTA(Janvier6[[#This Row],[1]:[31]])</f>
        <v>0</v>
      </c>
      <c r="AI8" s="20">
        <f ca="1">IFERROR(SUMPRODUCT(SUMIF(INDIRECT("liste"&amp;$B8),Janvier6[[#This Row],[1]:[31]],INDIRECT("cout"&amp;$B8))),"")</f>
        <v>0</v>
      </c>
    </row>
    <row r="9" spans="1:37" ht="30" customHeight="1" x14ac:dyDescent="0.25">
      <c r="B9" s="18" t="s">
        <v>63</v>
      </c>
      <c r="C9" s="17"/>
      <c r="D9" s="17"/>
      <c r="E9" s="17"/>
      <c r="F9" s="17"/>
      <c r="G9" s="17"/>
      <c r="H9" s="17"/>
      <c r="I9" s="17"/>
      <c r="J9" s="17"/>
      <c r="K9" s="17"/>
      <c r="L9" s="17"/>
      <c r="M9" s="17"/>
      <c r="N9" s="17"/>
      <c r="O9" s="17"/>
      <c r="P9" s="17"/>
      <c r="Q9" s="17"/>
      <c r="R9" s="17"/>
      <c r="S9" s="17"/>
      <c r="T9" s="17"/>
      <c r="U9" s="17"/>
      <c r="V9" s="17"/>
      <c r="W9" s="17"/>
      <c r="X9" s="17"/>
      <c r="Y9" s="17"/>
      <c r="Z9" s="17"/>
      <c r="AA9" s="17"/>
      <c r="AB9" s="17"/>
      <c r="AC9" s="17"/>
      <c r="AD9" s="17"/>
      <c r="AE9" s="17"/>
      <c r="AF9" s="17"/>
      <c r="AG9" s="17"/>
      <c r="AH9" s="12">
        <f>COUNTA(Janvier6[[#This Row],[1]:[31]])</f>
        <v>0</v>
      </c>
      <c r="AI9" s="20">
        <f ca="1">IFERROR(SUMPRODUCT(SUMIF(INDIRECT("liste"&amp;$B9),Janvier6[[#This Row],[1]:[31]],INDIRECT("cout"&amp;$B9))),"")</f>
        <v>0</v>
      </c>
    </row>
    <row r="10" spans="1:37" ht="30" customHeight="1" x14ac:dyDescent="0.25">
      <c r="B10" s="18" t="s">
        <v>62</v>
      </c>
      <c r="C10" s="17"/>
      <c r="D10" s="17"/>
      <c r="E10" s="17"/>
      <c r="F10" s="17"/>
      <c r="G10" s="17"/>
      <c r="H10" s="17"/>
      <c r="I10" s="17"/>
      <c r="J10" s="17"/>
      <c r="K10" s="17"/>
      <c r="L10" s="17"/>
      <c r="M10" s="17"/>
      <c r="N10" s="17"/>
      <c r="O10" s="17"/>
      <c r="P10" s="17"/>
      <c r="Q10" s="17"/>
      <c r="R10" s="17"/>
      <c r="S10" s="17"/>
      <c r="T10" s="17"/>
      <c r="U10" s="17"/>
      <c r="V10" s="17"/>
      <c r="W10" s="17"/>
      <c r="X10" s="17"/>
      <c r="Y10" s="17"/>
      <c r="Z10" s="17"/>
      <c r="AA10" s="17"/>
      <c r="AB10" s="17"/>
      <c r="AC10" s="17"/>
      <c r="AD10" s="17"/>
      <c r="AE10" s="17"/>
      <c r="AF10" s="17"/>
      <c r="AG10" s="17"/>
      <c r="AH10" s="12">
        <f>COUNTA(Janvier6[[#This Row],[1]:[31]])</f>
        <v>0</v>
      </c>
      <c r="AI10" s="20">
        <f ca="1">IFERROR(SUMPRODUCT(SUMIF(INDIRECT("liste"&amp;$B10),Janvier6[[#This Row],[1]:[31]],INDIRECT("cout"&amp;$B10))),"")</f>
        <v>0</v>
      </c>
      <c r="AK10" s="11"/>
    </row>
    <row r="11" spans="1:37" ht="30" customHeight="1" x14ac:dyDescent="0.25">
      <c r="A11" s="8"/>
      <c r="B11" s="18" t="s">
        <v>63</v>
      </c>
      <c r="C11" s="17"/>
      <c r="D11" s="17"/>
      <c r="E11" s="17"/>
      <c r="F11" s="17"/>
      <c r="G11" s="17"/>
      <c r="H11" s="17"/>
      <c r="I11" s="17"/>
      <c r="J11" s="17"/>
      <c r="K11" s="17"/>
      <c r="L11" s="17"/>
      <c r="M11" s="17" t="s">
        <v>37</v>
      </c>
      <c r="N11" s="17"/>
      <c r="O11" s="17"/>
      <c r="P11" s="17"/>
      <c r="Q11" s="17"/>
      <c r="R11" s="17"/>
      <c r="S11" s="17"/>
      <c r="T11" s="17"/>
      <c r="U11" s="17"/>
      <c r="V11" s="17"/>
      <c r="W11" s="17"/>
      <c r="X11" s="17"/>
      <c r="Y11" s="17"/>
      <c r="Z11" s="17"/>
      <c r="AA11" s="17"/>
      <c r="AB11" s="17"/>
      <c r="AC11" s="17"/>
      <c r="AD11" s="17"/>
      <c r="AE11" s="17"/>
      <c r="AF11" s="17"/>
      <c r="AG11" s="17"/>
      <c r="AH11" s="12">
        <f>COUNTA(Janvier6[[#This Row],[1]:[31]])</f>
        <v>1</v>
      </c>
      <c r="AI11" s="20">
        <f ca="1">IFERROR(SUMPRODUCT(SUMIF(INDIRECT("liste"&amp;$B11),Janvier6[[#This Row],[1]:[31]],INDIRECT("cout"&amp;$B11))),"")</f>
        <v>8</v>
      </c>
    </row>
    <row r="12" spans="1:37" ht="30" customHeight="1" x14ac:dyDescent="0.25">
      <c r="A12" s="8"/>
      <c r="B12" s="18"/>
      <c r="C12" s="17"/>
      <c r="D12" s="17"/>
      <c r="E12" s="17"/>
      <c r="F12" s="17"/>
      <c r="G12" s="17"/>
      <c r="H12" s="17"/>
      <c r="I12" s="17"/>
      <c r="J12" s="17"/>
      <c r="K12" s="17"/>
      <c r="L12" s="17"/>
      <c r="M12" s="17"/>
      <c r="N12" s="17"/>
      <c r="O12" s="17"/>
      <c r="P12" s="17"/>
      <c r="Q12" s="17"/>
      <c r="R12" s="17"/>
      <c r="S12" s="17"/>
      <c r="T12" s="17"/>
      <c r="U12" s="17"/>
      <c r="V12" s="17"/>
      <c r="W12" s="17"/>
      <c r="X12" s="17"/>
      <c r="Y12" s="17"/>
      <c r="Z12" s="17"/>
      <c r="AA12" s="17"/>
      <c r="AB12" s="17"/>
      <c r="AC12" s="17"/>
      <c r="AD12" s="17"/>
      <c r="AE12" s="17"/>
      <c r="AF12" s="17"/>
      <c r="AG12" s="17"/>
      <c r="AH12" s="12">
        <f>COUNTA(Janvier6[[#This Row],[1]:[31]])</f>
        <v>0</v>
      </c>
      <c r="AI12" s="20" t="str">
        <f ca="1">IFERROR(SUMPRODUCT(SUMIF(INDIRECT("liste"&amp;$B12),Janvier6[[#This Row],[1]:[31]],INDIRECT("cout"&amp;$B12))),"")</f>
        <v/>
      </c>
    </row>
    <row r="13" spans="1:37" ht="30" customHeight="1" x14ac:dyDescent="0.25">
      <c r="A13" s="8"/>
      <c r="B13" s="18" t="s">
        <v>62</v>
      </c>
      <c r="C13" s="17"/>
      <c r="D13" s="17"/>
      <c r="E13" s="17"/>
      <c r="F13" s="17"/>
      <c r="G13" s="17"/>
      <c r="H13" s="17"/>
      <c r="I13" s="17"/>
      <c r="J13" s="17"/>
      <c r="K13" s="17"/>
      <c r="L13" s="17"/>
      <c r="M13" s="17"/>
      <c r="N13" s="17"/>
      <c r="O13" s="17"/>
      <c r="P13" s="17"/>
      <c r="Q13" s="17"/>
      <c r="R13" s="17"/>
      <c r="S13" s="17"/>
      <c r="T13" s="17"/>
      <c r="U13" s="17"/>
      <c r="V13" s="17"/>
      <c r="W13" s="17"/>
      <c r="X13" s="17"/>
      <c r="Y13" s="17"/>
      <c r="Z13" s="17"/>
      <c r="AA13" s="17"/>
      <c r="AB13" s="17"/>
      <c r="AC13" s="17"/>
      <c r="AD13" s="17"/>
      <c r="AE13" s="17"/>
      <c r="AF13" s="17"/>
      <c r="AG13" s="17"/>
      <c r="AH13" s="12">
        <f>COUNTA(Janvier6[[#This Row],[1]:[31]])</f>
        <v>0</v>
      </c>
      <c r="AI13" s="20">
        <f ca="1">IFERROR(SUMPRODUCT(SUMIF(INDIRECT("liste"&amp;$B13),Janvier6[[#This Row],[1]:[31]],INDIRECT("cout"&amp;$B13))),"")</f>
        <v>0</v>
      </c>
    </row>
    <row r="14" spans="1:37" ht="30" customHeight="1" x14ac:dyDescent="0.25">
      <c r="A14" s="19"/>
      <c r="B14" s="18"/>
      <c r="C14" s="17"/>
      <c r="D14" s="17"/>
      <c r="E14" s="17"/>
      <c r="F14" s="17"/>
      <c r="G14" s="17"/>
      <c r="H14" s="17"/>
      <c r="I14" s="17"/>
      <c r="J14" s="17"/>
      <c r="K14" s="17"/>
      <c r="L14" s="17"/>
      <c r="M14" s="17"/>
      <c r="N14" s="17"/>
      <c r="O14" s="17"/>
      <c r="P14" s="17"/>
      <c r="Q14" s="17"/>
      <c r="R14" s="17"/>
      <c r="S14" s="17"/>
      <c r="T14" s="17"/>
      <c r="U14" s="17"/>
      <c r="V14" s="17"/>
      <c r="W14" s="17"/>
      <c r="X14" s="17"/>
      <c r="Y14" s="17"/>
      <c r="Z14" s="17"/>
      <c r="AA14" s="17"/>
      <c r="AB14" s="17"/>
      <c r="AC14" s="17"/>
      <c r="AD14" s="17"/>
      <c r="AE14" s="17"/>
      <c r="AF14" s="17"/>
      <c r="AG14" s="17"/>
      <c r="AH14" s="12">
        <f>COUNTA(Janvier6[[#This Row],[1]:[31]])</f>
        <v>0</v>
      </c>
      <c r="AI14" s="20" t="str">
        <f ca="1">IFERROR(SUMPRODUCT(SUMIF(INDIRECT("liste"&amp;$B14),Janvier6[[#This Row],[1]:[31]],INDIRECT("cout"&amp;$B14))),"")</f>
        <v/>
      </c>
    </row>
    <row r="15" spans="1:37" ht="30" customHeight="1" x14ac:dyDescent="0.25">
      <c r="A15" s="19"/>
      <c r="B15" s="18"/>
      <c r="C15" s="17"/>
      <c r="D15" s="17"/>
      <c r="E15" s="17"/>
      <c r="F15" s="17"/>
      <c r="G15" s="17"/>
      <c r="H15" s="17"/>
      <c r="I15" s="17"/>
      <c r="J15" s="17"/>
      <c r="K15" s="17"/>
      <c r="L15" s="17"/>
      <c r="M15" s="17"/>
      <c r="N15" s="17"/>
      <c r="O15" s="17"/>
      <c r="P15" s="17"/>
      <c r="Q15" s="17"/>
      <c r="R15" s="17"/>
      <c r="S15" s="17"/>
      <c r="T15" s="17"/>
      <c r="U15" s="17"/>
      <c r="V15" s="17"/>
      <c r="W15" s="17"/>
      <c r="X15" s="17"/>
      <c r="Y15" s="17"/>
      <c r="Z15" s="17"/>
      <c r="AA15" s="17"/>
      <c r="AB15" s="17"/>
      <c r="AC15" s="17"/>
      <c r="AD15" s="17"/>
      <c r="AE15" s="17"/>
      <c r="AF15" s="17"/>
      <c r="AG15" s="17"/>
      <c r="AH15" s="12">
        <f>COUNTA(Janvier6[[#This Row],[1]:[31]])</f>
        <v>0</v>
      </c>
      <c r="AI15" s="20" t="str">
        <f ca="1">IFERROR(SUMPRODUCT(SUMIF(INDIRECT("liste"&amp;$B15),Janvier6[[#This Row],[1]:[31]],INDIRECT("cout"&amp;$B15))),"")</f>
        <v/>
      </c>
    </row>
    <row r="16" spans="1:37" ht="30" customHeight="1" x14ac:dyDescent="0.25">
      <c r="A16" s="19"/>
      <c r="B16" s="18"/>
      <c r="C16" s="17"/>
      <c r="D16" s="17"/>
      <c r="E16" s="17"/>
      <c r="F16" s="17"/>
      <c r="G16" s="17"/>
      <c r="H16" s="17"/>
      <c r="I16" s="17"/>
      <c r="J16" s="17"/>
      <c r="K16" s="17"/>
      <c r="L16" s="17"/>
      <c r="M16" s="17"/>
      <c r="N16" s="17"/>
      <c r="O16" s="17"/>
      <c r="P16" s="17"/>
      <c r="Q16" s="17"/>
      <c r="R16" s="17"/>
      <c r="S16" s="17"/>
      <c r="T16" s="17"/>
      <c r="U16" s="17"/>
      <c r="V16" s="17"/>
      <c r="W16" s="17"/>
      <c r="X16" s="17"/>
      <c r="Y16" s="17"/>
      <c r="Z16" s="17"/>
      <c r="AA16" s="17"/>
      <c r="AB16" s="17"/>
      <c r="AC16" s="17"/>
      <c r="AD16" s="17"/>
      <c r="AE16" s="17"/>
      <c r="AF16" s="17"/>
      <c r="AG16" s="17"/>
      <c r="AH16" s="12">
        <f>COUNTA(Janvier6[[#This Row],[1]:[31]])</f>
        <v>0</v>
      </c>
      <c r="AI16" s="20" t="str">
        <f ca="1">IFERROR(SUMPRODUCT(SUMIF(INDIRECT("liste"&amp;$B16),Janvier6[[#This Row],[1]:[31]],INDIRECT("cout"&amp;$B16))),"")</f>
        <v/>
      </c>
    </row>
    <row r="17" spans="1:35" ht="30" customHeight="1" x14ac:dyDescent="0.25">
      <c r="A17" s="19"/>
      <c r="B17" s="18"/>
      <c r="C17" s="17"/>
      <c r="D17" s="17"/>
      <c r="E17" s="17"/>
      <c r="F17" s="17"/>
      <c r="G17" s="17"/>
      <c r="H17" s="17"/>
      <c r="I17" s="17"/>
      <c r="J17" s="17"/>
      <c r="K17" s="17"/>
      <c r="L17" s="17"/>
      <c r="M17" s="17"/>
      <c r="N17" s="17"/>
      <c r="O17" s="17"/>
      <c r="P17" s="17"/>
      <c r="Q17" s="17"/>
      <c r="R17" s="17"/>
      <c r="S17" s="17"/>
      <c r="T17" s="17"/>
      <c r="U17" s="17"/>
      <c r="V17" s="17"/>
      <c r="W17" s="17"/>
      <c r="X17" s="17"/>
      <c r="Y17" s="17"/>
      <c r="Z17" s="17"/>
      <c r="AA17" s="17"/>
      <c r="AB17" s="17"/>
      <c r="AC17" s="17"/>
      <c r="AD17" s="17"/>
      <c r="AE17" s="17"/>
      <c r="AF17" s="17"/>
      <c r="AG17" s="17"/>
      <c r="AH17" s="12">
        <f>COUNTA(Janvier6[[#This Row],[1]:[31]])</f>
        <v>0</v>
      </c>
      <c r="AI17" s="20" t="str">
        <f ca="1">IFERROR(SUMPRODUCT(SUMIF(INDIRECT("liste"&amp;$B17),Janvier6[[#This Row],[1]:[31]],INDIRECT("cout"&amp;$B17))),"")</f>
        <v/>
      </c>
    </row>
    <row r="18" spans="1:35" ht="30" customHeight="1" x14ac:dyDescent="0.25">
      <c r="A18" s="19"/>
      <c r="B18" s="18"/>
      <c r="C18" s="17"/>
      <c r="D18" s="17"/>
      <c r="E18" s="17"/>
      <c r="F18" s="17"/>
      <c r="G18" s="17"/>
      <c r="H18" s="17"/>
      <c r="I18" s="17"/>
      <c r="J18" s="17"/>
      <c r="K18" s="17"/>
      <c r="L18" s="17"/>
      <c r="M18" s="17"/>
      <c r="N18" s="17"/>
      <c r="O18" s="17"/>
      <c r="P18" s="17"/>
      <c r="Q18" s="17"/>
      <c r="R18" s="17"/>
      <c r="S18" s="17"/>
      <c r="T18" s="17"/>
      <c r="U18" s="17"/>
      <c r="V18" s="17"/>
      <c r="W18" s="17"/>
      <c r="X18" s="17"/>
      <c r="Y18" s="17"/>
      <c r="Z18" s="17"/>
      <c r="AA18" s="17"/>
      <c r="AB18" s="17"/>
      <c r="AC18" s="17"/>
      <c r="AD18" s="17"/>
      <c r="AE18" s="17"/>
      <c r="AF18" s="17"/>
      <c r="AG18" s="17"/>
      <c r="AH18" s="12">
        <f>COUNTA(Janvier6[[#This Row],[1]:[31]])</f>
        <v>0</v>
      </c>
      <c r="AI18" s="20" t="str">
        <f ca="1">IFERROR(SUMPRODUCT(SUMIF(INDIRECT("liste"&amp;$B18),Janvier6[[#This Row],[1]:[31]],INDIRECT("cout"&amp;$B18))),"")</f>
        <v/>
      </c>
    </row>
    <row r="19" spans="1:35" ht="30" customHeight="1" x14ac:dyDescent="0.25">
      <c r="A19" s="19"/>
      <c r="B19" s="18"/>
      <c r="C19" s="17"/>
      <c r="D19" s="17"/>
      <c r="E19" s="17"/>
      <c r="F19" s="17"/>
      <c r="G19" s="17"/>
      <c r="H19" s="17"/>
      <c r="I19" s="17"/>
      <c r="J19" s="17"/>
      <c r="K19" s="17"/>
      <c r="L19" s="17"/>
      <c r="M19" s="17"/>
      <c r="N19" s="17"/>
      <c r="O19" s="17"/>
      <c r="P19" s="17"/>
      <c r="Q19" s="17"/>
      <c r="R19" s="17"/>
      <c r="S19" s="17"/>
      <c r="T19" s="17"/>
      <c r="U19" s="17"/>
      <c r="V19" s="17"/>
      <c r="W19" s="17"/>
      <c r="X19" s="17"/>
      <c r="Y19" s="17"/>
      <c r="Z19" s="17"/>
      <c r="AA19" s="17"/>
      <c r="AB19" s="17"/>
      <c r="AC19" s="17"/>
      <c r="AD19" s="17"/>
      <c r="AE19" s="17"/>
      <c r="AF19" s="17"/>
      <c r="AG19" s="17"/>
      <c r="AH19" s="12">
        <f>COUNTA(Janvier6[[#This Row],[1]:[31]])</f>
        <v>0</v>
      </c>
      <c r="AI19" s="20" t="str">
        <f ca="1">IFERROR(SUMPRODUCT(SUMIF(INDIRECT("liste"&amp;$B19),Janvier6[[#This Row],[1]:[31]],INDIRECT("cout"&amp;$B19))),"")</f>
        <v/>
      </c>
    </row>
    <row r="20" spans="1:35" ht="30" customHeight="1" x14ac:dyDescent="0.25">
      <c r="A20" s="19"/>
      <c r="B20" s="18"/>
      <c r="C20" s="17"/>
      <c r="D20" s="17"/>
      <c r="E20" s="17"/>
      <c r="F20" s="17"/>
      <c r="G20" s="17"/>
      <c r="H20" s="17"/>
      <c r="I20" s="17"/>
      <c r="J20" s="17"/>
      <c r="K20" s="17"/>
      <c r="L20" s="17"/>
      <c r="M20" s="17"/>
      <c r="N20" s="17"/>
      <c r="O20" s="17"/>
      <c r="P20" s="17"/>
      <c r="Q20" s="17"/>
      <c r="R20" s="17"/>
      <c r="S20" s="17"/>
      <c r="T20" s="17"/>
      <c r="U20" s="17"/>
      <c r="V20" s="17"/>
      <c r="W20" s="17"/>
      <c r="X20" s="17"/>
      <c r="Y20" s="17"/>
      <c r="Z20" s="17"/>
      <c r="AA20" s="17"/>
      <c r="AB20" s="17"/>
      <c r="AC20" s="17"/>
      <c r="AD20" s="17"/>
      <c r="AE20" s="17"/>
      <c r="AF20" s="17"/>
      <c r="AG20" s="17"/>
      <c r="AH20" s="12">
        <f>COUNTA(Janvier6[[#This Row],[1]:[31]])</f>
        <v>0</v>
      </c>
      <c r="AI20" s="20" t="str">
        <f ca="1">IFERROR(SUMPRODUCT(SUMIF(INDIRECT("liste"&amp;$B20),Janvier6[[#This Row],[1]:[31]],INDIRECT("cout"&amp;$B20))),"")</f>
        <v/>
      </c>
    </row>
    <row r="21" spans="1:35" ht="30" customHeight="1" x14ac:dyDescent="0.25">
      <c r="A21" s="19"/>
      <c r="B21" s="18"/>
      <c r="C21" s="17"/>
      <c r="D21" s="17"/>
      <c r="E21" s="17"/>
      <c r="F21" s="17"/>
      <c r="G21" s="17"/>
      <c r="H21" s="17"/>
      <c r="I21" s="17"/>
      <c r="J21" s="17"/>
      <c r="K21" s="17"/>
      <c r="L21" s="17"/>
      <c r="M21" s="17"/>
      <c r="N21" s="17"/>
      <c r="O21" s="17"/>
      <c r="P21" s="17"/>
      <c r="Q21" s="17"/>
      <c r="R21" s="17"/>
      <c r="S21" s="17"/>
      <c r="T21" s="17"/>
      <c r="U21" s="17"/>
      <c r="V21" s="17"/>
      <c r="W21" s="17"/>
      <c r="X21" s="17"/>
      <c r="Y21" s="17"/>
      <c r="Z21" s="17"/>
      <c r="AA21" s="17"/>
      <c r="AB21" s="17"/>
      <c r="AC21" s="17"/>
      <c r="AD21" s="17"/>
      <c r="AE21" s="17"/>
      <c r="AF21" s="17"/>
      <c r="AG21" s="17"/>
      <c r="AH21" s="12">
        <f>COUNTA(Janvier6[[#This Row],[1]:[31]])</f>
        <v>0</v>
      </c>
      <c r="AI21" s="20" t="str">
        <f ca="1">IFERROR(SUMPRODUCT(SUMIF(INDIRECT("liste"&amp;$B21),Janvier6[[#This Row],[1]:[31]],INDIRECT("cout"&amp;$B21))),"")</f>
        <v/>
      </c>
    </row>
    <row r="22" spans="1:35" ht="30" customHeight="1" x14ac:dyDescent="0.25">
      <c r="A22" s="19"/>
      <c r="B22" s="18"/>
      <c r="C22" s="17"/>
      <c r="D22" s="17"/>
      <c r="E22" s="17"/>
      <c r="F22" s="17"/>
      <c r="G22" s="17"/>
      <c r="H22" s="17"/>
      <c r="I22" s="17"/>
      <c r="J22" s="17"/>
      <c r="K22" s="17"/>
      <c r="L22" s="17"/>
      <c r="M22" s="17"/>
      <c r="N22" s="17"/>
      <c r="O22" s="17"/>
      <c r="P22" s="17"/>
      <c r="Q22" s="17"/>
      <c r="R22" s="17"/>
      <c r="S22" s="17"/>
      <c r="T22" s="17"/>
      <c r="U22" s="17"/>
      <c r="V22" s="17"/>
      <c r="W22" s="17"/>
      <c r="X22" s="17"/>
      <c r="Y22" s="17"/>
      <c r="Z22" s="17"/>
      <c r="AA22" s="17"/>
      <c r="AB22" s="17"/>
      <c r="AC22" s="17"/>
      <c r="AD22" s="17"/>
      <c r="AE22" s="17"/>
      <c r="AF22" s="17"/>
      <c r="AG22" s="17"/>
      <c r="AH22" s="12">
        <f>COUNTA(Janvier6[[#This Row],[1]:[31]])</f>
        <v>0</v>
      </c>
      <c r="AI22" s="20" t="str">
        <f ca="1">IFERROR(SUMPRODUCT(SUMIF(INDIRECT("liste"&amp;$B22),Janvier6[[#This Row],[1]:[31]],INDIRECT("cout"&amp;$B22))),"")</f>
        <v/>
      </c>
    </row>
    <row r="23" spans="1:35" ht="30" customHeight="1" x14ac:dyDescent="0.25">
      <c r="A23" s="19"/>
      <c r="B23" s="18"/>
      <c r="C23" s="17"/>
      <c r="D23" s="17"/>
      <c r="E23" s="17"/>
      <c r="F23" s="17"/>
      <c r="G23" s="17"/>
      <c r="H23" s="17"/>
      <c r="I23" s="17"/>
      <c r="J23" s="17"/>
      <c r="K23" s="17"/>
      <c r="L23" s="17"/>
      <c r="M23" s="17"/>
      <c r="N23" s="17"/>
      <c r="O23" s="17"/>
      <c r="P23" s="17"/>
      <c r="Q23" s="17"/>
      <c r="R23" s="17"/>
      <c r="S23" s="17"/>
      <c r="T23" s="17"/>
      <c r="U23" s="17"/>
      <c r="V23" s="17"/>
      <c r="W23" s="17"/>
      <c r="X23" s="17"/>
      <c r="Y23" s="17"/>
      <c r="Z23" s="17"/>
      <c r="AA23" s="17"/>
      <c r="AB23" s="17"/>
      <c r="AC23" s="17"/>
      <c r="AD23" s="17"/>
      <c r="AE23" s="17"/>
      <c r="AF23" s="17"/>
      <c r="AG23" s="17"/>
      <c r="AH23" s="12">
        <f>COUNTA(Janvier6[[#This Row],[1]:[31]])</f>
        <v>0</v>
      </c>
      <c r="AI23" s="20" t="str">
        <f ca="1">IFERROR(SUMPRODUCT(SUMIF(INDIRECT("liste"&amp;$B23),Janvier6[[#This Row],[1]:[31]],INDIRECT("cout"&amp;$B23))),"")</f>
        <v/>
      </c>
    </row>
    <row r="24" spans="1:35" ht="30" customHeight="1" x14ac:dyDescent="0.25">
      <c r="A24" s="19"/>
      <c r="B24" s="18"/>
      <c r="C24" s="17"/>
      <c r="D24" s="17"/>
      <c r="E24" s="17"/>
      <c r="F24" s="17"/>
      <c r="G24" s="17"/>
      <c r="H24" s="17"/>
      <c r="I24" s="17"/>
      <c r="J24" s="17"/>
      <c r="K24" s="17"/>
      <c r="L24" s="17"/>
      <c r="M24" s="17"/>
      <c r="N24" s="17"/>
      <c r="O24" s="17"/>
      <c r="P24" s="17"/>
      <c r="Q24" s="17"/>
      <c r="R24" s="17"/>
      <c r="S24" s="17"/>
      <c r="T24" s="17"/>
      <c r="U24" s="17"/>
      <c r="V24" s="17"/>
      <c r="W24" s="17"/>
      <c r="X24" s="17"/>
      <c r="Y24" s="17"/>
      <c r="Z24" s="17"/>
      <c r="AA24" s="17"/>
      <c r="AB24" s="17"/>
      <c r="AC24" s="17"/>
      <c r="AD24" s="17"/>
      <c r="AE24" s="17"/>
      <c r="AF24" s="17"/>
      <c r="AG24" s="17"/>
      <c r="AH24" s="12">
        <f>COUNTA(Janvier6[[#This Row],[1]:[31]])</f>
        <v>0</v>
      </c>
      <c r="AI24" s="20" t="str">
        <f ca="1">IFERROR(SUMPRODUCT(SUMIF(INDIRECT("liste"&amp;$B24),Janvier6[[#This Row],[1]:[31]],INDIRECT("cout"&amp;$B24))),"")</f>
        <v/>
      </c>
    </row>
    <row r="25" spans="1:35" ht="30" customHeight="1" x14ac:dyDescent="0.25">
      <c r="A25" s="19"/>
      <c r="B25" s="18"/>
      <c r="C25" s="17"/>
      <c r="D25" s="17"/>
      <c r="E25" s="17"/>
      <c r="F25" s="17"/>
      <c r="G25" s="17"/>
      <c r="H25" s="17"/>
      <c r="I25" s="17"/>
      <c r="J25" s="17"/>
      <c r="K25" s="17"/>
      <c r="L25" s="17"/>
      <c r="M25" s="17"/>
      <c r="N25" s="17"/>
      <c r="O25" s="17"/>
      <c r="P25" s="17"/>
      <c r="Q25" s="17"/>
      <c r="R25" s="17"/>
      <c r="S25" s="17"/>
      <c r="T25" s="17"/>
      <c r="U25" s="17"/>
      <c r="V25" s="17"/>
      <c r="W25" s="17"/>
      <c r="X25" s="17"/>
      <c r="Y25" s="17"/>
      <c r="Z25" s="17"/>
      <c r="AA25" s="17"/>
      <c r="AB25" s="17"/>
      <c r="AC25" s="17"/>
      <c r="AD25" s="17"/>
      <c r="AE25" s="17"/>
      <c r="AF25" s="17"/>
      <c r="AG25" s="17"/>
      <c r="AH25" s="12">
        <f>COUNTA(Janvier6[[#This Row],[1]:[31]])</f>
        <v>0</v>
      </c>
      <c r="AI25" s="20" t="str">
        <f ca="1">IFERROR(SUMPRODUCT(SUMIF(INDIRECT("liste"&amp;$B25),Janvier6[[#This Row],[1]:[31]],INDIRECT("cout"&amp;$B25))),"")</f>
        <v/>
      </c>
    </row>
    <row r="26" spans="1:35" ht="30" customHeight="1" x14ac:dyDescent="0.25">
      <c r="A26" s="19"/>
      <c r="B26" s="18"/>
      <c r="C26" s="17"/>
      <c r="D26" s="17"/>
      <c r="E26" s="17"/>
      <c r="F26" s="17"/>
      <c r="G26" s="17"/>
      <c r="H26" s="17"/>
      <c r="I26" s="17"/>
      <c r="J26" s="17"/>
      <c r="K26" s="17"/>
      <c r="L26" s="17"/>
      <c r="M26" s="17"/>
      <c r="N26" s="17"/>
      <c r="O26" s="17"/>
      <c r="P26" s="17"/>
      <c r="Q26" s="17"/>
      <c r="R26" s="17"/>
      <c r="S26" s="17"/>
      <c r="T26" s="17"/>
      <c r="U26" s="17"/>
      <c r="V26" s="17"/>
      <c r="W26" s="17"/>
      <c r="X26" s="17"/>
      <c r="Y26" s="17"/>
      <c r="Z26" s="17"/>
      <c r="AA26" s="17"/>
      <c r="AB26" s="17"/>
      <c r="AC26" s="17"/>
      <c r="AD26" s="17"/>
      <c r="AE26" s="17"/>
      <c r="AF26" s="17"/>
      <c r="AG26" s="17"/>
      <c r="AH26" s="12">
        <f>COUNTA(Janvier6[[#This Row],[1]:[31]])</f>
        <v>0</v>
      </c>
      <c r="AI26" s="20" t="str">
        <f ca="1">IFERROR(SUMPRODUCT(SUMIF(INDIRECT("liste"&amp;$B26),Janvier6[[#This Row],[1]:[31]],INDIRECT("cout"&amp;$B26))),"")</f>
        <v/>
      </c>
    </row>
    <row r="27" spans="1:35" ht="30" customHeight="1" x14ac:dyDescent="0.25">
      <c r="A27" s="19"/>
      <c r="B27" s="18"/>
      <c r="C27" s="17"/>
      <c r="D27" s="17"/>
      <c r="E27" s="17"/>
      <c r="F27" s="17"/>
      <c r="G27" s="17"/>
      <c r="H27" s="17"/>
      <c r="I27" s="17"/>
      <c r="J27" s="17"/>
      <c r="K27" s="17"/>
      <c r="L27" s="17"/>
      <c r="M27" s="17"/>
      <c r="N27" s="17"/>
      <c r="O27" s="17"/>
      <c r="P27" s="17"/>
      <c r="Q27" s="17"/>
      <c r="R27" s="17"/>
      <c r="S27" s="17"/>
      <c r="T27" s="17"/>
      <c r="U27" s="17"/>
      <c r="V27" s="17"/>
      <c r="W27" s="17"/>
      <c r="X27" s="17"/>
      <c r="Y27" s="17"/>
      <c r="Z27" s="17"/>
      <c r="AA27" s="17"/>
      <c r="AB27" s="17"/>
      <c r="AC27" s="17"/>
      <c r="AD27" s="17"/>
      <c r="AE27" s="17"/>
      <c r="AF27" s="17"/>
      <c r="AG27" s="17"/>
      <c r="AH27" s="12">
        <f>COUNTA(Janvier6[[#This Row],[1]:[31]])</f>
        <v>0</v>
      </c>
      <c r="AI27" s="20" t="str">
        <f ca="1">IFERROR(SUMPRODUCT(SUMIF(INDIRECT("liste"&amp;$B27),Janvier6[[#This Row],[1]:[31]],INDIRECT("cout"&amp;$B27))),"")</f>
        <v/>
      </c>
    </row>
  </sheetData>
  <mergeCells count="1">
    <mergeCell ref="C3:AG3"/>
  </mergeCells>
  <conditionalFormatting sqref="C6:AG27">
    <cfRule type="expression" priority="6" stopIfTrue="1">
      <formula>C6=""</formula>
    </cfRule>
    <cfRule type="expression" dxfId="631" priority="7" stopIfTrue="1">
      <formula>C6=CléPersonnalisée2</formula>
    </cfRule>
    <cfRule type="expression" dxfId="630" priority="8" stopIfTrue="1">
      <formula>C6=CléPersonnalisée1</formula>
    </cfRule>
    <cfRule type="expression" dxfId="629" priority="9" stopIfTrue="1">
      <formula>C6=CléMaladie</formula>
    </cfRule>
    <cfRule type="expression" dxfId="628" priority="10" stopIfTrue="1">
      <formula>C6=CléPersonnel</formula>
    </cfRule>
    <cfRule type="expression" dxfId="627" priority="11" stopIfTrue="1">
      <formula>C6=CléCongé</formula>
    </cfRule>
  </conditionalFormatting>
  <conditionalFormatting sqref="AH6:AH27">
    <cfRule type="dataBar" priority="12">
      <dataBar>
        <cfvo type="num" val="0"/>
        <cfvo type="num" val="31"/>
        <color theme="2" tint="-0.249977111117893"/>
      </dataBar>
      <extLst>
        <ext xmlns:x14="http://schemas.microsoft.com/office/spreadsheetml/2009/9/main" uri="{B025F937-C7B1-47D3-B67F-A62EFF666E3E}">
          <x14:id>{0D8F959A-F119-4263-BF59-4258AFE1F0C6}</x14:id>
        </ext>
      </extLst>
    </cfRule>
  </conditionalFormatting>
  <conditionalFormatting sqref="AI6:AI27">
    <cfRule type="dataBar" priority="5">
      <dataBar>
        <cfvo type="num" val="0"/>
        <cfvo type="num" val="31"/>
        <color theme="2" tint="-0.249977111117893"/>
      </dataBar>
      <extLst>
        <ext xmlns:x14="http://schemas.microsoft.com/office/spreadsheetml/2009/9/main" uri="{B025F937-C7B1-47D3-B67F-A62EFF666E3E}">
          <x14:id>{F65430C1-88CE-4134-B954-8C7D28FF45D8}</x14:id>
        </ext>
      </extLst>
    </cfRule>
  </conditionalFormatting>
  <conditionalFormatting sqref="C6:AG6">
    <cfRule type="expression" dxfId="625" priority="3">
      <formula>AND($B6="chat")</formula>
    </cfRule>
    <cfRule type="expression" dxfId="626" priority="4">
      <formula>AND($B6="chien")</formula>
    </cfRule>
  </conditionalFormatting>
  <conditionalFormatting sqref="C7:AG27">
    <cfRule type="expression" dxfId="624" priority="1">
      <formula>AND($B7="chat")</formula>
    </cfRule>
    <cfRule type="expression" dxfId="623" priority="2">
      <formula>AND($B7="chien")</formula>
    </cfRule>
  </conditionalFormatting>
  <dataValidations count="9">
    <dataValidation type="list" allowBlank="1" showInputMessage="1" showErrorMessage="1" sqref="C6:AG27" xr:uid="{B80F8EA2-6025-4B4A-A583-1AE017C92D04}">
      <formula1>INDIRECT("liste"&amp;$B6)</formula1>
    </dataValidation>
    <dataValidation type="list" allowBlank="1" showInputMessage="1" showErrorMessage="1" sqref="B6:B27" xr:uid="{7505568F-D08E-464E-AB5E-C0D51661CD85}">
      <formula1>"chien,chat"</formula1>
    </dataValidation>
    <dataValidation allowBlank="1" showInputMessage="1" showErrorMessage="1" prompt="Entrez l’année dans la cellule ci-dessous" sqref="AH1:AH2" xr:uid="{75DDD6ED-68C1-4582-AD76-7763599048D9}"/>
    <dataValidation allowBlank="1" showInputMessage="1" showErrorMessage="1" prompt="Mois de ce calendrier des absences. Mettez à jour l’année dans la cellule AH4. Suivez les totaux mensuels dans la dernière cellule du tableau. Entrez les noms des employés dans la colonne B du tableau" sqref="A3:B3" xr:uid="{DD448A49-7EB0-423A-A788-B260C4737B31}"/>
    <dataValidation allowBlank="1" showInputMessage="1" showErrorMessage="1" prompt="Calcule automatiquement le nombre total de jours d’absence d’un employé durant ce mois" sqref="AH5:AI5" xr:uid="{E1BCF9C9-BF0B-4A8D-A79A-E5CD7FED786E}"/>
    <dataValidation allowBlank="1" showInputMessage="1" showErrorMessage="1" prompt="Les jours de la semaine dans cette ligne sont mis à jour automatiquement pour le mois en fonction de l’année entrée dans AH4. Chaque jour du mois est une colonne dans laquelle noter l’absence et le motif d’absence d’un employé" sqref="C4" xr:uid="{CBB1F3C5-DADC-471F-891A-B930F52C00EC}"/>
    <dataValidation allowBlank="1" showInputMessage="1" showErrorMessage="1" prompt="Les jours du mois dans cette ligne sont générés automatiquement. Entrez l’absence et le motif d’absence d’un employé dans chaque colonne pour chaque jour du mois. Un champ vide indique qu’il n’y a pas eu d’absence" sqref="C5" xr:uid="{D64CE0E7-A60B-4A74-BFB6-E630D6BE1B38}"/>
    <dataValidation errorStyle="warning" allowBlank="1" showInputMessage="1" showErrorMessage="1" error="Sélectionnez un nom dans la liste. Sélectionnez ANNULER, appuyez sur ALT+FLÈCHE BAS, puis sur ENTRÉE pour sélectionner un nom" prompt="Entrez les noms des employés dans la feuille de calcul Noms des employés, puis sélectionnez ces noms dans les listes déroulantes de cette colonne. Appuyez sur ALT+FLÈCHE BAS, puis sur ENTRÉE pour sélectionner un nom" sqref="A5:B5" xr:uid="{18B8058D-DE10-4C2F-8DF4-4AFE201C8B89}"/>
    <dataValidation allowBlank="1" showInputMessage="1" showErrorMessage="1" prompt="Entrez l’année dans cette cellule" sqref="AH3" xr:uid="{8F9BAFCD-E471-42EA-B64E-1FB82F900CB0}"/>
  </dataValidations>
  <pageMargins left="0.7" right="0.7" top="0.75" bottom="0.75" header="0.3" footer="0.3"/>
  <tableParts count="1">
    <tablePart r:id="rId1"/>
  </tableParts>
  <extLst>
    <ext xmlns:x14="http://schemas.microsoft.com/office/spreadsheetml/2009/9/main" uri="{78C0D931-6437-407d-A8EE-F0AAD7539E65}">
      <x14:conditionalFormattings>
        <x14:conditionalFormatting xmlns:xm="http://schemas.microsoft.com/office/excel/2006/main">
          <x14:cfRule type="dataBar" id="{0D8F959A-F119-4263-BF59-4258AFE1F0C6}">
            <x14:dataBar minLength="0" maxLength="100">
              <x14:cfvo type="num">
                <xm:f>0</xm:f>
              </x14:cfvo>
              <x14:cfvo type="num">
                <xm:f>31</xm:f>
              </x14:cfvo>
              <x14:negativeFillColor rgb="FFFF0000"/>
              <x14:axisColor rgb="FF000000"/>
            </x14:dataBar>
          </x14:cfRule>
          <xm:sqref>AH6:AH27</xm:sqref>
        </x14:conditionalFormatting>
        <x14:conditionalFormatting xmlns:xm="http://schemas.microsoft.com/office/excel/2006/main">
          <x14:cfRule type="dataBar" id="{F65430C1-88CE-4134-B954-8C7D28FF45D8}">
            <x14:dataBar minLength="0" maxLength="100">
              <x14:cfvo type="num">
                <xm:f>0</xm:f>
              </x14:cfvo>
              <x14:cfvo type="num">
                <xm:f>31</xm:f>
              </x14:cfvo>
              <x14:negativeFillColor rgb="FFFF0000"/>
              <x14:axisColor rgb="FF000000"/>
            </x14:dataBar>
          </x14:cfRule>
          <xm:sqref>AI6:AI27</xm:sqref>
        </x14:conditionalFormatting>
      </x14:conditionalFormatting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EC125F-3708-410F-B136-0C0FB5B69D33}">
  <dimension ref="A1:AK27"/>
  <sheetViews>
    <sheetView zoomScale="90" zoomScaleNormal="90" workbookViewId="0">
      <selection activeCell="A4" sqref="A4"/>
    </sheetView>
  </sheetViews>
  <sheetFormatPr baseColWidth="10" defaultColWidth="9.140625" defaultRowHeight="15" x14ac:dyDescent="0.25"/>
  <cols>
    <col min="1" max="1" width="21.140625" style="2" customWidth="1"/>
    <col min="2" max="2" width="8.140625" style="2" customWidth="1"/>
    <col min="3" max="33" width="4.7109375" style="2" customWidth="1"/>
    <col min="34" max="34" width="9.85546875" style="2" customWidth="1"/>
    <col min="35" max="35" width="15" customWidth="1"/>
  </cols>
  <sheetData>
    <row r="1" spans="1:37" ht="15" customHeight="1" x14ac:dyDescent="0.25">
      <c r="AH1" s="4"/>
    </row>
    <row r="2" spans="1:37" ht="15" customHeight="1" x14ac:dyDescent="0.25">
      <c r="AH2" s="4"/>
    </row>
    <row r="3" spans="1:37" ht="30" customHeight="1" x14ac:dyDescent="0.25">
      <c r="A3" s="6" t="s">
        <v>108</v>
      </c>
      <c r="B3" s="6"/>
      <c r="C3" s="27" t="s">
        <v>38</v>
      </c>
      <c r="D3" s="27"/>
      <c r="E3" s="27"/>
      <c r="F3" s="27"/>
      <c r="G3" s="27"/>
      <c r="H3" s="27"/>
      <c r="I3" s="27"/>
      <c r="J3" s="27"/>
      <c r="K3" s="27"/>
      <c r="L3" s="27"/>
      <c r="M3" s="27"/>
      <c r="N3" s="27"/>
      <c r="O3" s="27"/>
      <c r="P3" s="27"/>
      <c r="Q3" s="27"/>
      <c r="R3" s="27"/>
      <c r="S3" s="27"/>
      <c r="T3" s="27"/>
      <c r="U3" s="27"/>
      <c r="V3" s="27"/>
      <c r="W3" s="27"/>
      <c r="X3" s="27"/>
      <c r="Y3" s="27"/>
      <c r="Z3" s="27"/>
      <c r="AA3" s="27"/>
      <c r="AB3" s="27"/>
      <c r="AC3" s="27"/>
      <c r="AD3" s="27"/>
      <c r="AE3" s="27"/>
      <c r="AF3" s="27"/>
      <c r="AG3" s="27"/>
      <c r="AH3" s="6">
        <v>2019</v>
      </c>
      <c r="AI3" s="14"/>
    </row>
    <row r="4" spans="1:37" ht="15" customHeight="1" x14ac:dyDescent="0.25">
      <c r="A4" s="3"/>
      <c r="B4" s="3"/>
      <c r="C4" s="1" t="str">
        <f>TEXT(WEEKDAY(DATE(AnnéeCalendrier,1,1),1),"jjj")</f>
        <v>mar</v>
      </c>
      <c r="D4" s="1" t="str">
        <f>TEXT(WEEKDAY(DATE(AnnéeCalendrier,1,2),1),"jjj")</f>
        <v>mer</v>
      </c>
      <c r="E4" s="1" t="str">
        <f>TEXT(WEEKDAY(DATE(AnnéeCalendrier,1,3),1),"jjj")</f>
        <v>jeu</v>
      </c>
      <c r="F4" s="1" t="str">
        <f>TEXT(WEEKDAY(DATE(AnnéeCalendrier,1,4),1),"jjj")</f>
        <v>ven</v>
      </c>
      <c r="G4" s="1" t="str">
        <f>TEXT(WEEKDAY(DATE(AnnéeCalendrier,1,5),1),"jjj")</f>
        <v>sam</v>
      </c>
      <c r="H4" s="1" t="str">
        <f>TEXT(WEEKDAY(DATE(AnnéeCalendrier,1,6),1),"jjj")</f>
        <v>dim</v>
      </c>
      <c r="I4" s="1" t="str">
        <f>TEXT(WEEKDAY(DATE(AnnéeCalendrier,1,7),1),"jjj")</f>
        <v>lun</v>
      </c>
      <c r="J4" s="1" t="str">
        <f>TEXT(WEEKDAY(DATE(AnnéeCalendrier,1,8),1),"jjj")</f>
        <v>mar</v>
      </c>
      <c r="K4" s="1" t="str">
        <f>TEXT(WEEKDAY(DATE(AnnéeCalendrier,1,9),1),"jjj")</f>
        <v>mer</v>
      </c>
      <c r="L4" s="1" t="str">
        <f>TEXT(WEEKDAY(DATE(AnnéeCalendrier,1,10),1),"jjj")</f>
        <v>jeu</v>
      </c>
      <c r="M4" s="1" t="str">
        <f>TEXT(WEEKDAY(DATE(AnnéeCalendrier,1,11),1),"jjj")</f>
        <v>ven</v>
      </c>
      <c r="N4" s="1" t="str">
        <f>TEXT(WEEKDAY(DATE(AnnéeCalendrier,1,12),1),"jjj")</f>
        <v>sam</v>
      </c>
      <c r="O4" s="1" t="str">
        <f>TEXT(WEEKDAY(DATE(AnnéeCalendrier,1,13),1),"jjj")</f>
        <v>dim</v>
      </c>
      <c r="P4" s="1" t="str">
        <f>TEXT(WEEKDAY(DATE(AnnéeCalendrier,1,14),1),"jjj")</f>
        <v>lun</v>
      </c>
      <c r="Q4" s="1" t="str">
        <f>TEXT(WEEKDAY(DATE(AnnéeCalendrier,1,15),1),"jjj")</f>
        <v>mar</v>
      </c>
      <c r="R4" s="1" t="str">
        <f>TEXT(WEEKDAY(DATE(AnnéeCalendrier,1,16),1),"jjj")</f>
        <v>mer</v>
      </c>
      <c r="S4" s="1" t="str">
        <f>TEXT(WEEKDAY(DATE(AnnéeCalendrier,1,17),1),"jjj")</f>
        <v>jeu</v>
      </c>
      <c r="T4" s="1" t="str">
        <f>TEXT(WEEKDAY(DATE(AnnéeCalendrier,1,18),1),"jjj")</f>
        <v>ven</v>
      </c>
      <c r="U4" s="1" t="str">
        <f>TEXT(WEEKDAY(DATE(AnnéeCalendrier,1,19),1),"jjj")</f>
        <v>sam</v>
      </c>
      <c r="V4" s="1" t="str">
        <f>TEXT(WEEKDAY(DATE(AnnéeCalendrier,1,20),1),"jjj")</f>
        <v>dim</v>
      </c>
      <c r="W4" s="1" t="str">
        <f>TEXT(WEEKDAY(DATE(AnnéeCalendrier,1,21),1),"jjj")</f>
        <v>lun</v>
      </c>
      <c r="X4" s="1" t="str">
        <f>TEXT(WEEKDAY(DATE(AnnéeCalendrier,1,22),1),"jjj")</f>
        <v>mar</v>
      </c>
      <c r="Y4" s="1" t="str">
        <f>TEXT(WEEKDAY(DATE(AnnéeCalendrier,1,23),1),"jjj")</f>
        <v>mer</v>
      </c>
      <c r="Z4" s="1" t="str">
        <f>TEXT(WEEKDAY(DATE(AnnéeCalendrier,1,24),1),"jjj")</f>
        <v>jeu</v>
      </c>
      <c r="AA4" s="1" t="str">
        <f>TEXT(WEEKDAY(DATE(AnnéeCalendrier,1,25),1),"jjj")</f>
        <v>ven</v>
      </c>
      <c r="AB4" s="1" t="str">
        <f>TEXT(WEEKDAY(DATE(AnnéeCalendrier,1,26),1),"jjj")</f>
        <v>sam</v>
      </c>
      <c r="AC4" s="1" t="str">
        <f>TEXT(WEEKDAY(DATE(AnnéeCalendrier,1,27),1),"jjj")</f>
        <v>dim</v>
      </c>
      <c r="AD4" s="1" t="str">
        <f>TEXT(WEEKDAY(DATE(AnnéeCalendrier,1,28),1),"jjj")</f>
        <v>lun</v>
      </c>
      <c r="AE4" s="1" t="str">
        <f>TEXT(WEEKDAY(DATE(AnnéeCalendrier,1,29),1),"jjj")</f>
        <v>mar</v>
      </c>
      <c r="AF4" s="1" t="str">
        <f>TEXT(WEEKDAY(DATE(AnnéeCalendrier,1,30),1),"jjj")</f>
        <v>mer</v>
      </c>
      <c r="AG4" s="1" t="str">
        <f>TEXT(WEEKDAY(DATE(AnnéeCalendrier,1,31),1),"jjj")</f>
        <v>jeu</v>
      </c>
      <c r="AH4" s="13"/>
    </row>
    <row r="5" spans="1:37" ht="15" customHeight="1" x14ac:dyDescent="0.25">
      <c r="A5" s="5" t="s">
        <v>32</v>
      </c>
      <c r="B5" s="5" t="s">
        <v>75</v>
      </c>
      <c r="C5" s="7" t="s">
        <v>1</v>
      </c>
      <c r="D5" s="7" t="s">
        <v>2</v>
      </c>
      <c r="E5" s="7" t="s">
        <v>3</v>
      </c>
      <c r="F5" s="7" t="s">
        <v>4</v>
      </c>
      <c r="G5" s="7" t="s">
        <v>5</v>
      </c>
      <c r="H5" s="7" t="s">
        <v>6</v>
      </c>
      <c r="I5" s="7" t="s">
        <v>7</v>
      </c>
      <c r="J5" s="7" t="s">
        <v>8</v>
      </c>
      <c r="K5" s="7" t="s">
        <v>9</v>
      </c>
      <c r="L5" s="7" t="s">
        <v>10</v>
      </c>
      <c r="M5" s="7" t="s">
        <v>11</v>
      </c>
      <c r="N5" s="7" t="s">
        <v>12</v>
      </c>
      <c r="O5" s="7" t="s">
        <v>13</v>
      </c>
      <c r="P5" s="7" t="s">
        <v>14</v>
      </c>
      <c r="Q5" s="7" t="s">
        <v>15</v>
      </c>
      <c r="R5" s="7" t="s">
        <v>16</v>
      </c>
      <c r="S5" s="7" t="s">
        <v>17</v>
      </c>
      <c r="T5" s="7" t="s">
        <v>18</v>
      </c>
      <c r="U5" s="7" t="s">
        <v>19</v>
      </c>
      <c r="V5" s="7" t="s">
        <v>20</v>
      </c>
      <c r="W5" s="7" t="s">
        <v>21</v>
      </c>
      <c r="X5" s="7" t="s">
        <v>22</v>
      </c>
      <c r="Y5" s="7" t="s">
        <v>23</v>
      </c>
      <c r="Z5" s="7" t="s">
        <v>24</v>
      </c>
      <c r="AA5" s="7" t="s">
        <v>25</v>
      </c>
      <c r="AB5" s="7" t="s">
        <v>26</v>
      </c>
      <c r="AC5" s="7" t="s">
        <v>27</v>
      </c>
      <c r="AD5" s="7" t="s">
        <v>28</v>
      </c>
      <c r="AE5" s="7" t="s">
        <v>29</v>
      </c>
      <c r="AF5" s="7" t="s">
        <v>30</v>
      </c>
      <c r="AG5" s="7" t="s">
        <v>31</v>
      </c>
      <c r="AH5" s="9" t="s">
        <v>33</v>
      </c>
      <c r="AI5" s="10" t="s">
        <v>34</v>
      </c>
    </row>
    <row r="6" spans="1:37" ht="30" customHeight="1" x14ac:dyDescent="0.25">
      <c r="A6" s="2" t="s">
        <v>35</v>
      </c>
      <c r="B6" s="18" t="s">
        <v>62</v>
      </c>
      <c r="C6" s="17" t="s">
        <v>42</v>
      </c>
      <c r="D6" s="17"/>
      <c r="E6" s="17"/>
      <c r="F6" s="17"/>
      <c r="G6" s="17"/>
      <c r="H6" s="17"/>
      <c r="I6" s="17"/>
      <c r="J6" s="17"/>
      <c r="K6" s="17"/>
      <c r="L6" s="17"/>
      <c r="M6" s="17"/>
      <c r="N6" s="17"/>
      <c r="O6" s="17"/>
      <c r="P6" s="17"/>
      <c r="Q6" s="17"/>
      <c r="R6" s="17" t="s">
        <v>40</v>
      </c>
      <c r="S6" s="17"/>
      <c r="T6" s="17"/>
      <c r="U6" s="17"/>
      <c r="V6" s="17" t="s">
        <v>40</v>
      </c>
      <c r="W6" s="17"/>
      <c r="X6" s="17"/>
      <c r="Y6" s="17"/>
      <c r="Z6" s="17"/>
      <c r="AA6" s="17"/>
      <c r="AB6" s="17"/>
      <c r="AC6" s="17"/>
      <c r="AD6" s="17"/>
      <c r="AE6" s="17"/>
      <c r="AF6" s="17"/>
      <c r="AG6" s="17"/>
      <c r="AH6" s="12">
        <f>COUNTA(Janvier7[[#This Row],[1]:[31]])</f>
        <v>3</v>
      </c>
      <c r="AI6" s="20">
        <f ca="1">IFERROR(SUMPRODUCT(SUMIF(INDIRECT("liste"&amp;$B6),Janvier7[[#This Row],[1]:[31]],INDIRECT("cout"&amp;$B6))),"")</f>
        <v>27</v>
      </c>
    </row>
    <row r="7" spans="1:37" ht="30" customHeight="1" x14ac:dyDescent="0.25">
      <c r="A7" s="2" t="s">
        <v>36</v>
      </c>
      <c r="B7" s="18" t="s">
        <v>62</v>
      </c>
      <c r="C7" s="17"/>
      <c r="D7" s="17"/>
      <c r="E7" s="17" t="s">
        <v>40</v>
      </c>
      <c r="F7" s="17"/>
      <c r="G7" s="17"/>
      <c r="H7" s="17"/>
      <c r="I7" s="17"/>
      <c r="J7" s="17"/>
      <c r="K7" s="17"/>
      <c r="L7" s="17"/>
      <c r="M7" s="17"/>
      <c r="N7" s="17"/>
      <c r="O7" s="17"/>
      <c r="P7" s="17"/>
      <c r="Q7" s="17"/>
      <c r="R7" s="17"/>
      <c r="S7" s="17"/>
      <c r="T7" s="17"/>
      <c r="U7" s="17"/>
      <c r="V7" s="17"/>
      <c r="W7" s="17"/>
      <c r="X7" s="17"/>
      <c r="Y7" s="17"/>
      <c r="Z7" s="17"/>
      <c r="AA7" s="17"/>
      <c r="AB7" s="17"/>
      <c r="AC7" s="17"/>
      <c r="AD7" s="17"/>
      <c r="AE7" s="17"/>
      <c r="AF7" s="17"/>
      <c r="AG7" s="17"/>
      <c r="AH7" s="12">
        <f>COUNTA(Janvier7[[#This Row],[1]:[31]])</f>
        <v>1</v>
      </c>
      <c r="AI7" s="20">
        <f ca="1">IFERROR(SUMPRODUCT(SUMIF(INDIRECT("liste"&amp;$B7),Janvier7[[#This Row],[1]:[31]],INDIRECT("cout"&amp;$B7))),"")</f>
        <v>9</v>
      </c>
    </row>
    <row r="8" spans="1:37" ht="30" customHeight="1" x14ac:dyDescent="0.25">
      <c r="B8" s="18" t="s">
        <v>63</v>
      </c>
      <c r="C8" s="17"/>
      <c r="D8" s="17"/>
      <c r="E8" s="17"/>
      <c r="F8" s="17"/>
      <c r="G8" s="17"/>
      <c r="H8" s="17" t="s">
        <v>71</v>
      </c>
      <c r="I8" s="17"/>
      <c r="J8" s="17"/>
      <c r="K8" s="17"/>
      <c r="L8" s="17"/>
      <c r="M8" s="17"/>
      <c r="N8" s="17"/>
      <c r="O8" s="17"/>
      <c r="P8" s="17"/>
      <c r="Q8" s="17"/>
      <c r="R8" s="17"/>
      <c r="S8" s="17"/>
      <c r="T8" s="17"/>
      <c r="U8" s="17"/>
      <c r="V8" s="17"/>
      <c r="W8" s="17"/>
      <c r="X8" s="17"/>
      <c r="Y8" s="17"/>
      <c r="Z8" s="17"/>
      <c r="AA8" s="17"/>
      <c r="AB8" s="17"/>
      <c r="AC8" s="17"/>
      <c r="AD8" s="17"/>
      <c r="AE8" s="17"/>
      <c r="AF8" s="17"/>
      <c r="AG8" s="17"/>
      <c r="AH8" s="12">
        <f>COUNTA(Janvier7[[#This Row],[1]:[31]])</f>
        <v>1</v>
      </c>
      <c r="AI8" s="20">
        <f ca="1">IFERROR(SUMPRODUCT(SUMIF(INDIRECT("liste"&amp;$B8),Janvier7[[#This Row],[1]:[31]],INDIRECT("cout"&amp;$B8))),"")</f>
        <v>16</v>
      </c>
    </row>
    <row r="9" spans="1:37" ht="30" customHeight="1" x14ac:dyDescent="0.25">
      <c r="B9" s="18" t="s">
        <v>63</v>
      </c>
      <c r="C9" s="17"/>
      <c r="D9" s="17"/>
      <c r="E9" s="17"/>
      <c r="F9" s="17"/>
      <c r="G9" s="17"/>
      <c r="H9" s="17"/>
      <c r="I9" s="17"/>
      <c r="J9" s="17"/>
      <c r="K9" s="17"/>
      <c r="L9" s="17"/>
      <c r="M9" s="17"/>
      <c r="N9" s="17"/>
      <c r="O9" s="17"/>
      <c r="P9" s="17"/>
      <c r="Q9" s="17"/>
      <c r="R9" s="17"/>
      <c r="S9" s="17"/>
      <c r="T9" s="17"/>
      <c r="U9" s="17"/>
      <c r="V9" s="17"/>
      <c r="W9" s="17"/>
      <c r="X9" s="17"/>
      <c r="Y9" s="17"/>
      <c r="Z9" s="17"/>
      <c r="AA9" s="17"/>
      <c r="AB9" s="17"/>
      <c r="AC9" s="17"/>
      <c r="AD9" s="17"/>
      <c r="AE9" s="17"/>
      <c r="AF9" s="17"/>
      <c r="AG9" s="17"/>
      <c r="AH9" s="12">
        <f>COUNTA(Janvier7[[#This Row],[1]:[31]])</f>
        <v>0</v>
      </c>
      <c r="AI9" s="20">
        <f ca="1">IFERROR(SUMPRODUCT(SUMIF(INDIRECT("liste"&amp;$B9),Janvier7[[#This Row],[1]:[31]],INDIRECT("cout"&amp;$B9))),"")</f>
        <v>0</v>
      </c>
    </row>
    <row r="10" spans="1:37" ht="30" customHeight="1" x14ac:dyDescent="0.25">
      <c r="B10" s="18" t="s">
        <v>62</v>
      </c>
      <c r="C10" s="17"/>
      <c r="D10" s="17"/>
      <c r="E10" s="17"/>
      <c r="F10" s="17"/>
      <c r="G10" s="17"/>
      <c r="H10" s="17"/>
      <c r="I10" s="17"/>
      <c r="J10" s="17"/>
      <c r="K10" s="17"/>
      <c r="L10" s="17"/>
      <c r="M10" s="17"/>
      <c r="N10" s="17"/>
      <c r="O10" s="17"/>
      <c r="P10" s="17"/>
      <c r="Q10" s="17"/>
      <c r="R10" s="17"/>
      <c r="S10" s="17"/>
      <c r="T10" s="17"/>
      <c r="U10" s="17"/>
      <c r="V10" s="17"/>
      <c r="W10" s="17"/>
      <c r="X10" s="17"/>
      <c r="Y10" s="17"/>
      <c r="Z10" s="17"/>
      <c r="AA10" s="17"/>
      <c r="AB10" s="17"/>
      <c r="AC10" s="17"/>
      <c r="AD10" s="17"/>
      <c r="AE10" s="17"/>
      <c r="AF10" s="17"/>
      <c r="AG10" s="17"/>
      <c r="AH10" s="12">
        <f>COUNTA(Janvier7[[#This Row],[1]:[31]])</f>
        <v>0</v>
      </c>
      <c r="AI10" s="20">
        <f ca="1">IFERROR(SUMPRODUCT(SUMIF(INDIRECT("liste"&amp;$B10),Janvier7[[#This Row],[1]:[31]],INDIRECT("cout"&amp;$B10))),"")</f>
        <v>0</v>
      </c>
      <c r="AK10" s="11"/>
    </row>
    <row r="11" spans="1:37" ht="30" customHeight="1" x14ac:dyDescent="0.25">
      <c r="A11" s="8"/>
      <c r="B11" s="18" t="s">
        <v>63</v>
      </c>
      <c r="C11" s="17"/>
      <c r="D11" s="17"/>
      <c r="E11" s="17"/>
      <c r="F11" s="17"/>
      <c r="G11" s="17"/>
      <c r="H11" s="17"/>
      <c r="I11" s="17"/>
      <c r="J11" s="17"/>
      <c r="K11" s="17"/>
      <c r="L11" s="17"/>
      <c r="M11" s="17" t="s">
        <v>37</v>
      </c>
      <c r="N11" s="17"/>
      <c r="O11" s="17"/>
      <c r="P11" s="17"/>
      <c r="Q11" s="17"/>
      <c r="R11" s="17"/>
      <c r="S11" s="17"/>
      <c r="T11" s="17"/>
      <c r="U11" s="17"/>
      <c r="V11" s="17"/>
      <c r="W11" s="17"/>
      <c r="X11" s="17"/>
      <c r="Y11" s="17"/>
      <c r="Z11" s="17"/>
      <c r="AA11" s="17"/>
      <c r="AB11" s="17"/>
      <c r="AC11" s="17"/>
      <c r="AD11" s="17"/>
      <c r="AE11" s="17"/>
      <c r="AF11" s="17"/>
      <c r="AG11" s="17"/>
      <c r="AH11" s="12">
        <f>COUNTA(Janvier7[[#This Row],[1]:[31]])</f>
        <v>1</v>
      </c>
      <c r="AI11" s="20">
        <f ca="1">IFERROR(SUMPRODUCT(SUMIF(INDIRECT("liste"&amp;$B11),Janvier7[[#This Row],[1]:[31]],INDIRECT("cout"&amp;$B11))),"")</f>
        <v>8</v>
      </c>
    </row>
    <row r="12" spans="1:37" ht="30" customHeight="1" x14ac:dyDescent="0.25">
      <c r="A12" s="8"/>
      <c r="B12" s="18"/>
      <c r="C12" s="17"/>
      <c r="D12" s="17"/>
      <c r="E12" s="17"/>
      <c r="F12" s="17"/>
      <c r="G12" s="17"/>
      <c r="H12" s="17"/>
      <c r="I12" s="17"/>
      <c r="J12" s="17"/>
      <c r="K12" s="17"/>
      <c r="L12" s="17"/>
      <c r="M12" s="17"/>
      <c r="N12" s="17"/>
      <c r="O12" s="17"/>
      <c r="P12" s="17"/>
      <c r="Q12" s="17"/>
      <c r="R12" s="17"/>
      <c r="S12" s="17"/>
      <c r="T12" s="17"/>
      <c r="U12" s="17"/>
      <c r="V12" s="17"/>
      <c r="W12" s="17"/>
      <c r="X12" s="17"/>
      <c r="Y12" s="17"/>
      <c r="Z12" s="17"/>
      <c r="AA12" s="17"/>
      <c r="AB12" s="17"/>
      <c r="AC12" s="17"/>
      <c r="AD12" s="17"/>
      <c r="AE12" s="17"/>
      <c r="AF12" s="17"/>
      <c r="AG12" s="17"/>
      <c r="AH12" s="12">
        <f>COUNTA(Janvier7[[#This Row],[1]:[31]])</f>
        <v>0</v>
      </c>
      <c r="AI12" s="20" t="str">
        <f ca="1">IFERROR(SUMPRODUCT(SUMIF(INDIRECT("liste"&amp;$B12),Janvier7[[#This Row],[1]:[31]],INDIRECT("cout"&amp;$B12))),"")</f>
        <v/>
      </c>
    </row>
    <row r="13" spans="1:37" ht="30" customHeight="1" x14ac:dyDescent="0.25">
      <c r="A13" s="8"/>
      <c r="B13" s="18" t="s">
        <v>62</v>
      </c>
      <c r="C13" s="17"/>
      <c r="D13" s="17"/>
      <c r="E13" s="17"/>
      <c r="F13" s="17"/>
      <c r="G13" s="17"/>
      <c r="H13" s="17"/>
      <c r="I13" s="17"/>
      <c r="J13" s="17"/>
      <c r="K13" s="17"/>
      <c r="L13" s="17"/>
      <c r="M13" s="17"/>
      <c r="N13" s="17"/>
      <c r="O13" s="17"/>
      <c r="P13" s="17"/>
      <c r="Q13" s="17"/>
      <c r="R13" s="17"/>
      <c r="S13" s="17"/>
      <c r="T13" s="17"/>
      <c r="U13" s="17"/>
      <c r="V13" s="17"/>
      <c r="W13" s="17"/>
      <c r="X13" s="17"/>
      <c r="Y13" s="17"/>
      <c r="Z13" s="17"/>
      <c r="AA13" s="17"/>
      <c r="AB13" s="17"/>
      <c r="AC13" s="17"/>
      <c r="AD13" s="17"/>
      <c r="AE13" s="17"/>
      <c r="AF13" s="17"/>
      <c r="AG13" s="17"/>
      <c r="AH13" s="12">
        <f>COUNTA(Janvier7[[#This Row],[1]:[31]])</f>
        <v>0</v>
      </c>
      <c r="AI13" s="20">
        <f ca="1">IFERROR(SUMPRODUCT(SUMIF(INDIRECT("liste"&amp;$B13),Janvier7[[#This Row],[1]:[31]],INDIRECT("cout"&amp;$B13))),"")</f>
        <v>0</v>
      </c>
    </row>
    <row r="14" spans="1:37" ht="30" customHeight="1" x14ac:dyDescent="0.25">
      <c r="A14" s="19"/>
      <c r="B14" s="18"/>
      <c r="C14" s="17"/>
      <c r="D14" s="17"/>
      <c r="E14" s="17"/>
      <c r="F14" s="17"/>
      <c r="G14" s="17"/>
      <c r="H14" s="17"/>
      <c r="I14" s="17"/>
      <c r="J14" s="17"/>
      <c r="K14" s="17"/>
      <c r="L14" s="17"/>
      <c r="M14" s="17"/>
      <c r="N14" s="17"/>
      <c r="O14" s="17"/>
      <c r="P14" s="17"/>
      <c r="Q14" s="17"/>
      <c r="R14" s="17"/>
      <c r="S14" s="17"/>
      <c r="T14" s="17"/>
      <c r="U14" s="17"/>
      <c r="V14" s="17"/>
      <c r="W14" s="17"/>
      <c r="X14" s="17"/>
      <c r="Y14" s="17"/>
      <c r="Z14" s="17"/>
      <c r="AA14" s="17"/>
      <c r="AB14" s="17"/>
      <c r="AC14" s="17"/>
      <c r="AD14" s="17"/>
      <c r="AE14" s="17"/>
      <c r="AF14" s="17"/>
      <c r="AG14" s="17"/>
      <c r="AH14" s="12">
        <f>COUNTA(Janvier7[[#This Row],[1]:[31]])</f>
        <v>0</v>
      </c>
      <c r="AI14" s="20" t="str">
        <f ca="1">IFERROR(SUMPRODUCT(SUMIF(INDIRECT("liste"&amp;$B14),Janvier7[[#This Row],[1]:[31]],INDIRECT("cout"&amp;$B14))),"")</f>
        <v/>
      </c>
    </row>
    <row r="15" spans="1:37" ht="30" customHeight="1" x14ac:dyDescent="0.25">
      <c r="A15" s="19"/>
      <c r="B15" s="18"/>
      <c r="C15" s="17"/>
      <c r="D15" s="17"/>
      <c r="E15" s="17"/>
      <c r="F15" s="17"/>
      <c r="G15" s="17"/>
      <c r="H15" s="17"/>
      <c r="I15" s="17"/>
      <c r="J15" s="17"/>
      <c r="K15" s="17"/>
      <c r="L15" s="17"/>
      <c r="M15" s="17"/>
      <c r="N15" s="17"/>
      <c r="O15" s="17"/>
      <c r="P15" s="17"/>
      <c r="Q15" s="17"/>
      <c r="R15" s="17"/>
      <c r="S15" s="17"/>
      <c r="T15" s="17"/>
      <c r="U15" s="17"/>
      <c r="V15" s="17"/>
      <c r="W15" s="17"/>
      <c r="X15" s="17"/>
      <c r="Y15" s="17"/>
      <c r="Z15" s="17"/>
      <c r="AA15" s="17"/>
      <c r="AB15" s="17"/>
      <c r="AC15" s="17"/>
      <c r="AD15" s="17"/>
      <c r="AE15" s="17"/>
      <c r="AF15" s="17"/>
      <c r="AG15" s="17"/>
      <c r="AH15" s="12">
        <f>COUNTA(Janvier7[[#This Row],[1]:[31]])</f>
        <v>0</v>
      </c>
      <c r="AI15" s="20" t="str">
        <f ca="1">IFERROR(SUMPRODUCT(SUMIF(INDIRECT("liste"&amp;$B15),Janvier7[[#This Row],[1]:[31]],INDIRECT("cout"&amp;$B15))),"")</f>
        <v/>
      </c>
    </row>
    <row r="16" spans="1:37" ht="30" customHeight="1" x14ac:dyDescent="0.25">
      <c r="A16" s="19"/>
      <c r="B16" s="18"/>
      <c r="C16" s="17"/>
      <c r="D16" s="17"/>
      <c r="E16" s="17"/>
      <c r="F16" s="17"/>
      <c r="G16" s="17"/>
      <c r="H16" s="17"/>
      <c r="I16" s="17"/>
      <c r="J16" s="17"/>
      <c r="K16" s="17"/>
      <c r="L16" s="17"/>
      <c r="M16" s="17"/>
      <c r="N16" s="17"/>
      <c r="O16" s="17"/>
      <c r="P16" s="17"/>
      <c r="Q16" s="17"/>
      <c r="R16" s="17"/>
      <c r="S16" s="17"/>
      <c r="T16" s="17"/>
      <c r="U16" s="17"/>
      <c r="V16" s="17"/>
      <c r="W16" s="17"/>
      <c r="X16" s="17"/>
      <c r="Y16" s="17"/>
      <c r="Z16" s="17"/>
      <c r="AA16" s="17"/>
      <c r="AB16" s="17"/>
      <c r="AC16" s="17"/>
      <c r="AD16" s="17"/>
      <c r="AE16" s="17"/>
      <c r="AF16" s="17"/>
      <c r="AG16" s="17"/>
      <c r="AH16" s="12">
        <f>COUNTA(Janvier7[[#This Row],[1]:[31]])</f>
        <v>0</v>
      </c>
      <c r="AI16" s="20" t="str">
        <f ca="1">IFERROR(SUMPRODUCT(SUMIF(INDIRECT("liste"&amp;$B16),Janvier7[[#This Row],[1]:[31]],INDIRECT("cout"&amp;$B16))),"")</f>
        <v/>
      </c>
    </row>
    <row r="17" spans="1:35" ht="30" customHeight="1" x14ac:dyDescent="0.25">
      <c r="A17" s="19"/>
      <c r="B17" s="18"/>
      <c r="C17" s="17"/>
      <c r="D17" s="17"/>
      <c r="E17" s="17"/>
      <c r="F17" s="17"/>
      <c r="G17" s="17"/>
      <c r="H17" s="17"/>
      <c r="I17" s="17"/>
      <c r="J17" s="17"/>
      <c r="K17" s="17"/>
      <c r="L17" s="17"/>
      <c r="M17" s="17"/>
      <c r="N17" s="17"/>
      <c r="O17" s="17"/>
      <c r="P17" s="17"/>
      <c r="Q17" s="17"/>
      <c r="R17" s="17"/>
      <c r="S17" s="17"/>
      <c r="T17" s="17"/>
      <c r="U17" s="17"/>
      <c r="V17" s="17"/>
      <c r="W17" s="17"/>
      <c r="X17" s="17"/>
      <c r="Y17" s="17"/>
      <c r="Z17" s="17"/>
      <c r="AA17" s="17"/>
      <c r="AB17" s="17"/>
      <c r="AC17" s="17"/>
      <c r="AD17" s="17"/>
      <c r="AE17" s="17"/>
      <c r="AF17" s="17"/>
      <c r="AG17" s="17"/>
      <c r="AH17" s="12">
        <f>COUNTA(Janvier7[[#This Row],[1]:[31]])</f>
        <v>0</v>
      </c>
      <c r="AI17" s="20" t="str">
        <f ca="1">IFERROR(SUMPRODUCT(SUMIF(INDIRECT("liste"&amp;$B17),Janvier7[[#This Row],[1]:[31]],INDIRECT("cout"&amp;$B17))),"")</f>
        <v/>
      </c>
    </row>
    <row r="18" spans="1:35" ht="30" customHeight="1" x14ac:dyDescent="0.25">
      <c r="A18" s="19"/>
      <c r="B18" s="18"/>
      <c r="C18" s="17"/>
      <c r="D18" s="17"/>
      <c r="E18" s="17"/>
      <c r="F18" s="17"/>
      <c r="G18" s="17"/>
      <c r="H18" s="17"/>
      <c r="I18" s="17"/>
      <c r="J18" s="17"/>
      <c r="K18" s="17"/>
      <c r="L18" s="17"/>
      <c r="M18" s="17"/>
      <c r="N18" s="17"/>
      <c r="O18" s="17"/>
      <c r="P18" s="17"/>
      <c r="Q18" s="17"/>
      <c r="R18" s="17"/>
      <c r="S18" s="17"/>
      <c r="T18" s="17"/>
      <c r="U18" s="17"/>
      <c r="V18" s="17"/>
      <c r="W18" s="17"/>
      <c r="X18" s="17"/>
      <c r="Y18" s="17"/>
      <c r="Z18" s="17"/>
      <c r="AA18" s="17"/>
      <c r="AB18" s="17"/>
      <c r="AC18" s="17"/>
      <c r="AD18" s="17"/>
      <c r="AE18" s="17"/>
      <c r="AF18" s="17"/>
      <c r="AG18" s="17"/>
      <c r="AH18" s="12">
        <f>COUNTA(Janvier7[[#This Row],[1]:[31]])</f>
        <v>0</v>
      </c>
      <c r="AI18" s="20" t="str">
        <f ca="1">IFERROR(SUMPRODUCT(SUMIF(INDIRECT("liste"&amp;$B18),Janvier7[[#This Row],[1]:[31]],INDIRECT("cout"&amp;$B18))),"")</f>
        <v/>
      </c>
    </row>
    <row r="19" spans="1:35" ht="30" customHeight="1" x14ac:dyDescent="0.25">
      <c r="A19" s="19"/>
      <c r="B19" s="18"/>
      <c r="C19" s="17"/>
      <c r="D19" s="17"/>
      <c r="E19" s="17"/>
      <c r="F19" s="17"/>
      <c r="G19" s="17"/>
      <c r="H19" s="17"/>
      <c r="I19" s="17"/>
      <c r="J19" s="17"/>
      <c r="K19" s="17"/>
      <c r="L19" s="17"/>
      <c r="M19" s="17"/>
      <c r="N19" s="17"/>
      <c r="O19" s="17"/>
      <c r="P19" s="17"/>
      <c r="Q19" s="17"/>
      <c r="R19" s="17"/>
      <c r="S19" s="17"/>
      <c r="T19" s="17"/>
      <c r="U19" s="17"/>
      <c r="V19" s="17"/>
      <c r="W19" s="17"/>
      <c r="X19" s="17"/>
      <c r="Y19" s="17"/>
      <c r="Z19" s="17"/>
      <c r="AA19" s="17"/>
      <c r="AB19" s="17"/>
      <c r="AC19" s="17"/>
      <c r="AD19" s="17"/>
      <c r="AE19" s="17"/>
      <c r="AF19" s="17"/>
      <c r="AG19" s="17"/>
      <c r="AH19" s="12">
        <f>COUNTA(Janvier7[[#This Row],[1]:[31]])</f>
        <v>0</v>
      </c>
      <c r="AI19" s="20" t="str">
        <f ca="1">IFERROR(SUMPRODUCT(SUMIF(INDIRECT("liste"&amp;$B19),Janvier7[[#This Row],[1]:[31]],INDIRECT("cout"&amp;$B19))),"")</f>
        <v/>
      </c>
    </row>
    <row r="20" spans="1:35" ht="30" customHeight="1" x14ac:dyDescent="0.25">
      <c r="A20" s="19"/>
      <c r="B20" s="18"/>
      <c r="C20" s="17"/>
      <c r="D20" s="17"/>
      <c r="E20" s="17"/>
      <c r="F20" s="17"/>
      <c r="G20" s="17"/>
      <c r="H20" s="17"/>
      <c r="I20" s="17"/>
      <c r="J20" s="17"/>
      <c r="K20" s="17"/>
      <c r="L20" s="17"/>
      <c r="M20" s="17"/>
      <c r="N20" s="17"/>
      <c r="O20" s="17"/>
      <c r="P20" s="17"/>
      <c r="Q20" s="17"/>
      <c r="R20" s="17"/>
      <c r="S20" s="17"/>
      <c r="T20" s="17"/>
      <c r="U20" s="17"/>
      <c r="V20" s="17"/>
      <c r="W20" s="17"/>
      <c r="X20" s="17"/>
      <c r="Y20" s="17"/>
      <c r="Z20" s="17"/>
      <c r="AA20" s="17"/>
      <c r="AB20" s="17"/>
      <c r="AC20" s="17"/>
      <c r="AD20" s="17"/>
      <c r="AE20" s="17"/>
      <c r="AF20" s="17"/>
      <c r="AG20" s="17"/>
      <c r="AH20" s="12">
        <f>COUNTA(Janvier7[[#This Row],[1]:[31]])</f>
        <v>0</v>
      </c>
      <c r="AI20" s="20" t="str">
        <f ca="1">IFERROR(SUMPRODUCT(SUMIF(INDIRECT("liste"&amp;$B20),Janvier7[[#This Row],[1]:[31]],INDIRECT("cout"&amp;$B20))),"")</f>
        <v/>
      </c>
    </row>
    <row r="21" spans="1:35" ht="30" customHeight="1" x14ac:dyDescent="0.25">
      <c r="A21" s="19"/>
      <c r="B21" s="18"/>
      <c r="C21" s="17"/>
      <c r="D21" s="17"/>
      <c r="E21" s="17"/>
      <c r="F21" s="17"/>
      <c r="G21" s="17"/>
      <c r="H21" s="17"/>
      <c r="I21" s="17"/>
      <c r="J21" s="17"/>
      <c r="K21" s="17"/>
      <c r="L21" s="17"/>
      <c r="M21" s="17"/>
      <c r="N21" s="17"/>
      <c r="O21" s="17"/>
      <c r="P21" s="17"/>
      <c r="Q21" s="17"/>
      <c r="R21" s="17"/>
      <c r="S21" s="17"/>
      <c r="T21" s="17"/>
      <c r="U21" s="17"/>
      <c r="V21" s="17"/>
      <c r="W21" s="17"/>
      <c r="X21" s="17"/>
      <c r="Y21" s="17"/>
      <c r="Z21" s="17"/>
      <c r="AA21" s="17"/>
      <c r="AB21" s="17"/>
      <c r="AC21" s="17"/>
      <c r="AD21" s="17"/>
      <c r="AE21" s="17"/>
      <c r="AF21" s="17"/>
      <c r="AG21" s="17"/>
      <c r="AH21" s="12">
        <f>COUNTA(Janvier7[[#This Row],[1]:[31]])</f>
        <v>0</v>
      </c>
      <c r="AI21" s="20" t="str">
        <f ca="1">IFERROR(SUMPRODUCT(SUMIF(INDIRECT("liste"&amp;$B21),Janvier7[[#This Row],[1]:[31]],INDIRECT("cout"&amp;$B21))),"")</f>
        <v/>
      </c>
    </row>
    <row r="22" spans="1:35" ht="30" customHeight="1" x14ac:dyDescent="0.25">
      <c r="A22" s="19"/>
      <c r="B22" s="18"/>
      <c r="C22" s="17"/>
      <c r="D22" s="17"/>
      <c r="E22" s="17"/>
      <c r="F22" s="17"/>
      <c r="G22" s="17"/>
      <c r="H22" s="17"/>
      <c r="I22" s="17"/>
      <c r="J22" s="17"/>
      <c r="K22" s="17"/>
      <c r="L22" s="17"/>
      <c r="M22" s="17"/>
      <c r="N22" s="17"/>
      <c r="O22" s="17"/>
      <c r="P22" s="17"/>
      <c r="Q22" s="17"/>
      <c r="R22" s="17"/>
      <c r="S22" s="17"/>
      <c r="T22" s="17"/>
      <c r="U22" s="17"/>
      <c r="V22" s="17"/>
      <c r="W22" s="17"/>
      <c r="X22" s="17"/>
      <c r="Y22" s="17"/>
      <c r="Z22" s="17"/>
      <c r="AA22" s="17"/>
      <c r="AB22" s="17"/>
      <c r="AC22" s="17"/>
      <c r="AD22" s="17"/>
      <c r="AE22" s="17"/>
      <c r="AF22" s="17"/>
      <c r="AG22" s="17"/>
      <c r="AH22" s="12">
        <f>COUNTA(Janvier7[[#This Row],[1]:[31]])</f>
        <v>0</v>
      </c>
      <c r="AI22" s="20" t="str">
        <f ca="1">IFERROR(SUMPRODUCT(SUMIF(INDIRECT("liste"&amp;$B22),Janvier7[[#This Row],[1]:[31]],INDIRECT("cout"&amp;$B22))),"")</f>
        <v/>
      </c>
    </row>
    <row r="23" spans="1:35" ht="30" customHeight="1" x14ac:dyDescent="0.25">
      <c r="A23" s="19"/>
      <c r="B23" s="18"/>
      <c r="C23" s="17"/>
      <c r="D23" s="17"/>
      <c r="E23" s="17"/>
      <c r="F23" s="17"/>
      <c r="G23" s="17"/>
      <c r="H23" s="17"/>
      <c r="I23" s="17"/>
      <c r="J23" s="17"/>
      <c r="K23" s="17"/>
      <c r="L23" s="17"/>
      <c r="M23" s="17"/>
      <c r="N23" s="17"/>
      <c r="O23" s="17"/>
      <c r="P23" s="17"/>
      <c r="Q23" s="17"/>
      <c r="R23" s="17"/>
      <c r="S23" s="17"/>
      <c r="T23" s="17"/>
      <c r="U23" s="17"/>
      <c r="V23" s="17"/>
      <c r="W23" s="17"/>
      <c r="X23" s="17"/>
      <c r="Y23" s="17"/>
      <c r="Z23" s="17"/>
      <c r="AA23" s="17"/>
      <c r="AB23" s="17"/>
      <c r="AC23" s="17"/>
      <c r="AD23" s="17"/>
      <c r="AE23" s="17"/>
      <c r="AF23" s="17"/>
      <c r="AG23" s="17"/>
      <c r="AH23" s="12">
        <f>COUNTA(Janvier7[[#This Row],[1]:[31]])</f>
        <v>0</v>
      </c>
      <c r="AI23" s="20" t="str">
        <f ca="1">IFERROR(SUMPRODUCT(SUMIF(INDIRECT("liste"&amp;$B23),Janvier7[[#This Row],[1]:[31]],INDIRECT("cout"&amp;$B23))),"")</f>
        <v/>
      </c>
    </row>
    <row r="24" spans="1:35" ht="30" customHeight="1" x14ac:dyDescent="0.25">
      <c r="A24" s="19"/>
      <c r="B24" s="18"/>
      <c r="C24" s="17"/>
      <c r="D24" s="17"/>
      <c r="E24" s="17"/>
      <c r="F24" s="17"/>
      <c r="G24" s="17"/>
      <c r="H24" s="17"/>
      <c r="I24" s="17"/>
      <c r="J24" s="17"/>
      <c r="K24" s="17"/>
      <c r="L24" s="17"/>
      <c r="M24" s="17"/>
      <c r="N24" s="17"/>
      <c r="O24" s="17"/>
      <c r="P24" s="17"/>
      <c r="Q24" s="17"/>
      <c r="R24" s="17"/>
      <c r="S24" s="17"/>
      <c r="T24" s="17"/>
      <c r="U24" s="17"/>
      <c r="V24" s="17"/>
      <c r="W24" s="17"/>
      <c r="X24" s="17"/>
      <c r="Y24" s="17"/>
      <c r="Z24" s="17"/>
      <c r="AA24" s="17"/>
      <c r="AB24" s="17"/>
      <c r="AC24" s="17"/>
      <c r="AD24" s="17"/>
      <c r="AE24" s="17"/>
      <c r="AF24" s="17"/>
      <c r="AG24" s="17"/>
      <c r="AH24" s="12">
        <f>COUNTA(Janvier7[[#This Row],[1]:[31]])</f>
        <v>0</v>
      </c>
      <c r="AI24" s="20" t="str">
        <f ca="1">IFERROR(SUMPRODUCT(SUMIF(INDIRECT("liste"&amp;$B24),Janvier7[[#This Row],[1]:[31]],INDIRECT("cout"&amp;$B24))),"")</f>
        <v/>
      </c>
    </row>
    <row r="25" spans="1:35" ht="30" customHeight="1" x14ac:dyDescent="0.25">
      <c r="A25" s="19"/>
      <c r="B25" s="18"/>
      <c r="C25" s="17"/>
      <c r="D25" s="17"/>
      <c r="E25" s="17"/>
      <c r="F25" s="17"/>
      <c r="G25" s="17"/>
      <c r="H25" s="17"/>
      <c r="I25" s="17"/>
      <c r="J25" s="17"/>
      <c r="K25" s="17"/>
      <c r="L25" s="17"/>
      <c r="M25" s="17"/>
      <c r="N25" s="17"/>
      <c r="O25" s="17"/>
      <c r="P25" s="17"/>
      <c r="Q25" s="17"/>
      <c r="R25" s="17"/>
      <c r="S25" s="17"/>
      <c r="T25" s="17"/>
      <c r="U25" s="17"/>
      <c r="V25" s="17"/>
      <c r="W25" s="17"/>
      <c r="X25" s="17"/>
      <c r="Y25" s="17"/>
      <c r="Z25" s="17"/>
      <c r="AA25" s="17"/>
      <c r="AB25" s="17"/>
      <c r="AC25" s="17"/>
      <c r="AD25" s="17"/>
      <c r="AE25" s="17"/>
      <c r="AF25" s="17"/>
      <c r="AG25" s="17"/>
      <c r="AH25" s="12">
        <f>COUNTA(Janvier7[[#This Row],[1]:[31]])</f>
        <v>0</v>
      </c>
      <c r="AI25" s="20" t="str">
        <f ca="1">IFERROR(SUMPRODUCT(SUMIF(INDIRECT("liste"&amp;$B25),Janvier7[[#This Row],[1]:[31]],INDIRECT("cout"&amp;$B25))),"")</f>
        <v/>
      </c>
    </row>
    <row r="26" spans="1:35" ht="30" customHeight="1" x14ac:dyDescent="0.25">
      <c r="A26" s="19"/>
      <c r="B26" s="18"/>
      <c r="C26" s="17"/>
      <c r="D26" s="17"/>
      <c r="E26" s="17"/>
      <c r="F26" s="17"/>
      <c r="G26" s="17"/>
      <c r="H26" s="17"/>
      <c r="I26" s="17"/>
      <c r="J26" s="17"/>
      <c r="K26" s="17"/>
      <c r="L26" s="17"/>
      <c r="M26" s="17"/>
      <c r="N26" s="17"/>
      <c r="O26" s="17"/>
      <c r="P26" s="17"/>
      <c r="Q26" s="17"/>
      <c r="R26" s="17"/>
      <c r="S26" s="17"/>
      <c r="T26" s="17"/>
      <c r="U26" s="17"/>
      <c r="V26" s="17"/>
      <c r="W26" s="17"/>
      <c r="X26" s="17"/>
      <c r="Y26" s="17"/>
      <c r="Z26" s="17"/>
      <c r="AA26" s="17"/>
      <c r="AB26" s="17"/>
      <c r="AC26" s="17"/>
      <c r="AD26" s="17"/>
      <c r="AE26" s="17"/>
      <c r="AF26" s="17"/>
      <c r="AG26" s="17"/>
      <c r="AH26" s="12">
        <f>COUNTA(Janvier7[[#This Row],[1]:[31]])</f>
        <v>0</v>
      </c>
      <c r="AI26" s="20" t="str">
        <f ca="1">IFERROR(SUMPRODUCT(SUMIF(INDIRECT("liste"&amp;$B26),Janvier7[[#This Row],[1]:[31]],INDIRECT("cout"&amp;$B26))),"")</f>
        <v/>
      </c>
    </row>
    <row r="27" spans="1:35" ht="30" customHeight="1" x14ac:dyDescent="0.25">
      <c r="A27" s="19"/>
      <c r="B27" s="18"/>
      <c r="C27" s="17"/>
      <c r="D27" s="17"/>
      <c r="E27" s="17"/>
      <c r="F27" s="17"/>
      <c r="G27" s="17"/>
      <c r="H27" s="17"/>
      <c r="I27" s="17"/>
      <c r="J27" s="17"/>
      <c r="K27" s="17"/>
      <c r="L27" s="17"/>
      <c r="M27" s="17"/>
      <c r="N27" s="17"/>
      <c r="O27" s="17"/>
      <c r="P27" s="17"/>
      <c r="Q27" s="17"/>
      <c r="R27" s="17"/>
      <c r="S27" s="17"/>
      <c r="T27" s="17"/>
      <c r="U27" s="17"/>
      <c r="V27" s="17"/>
      <c r="W27" s="17"/>
      <c r="X27" s="17"/>
      <c r="Y27" s="17"/>
      <c r="Z27" s="17"/>
      <c r="AA27" s="17"/>
      <c r="AB27" s="17"/>
      <c r="AC27" s="17"/>
      <c r="AD27" s="17"/>
      <c r="AE27" s="17"/>
      <c r="AF27" s="17"/>
      <c r="AG27" s="17"/>
      <c r="AH27" s="12">
        <f>COUNTA(Janvier7[[#This Row],[1]:[31]])</f>
        <v>0</v>
      </c>
      <c r="AI27" s="20" t="str">
        <f ca="1">IFERROR(SUMPRODUCT(SUMIF(INDIRECT("liste"&amp;$B27),Janvier7[[#This Row],[1]:[31]],INDIRECT("cout"&amp;$B27))),"")</f>
        <v/>
      </c>
    </row>
  </sheetData>
  <mergeCells count="1">
    <mergeCell ref="C3:AG3"/>
  </mergeCells>
  <conditionalFormatting sqref="C6:AG27">
    <cfRule type="expression" priority="6" stopIfTrue="1">
      <formula>C6=""</formula>
    </cfRule>
    <cfRule type="expression" dxfId="552" priority="7" stopIfTrue="1">
      <formula>C6=CléPersonnalisée2</formula>
    </cfRule>
    <cfRule type="expression" dxfId="551" priority="8" stopIfTrue="1">
      <formula>C6=CléPersonnalisée1</formula>
    </cfRule>
    <cfRule type="expression" dxfId="550" priority="9" stopIfTrue="1">
      <formula>C6=CléMaladie</formula>
    </cfRule>
    <cfRule type="expression" dxfId="549" priority="10" stopIfTrue="1">
      <formula>C6=CléPersonnel</formula>
    </cfRule>
    <cfRule type="expression" dxfId="548" priority="11" stopIfTrue="1">
      <formula>C6=CléCongé</formula>
    </cfRule>
  </conditionalFormatting>
  <conditionalFormatting sqref="AH6:AH27">
    <cfRule type="dataBar" priority="12">
      <dataBar>
        <cfvo type="num" val="0"/>
        <cfvo type="num" val="31"/>
        <color theme="2" tint="-0.249977111117893"/>
      </dataBar>
      <extLst>
        <ext xmlns:x14="http://schemas.microsoft.com/office/spreadsheetml/2009/9/main" uri="{B025F937-C7B1-47D3-B67F-A62EFF666E3E}">
          <x14:id>{9019249C-8C30-4F84-989A-90FE3BE63109}</x14:id>
        </ext>
      </extLst>
    </cfRule>
  </conditionalFormatting>
  <conditionalFormatting sqref="AI6:AI27">
    <cfRule type="dataBar" priority="5">
      <dataBar>
        <cfvo type="num" val="0"/>
        <cfvo type="num" val="31"/>
        <color theme="2" tint="-0.249977111117893"/>
      </dataBar>
      <extLst>
        <ext xmlns:x14="http://schemas.microsoft.com/office/spreadsheetml/2009/9/main" uri="{B025F937-C7B1-47D3-B67F-A62EFF666E3E}">
          <x14:id>{CD1497EA-E05A-400B-94F4-CF8D837BDDDF}</x14:id>
        </ext>
      </extLst>
    </cfRule>
  </conditionalFormatting>
  <conditionalFormatting sqref="C6:AG6">
    <cfRule type="expression" dxfId="546" priority="3">
      <formula>AND($B6="chat")</formula>
    </cfRule>
    <cfRule type="expression" dxfId="547" priority="4">
      <formula>AND($B6="chien")</formula>
    </cfRule>
  </conditionalFormatting>
  <conditionalFormatting sqref="C7:AG27">
    <cfRule type="expression" dxfId="545" priority="1">
      <formula>AND($B7="chat")</formula>
    </cfRule>
    <cfRule type="expression" dxfId="544" priority="2">
      <formula>AND($B7="chien")</formula>
    </cfRule>
  </conditionalFormatting>
  <dataValidations count="9">
    <dataValidation type="list" allowBlank="1" showInputMessage="1" showErrorMessage="1" sqref="C6:AG27" xr:uid="{A3D83F92-4B9D-490E-BA60-03C2C7F25A0F}">
      <formula1>INDIRECT("liste"&amp;$B6)</formula1>
    </dataValidation>
    <dataValidation type="list" allowBlank="1" showInputMessage="1" showErrorMessage="1" sqref="B6:B27" xr:uid="{C26EADDF-6A2A-4F9E-AEEB-CD018F31CEC9}">
      <formula1>"chien,chat"</formula1>
    </dataValidation>
    <dataValidation allowBlank="1" showInputMessage="1" showErrorMessage="1" prompt="Entrez l’année dans la cellule ci-dessous" sqref="AH1:AH2" xr:uid="{5404549C-4D53-4185-B31D-D7ADD3BF65D7}"/>
    <dataValidation allowBlank="1" showInputMessage="1" showErrorMessage="1" prompt="Mois de ce calendrier des absences. Mettez à jour l’année dans la cellule AH4. Suivez les totaux mensuels dans la dernière cellule du tableau. Entrez les noms des employés dans la colonne B du tableau" sqref="A3:B3" xr:uid="{4DA33706-734F-4B86-A01C-C738646C11E7}"/>
    <dataValidation allowBlank="1" showInputMessage="1" showErrorMessage="1" prompt="Calcule automatiquement le nombre total de jours d’absence d’un employé durant ce mois" sqref="AH5:AI5" xr:uid="{E55AE45F-C494-46A1-AC3B-96C26437116F}"/>
    <dataValidation allowBlank="1" showInputMessage="1" showErrorMessage="1" prompt="Les jours de la semaine dans cette ligne sont mis à jour automatiquement pour le mois en fonction de l’année entrée dans AH4. Chaque jour du mois est une colonne dans laquelle noter l’absence et le motif d’absence d’un employé" sqref="C4" xr:uid="{5120186A-3A9E-4FF8-93BE-05D90B53D8DF}"/>
    <dataValidation allowBlank="1" showInputMessage="1" showErrorMessage="1" prompt="Les jours du mois dans cette ligne sont générés automatiquement. Entrez l’absence et le motif d’absence d’un employé dans chaque colonne pour chaque jour du mois. Un champ vide indique qu’il n’y a pas eu d’absence" sqref="C5" xr:uid="{5A31927B-7348-4511-B7C3-8B4F8736E0AD}"/>
    <dataValidation errorStyle="warning" allowBlank="1" showInputMessage="1" showErrorMessage="1" error="Sélectionnez un nom dans la liste. Sélectionnez ANNULER, appuyez sur ALT+FLÈCHE BAS, puis sur ENTRÉE pour sélectionner un nom" prompt="Entrez les noms des employés dans la feuille de calcul Noms des employés, puis sélectionnez ces noms dans les listes déroulantes de cette colonne. Appuyez sur ALT+FLÈCHE BAS, puis sur ENTRÉE pour sélectionner un nom" sqref="A5:B5" xr:uid="{5E5AB307-4B2D-4A3B-9492-8AC45F0C6CD2}"/>
    <dataValidation allowBlank="1" showInputMessage="1" showErrorMessage="1" prompt="Entrez l’année dans cette cellule" sqref="AH3" xr:uid="{0B4C25EE-B835-4BF9-8556-E29C426B84C4}"/>
  </dataValidations>
  <pageMargins left="0.7" right="0.7" top="0.75" bottom="0.75" header="0.3" footer="0.3"/>
  <tableParts count="1">
    <tablePart r:id="rId1"/>
  </tableParts>
  <extLst>
    <ext xmlns:x14="http://schemas.microsoft.com/office/spreadsheetml/2009/9/main" uri="{78C0D931-6437-407d-A8EE-F0AAD7539E65}">
      <x14:conditionalFormattings>
        <x14:conditionalFormatting xmlns:xm="http://schemas.microsoft.com/office/excel/2006/main">
          <x14:cfRule type="dataBar" id="{9019249C-8C30-4F84-989A-90FE3BE63109}">
            <x14:dataBar minLength="0" maxLength="100">
              <x14:cfvo type="num">
                <xm:f>0</xm:f>
              </x14:cfvo>
              <x14:cfvo type="num">
                <xm:f>31</xm:f>
              </x14:cfvo>
              <x14:negativeFillColor rgb="FFFF0000"/>
              <x14:axisColor rgb="FF000000"/>
            </x14:dataBar>
          </x14:cfRule>
          <xm:sqref>AH6:AH27</xm:sqref>
        </x14:conditionalFormatting>
        <x14:conditionalFormatting xmlns:xm="http://schemas.microsoft.com/office/excel/2006/main">
          <x14:cfRule type="dataBar" id="{CD1497EA-E05A-400B-94F4-CF8D837BDDDF}">
            <x14:dataBar minLength="0" maxLength="100">
              <x14:cfvo type="num">
                <xm:f>0</xm:f>
              </x14:cfvo>
              <x14:cfvo type="num">
                <xm:f>31</xm:f>
              </x14:cfvo>
              <x14:negativeFillColor rgb="FFFF0000"/>
              <x14:axisColor rgb="FF000000"/>
            </x14:dataBar>
          </x14:cfRule>
          <xm:sqref>AI6:AI27</xm:sqref>
        </x14:conditionalFormatting>
      </x14:conditionalFormatting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ED35EC-BA6F-4608-9319-493318AB9077}">
  <dimension ref="A1:AK27"/>
  <sheetViews>
    <sheetView workbookViewId="0">
      <selection activeCell="A4" sqref="A4"/>
    </sheetView>
  </sheetViews>
  <sheetFormatPr baseColWidth="10" defaultColWidth="9.140625" defaultRowHeight="15" x14ac:dyDescent="0.25"/>
  <cols>
    <col min="1" max="1" width="21.140625" style="2" customWidth="1"/>
    <col min="2" max="2" width="8.140625" style="2" customWidth="1"/>
    <col min="3" max="33" width="4.7109375" style="2" customWidth="1"/>
    <col min="34" max="34" width="9.85546875" style="2" customWidth="1"/>
    <col min="35" max="35" width="15" customWidth="1"/>
  </cols>
  <sheetData>
    <row r="1" spans="1:37" ht="15" customHeight="1" x14ac:dyDescent="0.25">
      <c r="AH1" s="4"/>
    </row>
    <row r="2" spans="1:37" ht="15" customHeight="1" x14ac:dyDescent="0.25">
      <c r="AH2" s="4"/>
    </row>
    <row r="3" spans="1:37" ht="30" customHeight="1" x14ac:dyDescent="0.25">
      <c r="A3" s="6" t="s">
        <v>107</v>
      </c>
      <c r="B3" s="6"/>
      <c r="C3" s="27" t="s">
        <v>38</v>
      </c>
      <c r="D3" s="27"/>
      <c r="E3" s="27"/>
      <c r="F3" s="27"/>
      <c r="G3" s="27"/>
      <c r="H3" s="27"/>
      <c r="I3" s="27"/>
      <c r="J3" s="27"/>
      <c r="K3" s="27"/>
      <c r="L3" s="27"/>
      <c r="M3" s="27"/>
      <c r="N3" s="27"/>
      <c r="O3" s="27"/>
      <c r="P3" s="27"/>
      <c r="Q3" s="27"/>
      <c r="R3" s="27"/>
      <c r="S3" s="27"/>
      <c r="T3" s="27"/>
      <c r="U3" s="27"/>
      <c r="V3" s="27"/>
      <c r="W3" s="27"/>
      <c r="X3" s="27"/>
      <c r="Y3" s="27"/>
      <c r="Z3" s="27"/>
      <c r="AA3" s="27"/>
      <c r="AB3" s="27"/>
      <c r="AC3" s="27"/>
      <c r="AD3" s="27"/>
      <c r="AE3" s="27"/>
      <c r="AF3" s="27"/>
      <c r="AG3" s="27"/>
      <c r="AH3" s="6">
        <v>2019</v>
      </c>
      <c r="AI3" s="14"/>
    </row>
    <row r="4" spans="1:37" ht="15" customHeight="1" x14ac:dyDescent="0.25">
      <c r="A4" s="3"/>
      <c r="B4" s="3"/>
      <c r="C4" s="1" t="str">
        <f>TEXT(WEEKDAY(DATE(AnnéeCalendrier,1,1),1),"jjj")</f>
        <v>mar</v>
      </c>
      <c r="D4" s="1" t="str">
        <f>TEXT(WEEKDAY(DATE(AnnéeCalendrier,1,2),1),"jjj")</f>
        <v>mer</v>
      </c>
      <c r="E4" s="1" t="str">
        <f>TEXT(WEEKDAY(DATE(AnnéeCalendrier,1,3),1),"jjj")</f>
        <v>jeu</v>
      </c>
      <c r="F4" s="1" t="str">
        <f>TEXT(WEEKDAY(DATE(AnnéeCalendrier,1,4),1),"jjj")</f>
        <v>ven</v>
      </c>
      <c r="G4" s="1" t="str">
        <f>TEXT(WEEKDAY(DATE(AnnéeCalendrier,1,5),1),"jjj")</f>
        <v>sam</v>
      </c>
      <c r="H4" s="1" t="str">
        <f>TEXT(WEEKDAY(DATE(AnnéeCalendrier,1,6),1),"jjj")</f>
        <v>dim</v>
      </c>
      <c r="I4" s="1" t="str">
        <f>TEXT(WEEKDAY(DATE(AnnéeCalendrier,1,7),1),"jjj")</f>
        <v>lun</v>
      </c>
      <c r="J4" s="1" t="str">
        <f>TEXT(WEEKDAY(DATE(AnnéeCalendrier,1,8),1),"jjj")</f>
        <v>mar</v>
      </c>
      <c r="K4" s="1" t="str">
        <f>TEXT(WEEKDAY(DATE(AnnéeCalendrier,1,9),1),"jjj")</f>
        <v>mer</v>
      </c>
      <c r="L4" s="1" t="str">
        <f>TEXT(WEEKDAY(DATE(AnnéeCalendrier,1,10),1),"jjj")</f>
        <v>jeu</v>
      </c>
      <c r="M4" s="1" t="str">
        <f>TEXT(WEEKDAY(DATE(AnnéeCalendrier,1,11),1),"jjj")</f>
        <v>ven</v>
      </c>
      <c r="N4" s="1" t="str">
        <f>TEXT(WEEKDAY(DATE(AnnéeCalendrier,1,12),1),"jjj")</f>
        <v>sam</v>
      </c>
      <c r="O4" s="1" t="str">
        <f>TEXT(WEEKDAY(DATE(AnnéeCalendrier,1,13),1),"jjj")</f>
        <v>dim</v>
      </c>
      <c r="P4" s="1" t="str">
        <f>TEXT(WEEKDAY(DATE(AnnéeCalendrier,1,14),1),"jjj")</f>
        <v>lun</v>
      </c>
      <c r="Q4" s="1" t="str">
        <f>TEXT(WEEKDAY(DATE(AnnéeCalendrier,1,15),1),"jjj")</f>
        <v>mar</v>
      </c>
      <c r="R4" s="1" t="str">
        <f>TEXT(WEEKDAY(DATE(AnnéeCalendrier,1,16),1),"jjj")</f>
        <v>mer</v>
      </c>
      <c r="S4" s="1" t="str">
        <f>TEXT(WEEKDAY(DATE(AnnéeCalendrier,1,17),1),"jjj")</f>
        <v>jeu</v>
      </c>
      <c r="T4" s="1" t="str">
        <f>TEXT(WEEKDAY(DATE(AnnéeCalendrier,1,18),1),"jjj")</f>
        <v>ven</v>
      </c>
      <c r="U4" s="1" t="str">
        <f>TEXT(WEEKDAY(DATE(AnnéeCalendrier,1,19),1),"jjj")</f>
        <v>sam</v>
      </c>
      <c r="V4" s="1" t="str">
        <f>TEXT(WEEKDAY(DATE(AnnéeCalendrier,1,20),1),"jjj")</f>
        <v>dim</v>
      </c>
      <c r="W4" s="1" t="str">
        <f>TEXT(WEEKDAY(DATE(AnnéeCalendrier,1,21),1),"jjj")</f>
        <v>lun</v>
      </c>
      <c r="X4" s="1" t="str">
        <f>TEXT(WEEKDAY(DATE(AnnéeCalendrier,1,22),1),"jjj")</f>
        <v>mar</v>
      </c>
      <c r="Y4" s="1" t="str">
        <f>TEXT(WEEKDAY(DATE(AnnéeCalendrier,1,23),1),"jjj")</f>
        <v>mer</v>
      </c>
      <c r="Z4" s="1" t="str">
        <f>TEXT(WEEKDAY(DATE(AnnéeCalendrier,1,24),1),"jjj")</f>
        <v>jeu</v>
      </c>
      <c r="AA4" s="1" t="str">
        <f>TEXT(WEEKDAY(DATE(AnnéeCalendrier,1,25),1),"jjj")</f>
        <v>ven</v>
      </c>
      <c r="AB4" s="1" t="str">
        <f>TEXT(WEEKDAY(DATE(AnnéeCalendrier,1,26),1),"jjj")</f>
        <v>sam</v>
      </c>
      <c r="AC4" s="1" t="str">
        <f>TEXT(WEEKDAY(DATE(AnnéeCalendrier,1,27),1),"jjj")</f>
        <v>dim</v>
      </c>
      <c r="AD4" s="1" t="str">
        <f>TEXT(WEEKDAY(DATE(AnnéeCalendrier,1,28),1),"jjj")</f>
        <v>lun</v>
      </c>
      <c r="AE4" s="1" t="str">
        <f>TEXT(WEEKDAY(DATE(AnnéeCalendrier,1,29),1),"jjj")</f>
        <v>mar</v>
      </c>
      <c r="AF4" s="1" t="str">
        <f>TEXT(WEEKDAY(DATE(AnnéeCalendrier,1,30),1),"jjj")</f>
        <v>mer</v>
      </c>
      <c r="AG4" s="1" t="str">
        <f>TEXT(WEEKDAY(DATE(AnnéeCalendrier,1,31),1),"jjj")</f>
        <v>jeu</v>
      </c>
      <c r="AH4" s="13"/>
    </row>
    <row r="5" spans="1:37" ht="15" customHeight="1" x14ac:dyDescent="0.25">
      <c r="A5" s="5" t="s">
        <v>32</v>
      </c>
      <c r="B5" s="5" t="s">
        <v>75</v>
      </c>
      <c r="C5" s="7" t="s">
        <v>1</v>
      </c>
      <c r="D5" s="7" t="s">
        <v>2</v>
      </c>
      <c r="E5" s="7" t="s">
        <v>3</v>
      </c>
      <c r="F5" s="7" t="s">
        <v>4</v>
      </c>
      <c r="G5" s="7" t="s">
        <v>5</v>
      </c>
      <c r="H5" s="7" t="s">
        <v>6</v>
      </c>
      <c r="I5" s="7" t="s">
        <v>7</v>
      </c>
      <c r="J5" s="7" t="s">
        <v>8</v>
      </c>
      <c r="K5" s="7" t="s">
        <v>9</v>
      </c>
      <c r="L5" s="7" t="s">
        <v>10</v>
      </c>
      <c r="M5" s="7" t="s">
        <v>11</v>
      </c>
      <c r="N5" s="7" t="s">
        <v>12</v>
      </c>
      <c r="O5" s="7" t="s">
        <v>13</v>
      </c>
      <c r="P5" s="7" t="s">
        <v>14</v>
      </c>
      <c r="Q5" s="7" t="s">
        <v>15</v>
      </c>
      <c r="R5" s="7" t="s">
        <v>16</v>
      </c>
      <c r="S5" s="7" t="s">
        <v>17</v>
      </c>
      <c r="T5" s="7" t="s">
        <v>18</v>
      </c>
      <c r="U5" s="7" t="s">
        <v>19</v>
      </c>
      <c r="V5" s="7" t="s">
        <v>20</v>
      </c>
      <c r="W5" s="7" t="s">
        <v>21</v>
      </c>
      <c r="X5" s="7" t="s">
        <v>22</v>
      </c>
      <c r="Y5" s="7" t="s">
        <v>23</v>
      </c>
      <c r="Z5" s="7" t="s">
        <v>24</v>
      </c>
      <c r="AA5" s="7" t="s">
        <v>25</v>
      </c>
      <c r="AB5" s="7" t="s">
        <v>26</v>
      </c>
      <c r="AC5" s="7" t="s">
        <v>27</v>
      </c>
      <c r="AD5" s="7" t="s">
        <v>28</v>
      </c>
      <c r="AE5" s="7" t="s">
        <v>29</v>
      </c>
      <c r="AF5" s="7" t="s">
        <v>30</v>
      </c>
      <c r="AG5" s="7" t="s">
        <v>31</v>
      </c>
      <c r="AH5" s="9" t="s">
        <v>33</v>
      </c>
      <c r="AI5" s="10" t="s">
        <v>34</v>
      </c>
    </row>
    <row r="6" spans="1:37" ht="30" customHeight="1" x14ac:dyDescent="0.25">
      <c r="A6" s="2" t="s">
        <v>35</v>
      </c>
      <c r="B6" s="18" t="s">
        <v>62</v>
      </c>
      <c r="C6" s="17" t="s">
        <v>42</v>
      </c>
      <c r="D6" s="17"/>
      <c r="E6" s="17"/>
      <c r="F6" s="17"/>
      <c r="G6" s="17"/>
      <c r="H6" s="17"/>
      <c r="I6" s="17"/>
      <c r="J6" s="17"/>
      <c r="K6" s="17"/>
      <c r="L6" s="17"/>
      <c r="M6" s="17"/>
      <c r="N6" s="17"/>
      <c r="O6" s="17"/>
      <c r="P6" s="17"/>
      <c r="Q6" s="17"/>
      <c r="R6" s="17" t="s">
        <v>40</v>
      </c>
      <c r="S6" s="17"/>
      <c r="T6" s="17"/>
      <c r="U6" s="17"/>
      <c r="V6" s="17" t="s">
        <v>40</v>
      </c>
      <c r="W6" s="17"/>
      <c r="X6" s="17"/>
      <c r="Y6" s="17"/>
      <c r="Z6" s="17"/>
      <c r="AA6" s="17"/>
      <c r="AB6" s="17"/>
      <c r="AC6" s="17"/>
      <c r="AD6" s="17"/>
      <c r="AE6" s="17"/>
      <c r="AF6" s="17"/>
      <c r="AG6" s="17"/>
      <c r="AH6" s="12">
        <f>COUNTA(Janvier8[[#This Row],[1]:[31]])</f>
        <v>3</v>
      </c>
      <c r="AI6" s="20">
        <f ca="1">IFERROR(SUMPRODUCT(SUMIF(INDIRECT("liste"&amp;$B6),Janvier8[[#This Row],[1]:[31]],INDIRECT("cout"&amp;$B6))),"")</f>
        <v>27</v>
      </c>
    </row>
    <row r="7" spans="1:37" ht="30" customHeight="1" x14ac:dyDescent="0.25">
      <c r="A7" s="2" t="s">
        <v>36</v>
      </c>
      <c r="B7" s="18" t="s">
        <v>62</v>
      </c>
      <c r="C7" s="17"/>
      <c r="D7" s="17"/>
      <c r="E7" s="17"/>
      <c r="F7" s="17"/>
      <c r="G7" s="17"/>
      <c r="H7" s="17"/>
      <c r="I7" s="17"/>
      <c r="J7" s="17"/>
      <c r="K7" s="17"/>
      <c r="L7" s="17"/>
      <c r="M7" s="17"/>
      <c r="N7" s="17"/>
      <c r="O7" s="17"/>
      <c r="P7" s="17"/>
      <c r="Q7" s="17"/>
      <c r="R7" s="17"/>
      <c r="S7" s="17"/>
      <c r="T7" s="17"/>
      <c r="U7" s="17"/>
      <c r="V7" s="17"/>
      <c r="W7" s="17"/>
      <c r="X7" s="17"/>
      <c r="Y7" s="17"/>
      <c r="Z7" s="17"/>
      <c r="AA7" s="17"/>
      <c r="AB7" s="17"/>
      <c r="AC7" s="17"/>
      <c r="AD7" s="17"/>
      <c r="AE7" s="17"/>
      <c r="AF7" s="17"/>
      <c r="AG7" s="17"/>
      <c r="AH7" s="12">
        <f>COUNTA(Janvier8[[#This Row],[1]:[31]])</f>
        <v>0</v>
      </c>
      <c r="AI7" s="20">
        <f ca="1">IFERROR(SUMPRODUCT(SUMIF(INDIRECT("liste"&amp;$B7),Janvier8[[#This Row],[1]:[31]],INDIRECT("cout"&amp;$B7))),"")</f>
        <v>0</v>
      </c>
    </row>
    <row r="8" spans="1:37" ht="30" customHeight="1" x14ac:dyDescent="0.25">
      <c r="B8" s="18" t="s">
        <v>62</v>
      </c>
      <c r="C8" s="17"/>
      <c r="D8" s="17"/>
      <c r="E8" s="17"/>
      <c r="F8" s="17"/>
      <c r="G8" s="17"/>
      <c r="H8" s="17"/>
      <c r="I8" s="17"/>
      <c r="J8" s="17"/>
      <c r="K8" s="17"/>
      <c r="L8" s="17"/>
      <c r="M8" s="17"/>
      <c r="N8" s="17"/>
      <c r="O8" s="17"/>
      <c r="P8" s="17"/>
      <c r="Q8" s="17"/>
      <c r="R8" s="17"/>
      <c r="S8" s="17"/>
      <c r="T8" s="17"/>
      <c r="U8" s="17"/>
      <c r="V8" s="17"/>
      <c r="W8" s="17"/>
      <c r="X8" s="17"/>
      <c r="Y8" s="17"/>
      <c r="Z8" s="17"/>
      <c r="AA8" s="17"/>
      <c r="AB8" s="17"/>
      <c r="AC8" s="17"/>
      <c r="AD8" s="17"/>
      <c r="AE8" s="17"/>
      <c r="AF8" s="17"/>
      <c r="AG8" s="17"/>
      <c r="AH8" s="12">
        <f>COUNTA(Janvier8[[#This Row],[1]:[31]])</f>
        <v>0</v>
      </c>
      <c r="AI8" s="20">
        <f ca="1">IFERROR(SUMPRODUCT(SUMIF(INDIRECT("liste"&amp;$B8),Janvier8[[#This Row],[1]:[31]],INDIRECT("cout"&amp;$B8))),"")</f>
        <v>0</v>
      </c>
    </row>
    <row r="9" spans="1:37" ht="30" customHeight="1" x14ac:dyDescent="0.25">
      <c r="B9" s="18" t="s">
        <v>63</v>
      </c>
      <c r="C9" s="17"/>
      <c r="D9" s="17"/>
      <c r="E9" s="17"/>
      <c r="F9" s="17"/>
      <c r="G9" s="17"/>
      <c r="H9" s="17"/>
      <c r="I9" s="17"/>
      <c r="J9" s="17"/>
      <c r="K9" s="17"/>
      <c r="L9" s="17"/>
      <c r="M9" s="17"/>
      <c r="N9" s="17"/>
      <c r="O9" s="17"/>
      <c r="P9" s="17"/>
      <c r="Q9" s="17"/>
      <c r="R9" s="17"/>
      <c r="S9" s="17"/>
      <c r="T9" s="17"/>
      <c r="U9" s="17"/>
      <c r="V9" s="17"/>
      <c r="W9" s="17"/>
      <c r="X9" s="17"/>
      <c r="Y9" s="17"/>
      <c r="Z9" s="17"/>
      <c r="AA9" s="17"/>
      <c r="AB9" s="17"/>
      <c r="AC9" s="17"/>
      <c r="AD9" s="17"/>
      <c r="AE9" s="17"/>
      <c r="AF9" s="17"/>
      <c r="AG9" s="17"/>
      <c r="AH9" s="12">
        <f>COUNTA(Janvier8[[#This Row],[1]:[31]])</f>
        <v>0</v>
      </c>
      <c r="AI9" s="20">
        <f ca="1">IFERROR(SUMPRODUCT(SUMIF(INDIRECT("liste"&amp;$B9),Janvier8[[#This Row],[1]:[31]],INDIRECT("cout"&amp;$B9))),"")</f>
        <v>0</v>
      </c>
    </row>
    <row r="10" spans="1:37" ht="30" customHeight="1" x14ac:dyDescent="0.25">
      <c r="B10" s="18" t="s">
        <v>62</v>
      </c>
      <c r="C10" s="17"/>
      <c r="D10" s="17"/>
      <c r="E10" s="17"/>
      <c r="F10" s="17"/>
      <c r="G10" s="17"/>
      <c r="H10" s="17"/>
      <c r="I10" s="17"/>
      <c r="J10" s="17"/>
      <c r="K10" s="17"/>
      <c r="L10" s="17"/>
      <c r="M10" s="17"/>
      <c r="N10" s="17"/>
      <c r="O10" s="17"/>
      <c r="P10" s="17"/>
      <c r="Q10" s="17"/>
      <c r="R10" s="17"/>
      <c r="S10" s="17"/>
      <c r="T10" s="17"/>
      <c r="U10" s="17"/>
      <c r="V10" s="17"/>
      <c r="W10" s="17"/>
      <c r="X10" s="17"/>
      <c r="Y10" s="17"/>
      <c r="Z10" s="17"/>
      <c r="AA10" s="17"/>
      <c r="AB10" s="17"/>
      <c r="AC10" s="17"/>
      <c r="AD10" s="17"/>
      <c r="AE10" s="17"/>
      <c r="AF10" s="17"/>
      <c r="AG10" s="17"/>
      <c r="AH10" s="12">
        <f>COUNTA(Janvier8[[#This Row],[1]:[31]])</f>
        <v>0</v>
      </c>
      <c r="AI10" s="20">
        <f ca="1">IFERROR(SUMPRODUCT(SUMIF(INDIRECT("liste"&amp;$B10),Janvier8[[#This Row],[1]:[31]],INDIRECT("cout"&amp;$B10))),"")</f>
        <v>0</v>
      </c>
      <c r="AK10" s="11"/>
    </row>
    <row r="11" spans="1:37" ht="30" customHeight="1" x14ac:dyDescent="0.25">
      <c r="A11" s="8"/>
      <c r="B11" s="18" t="s">
        <v>63</v>
      </c>
      <c r="C11" s="17"/>
      <c r="D11" s="17"/>
      <c r="E11" s="17"/>
      <c r="F11" s="17"/>
      <c r="G11" s="17"/>
      <c r="H11" s="17"/>
      <c r="I11" s="17"/>
      <c r="J11" s="17"/>
      <c r="K11" s="17"/>
      <c r="L11" s="17"/>
      <c r="M11" s="17" t="s">
        <v>37</v>
      </c>
      <c r="N11" s="17"/>
      <c r="O11" s="17"/>
      <c r="P11" s="17"/>
      <c r="Q11" s="17"/>
      <c r="R11" s="17"/>
      <c r="S11" s="17"/>
      <c r="T11" s="17"/>
      <c r="U11" s="17"/>
      <c r="V11" s="17"/>
      <c r="W11" s="17"/>
      <c r="X11" s="17"/>
      <c r="Y11" s="17"/>
      <c r="Z11" s="17"/>
      <c r="AA11" s="17"/>
      <c r="AB11" s="17"/>
      <c r="AC11" s="17"/>
      <c r="AD11" s="17"/>
      <c r="AE11" s="17"/>
      <c r="AF11" s="17"/>
      <c r="AG11" s="17"/>
      <c r="AH11" s="12">
        <f>COUNTA(Janvier8[[#This Row],[1]:[31]])</f>
        <v>1</v>
      </c>
      <c r="AI11" s="20">
        <f ca="1">IFERROR(SUMPRODUCT(SUMIF(INDIRECT("liste"&amp;$B11),Janvier8[[#This Row],[1]:[31]],INDIRECT("cout"&amp;$B11))),"")</f>
        <v>8</v>
      </c>
    </row>
    <row r="12" spans="1:37" ht="30" customHeight="1" x14ac:dyDescent="0.25">
      <c r="A12" s="8"/>
      <c r="B12" s="18"/>
      <c r="C12" s="17"/>
      <c r="D12" s="17"/>
      <c r="E12" s="17"/>
      <c r="F12" s="17"/>
      <c r="G12" s="17"/>
      <c r="H12" s="17"/>
      <c r="I12" s="17"/>
      <c r="J12" s="17"/>
      <c r="K12" s="17"/>
      <c r="L12" s="17"/>
      <c r="M12" s="17"/>
      <c r="N12" s="17"/>
      <c r="O12" s="17"/>
      <c r="P12" s="17"/>
      <c r="Q12" s="17"/>
      <c r="R12" s="17"/>
      <c r="S12" s="17"/>
      <c r="T12" s="17"/>
      <c r="U12" s="17"/>
      <c r="V12" s="17"/>
      <c r="W12" s="17"/>
      <c r="X12" s="17"/>
      <c r="Y12" s="17"/>
      <c r="Z12" s="17"/>
      <c r="AA12" s="17"/>
      <c r="AB12" s="17"/>
      <c r="AC12" s="17"/>
      <c r="AD12" s="17"/>
      <c r="AE12" s="17"/>
      <c r="AF12" s="17"/>
      <c r="AG12" s="17"/>
      <c r="AH12" s="12">
        <f>COUNTA(Janvier8[[#This Row],[1]:[31]])</f>
        <v>0</v>
      </c>
      <c r="AI12" s="20" t="str">
        <f ca="1">IFERROR(SUMPRODUCT(SUMIF(INDIRECT("liste"&amp;$B12),Janvier8[[#This Row],[1]:[31]],INDIRECT("cout"&amp;$B12))),"")</f>
        <v/>
      </c>
    </row>
    <row r="13" spans="1:37" ht="30" customHeight="1" x14ac:dyDescent="0.25">
      <c r="A13" s="8"/>
      <c r="B13" s="18" t="s">
        <v>62</v>
      </c>
      <c r="C13" s="17"/>
      <c r="D13" s="17"/>
      <c r="E13" s="17"/>
      <c r="F13" s="17"/>
      <c r="G13" s="17"/>
      <c r="H13" s="17"/>
      <c r="I13" s="17"/>
      <c r="J13" s="17"/>
      <c r="K13" s="17"/>
      <c r="L13" s="17"/>
      <c r="M13" s="17"/>
      <c r="N13" s="17"/>
      <c r="O13" s="17"/>
      <c r="P13" s="17"/>
      <c r="Q13" s="17"/>
      <c r="R13" s="17"/>
      <c r="S13" s="17"/>
      <c r="T13" s="17"/>
      <c r="U13" s="17"/>
      <c r="V13" s="17"/>
      <c r="W13" s="17"/>
      <c r="X13" s="17"/>
      <c r="Y13" s="17"/>
      <c r="Z13" s="17"/>
      <c r="AA13" s="17"/>
      <c r="AB13" s="17"/>
      <c r="AC13" s="17"/>
      <c r="AD13" s="17"/>
      <c r="AE13" s="17"/>
      <c r="AF13" s="17"/>
      <c r="AG13" s="17"/>
      <c r="AH13" s="12">
        <f>COUNTA(Janvier8[[#This Row],[1]:[31]])</f>
        <v>0</v>
      </c>
      <c r="AI13" s="20">
        <f ca="1">IFERROR(SUMPRODUCT(SUMIF(INDIRECT("liste"&amp;$B13),Janvier8[[#This Row],[1]:[31]],INDIRECT("cout"&amp;$B13))),"")</f>
        <v>0</v>
      </c>
    </row>
    <row r="14" spans="1:37" ht="30" customHeight="1" x14ac:dyDescent="0.25">
      <c r="A14" s="19"/>
      <c r="B14" s="18"/>
      <c r="C14" s="17"/>
      <c r="D14" s="17"/>
      <c r="E14" s="17"/>
      <c r="F14" s="17"/>
      <c r="G14" s="17"/>
      <c r="H14" s="17"/>
      <c r="I14" s="17"/>
      <c r="J14" s="17"/>
      <c r="K14" s="17"/>
      <c r="L14" s="17"/>
      <c r="M14" s="17"/>
      <c r="N14" s="17"/>
      <c r="O14" s="17"/>
      <c r="P14" s="17"/>
      <c r="Q14" s="17"/>
      <c r="R14" s="17"/>
      <c r="S14" s="17"/>
      <c r="T14" s="17"/>
      <c r="U14" s="17"/>
      <c r="V14" s="17"/>
      <c r="W14" s="17"/>
      <c r="X14" s="17"/>
      <c r="Y14" s="17"/>
      <c r="Z14" s="17"/>
      <c r="AA14" s="17"/>
      <c r="AB14" s="17"/>
      <c r="AC14" s="17"/>
      <c r="AD14" s="17"/>
      <c r="AE14" s="17"/>
      <c r="AF14" s="17"/>
      <c r="AG14" s="17"/>
      <c r="AH14" s="12">
        <f>COUNTA(Janvier8[[#This Row],[1]:[31]])</f>
        <v>0</v>
      </c>
      <c r="AI14" s="20" t="str">
        <f ca="1">IFERROR(SUMPRODUCT(SUMIF(INDIRECT("liste"&amp;$B14),Janvier8[[#This Row],[1]:[31]],INDIRECT("cout"&amp;$B14))),"")</f>
        <v/>
      </c>
    </row>
    <row r="15" spans="1:37" ht="30" customHeight="1" x14ac:dyDescent="0.25">
      <c r="A15" s="19"/>
      <c r="B15" s="18"/>
      <c r="C15" s="17"/>
      <c r="D15" s="17"/>
      <c r="E15" s="17"/>
      <c r="F15" s="17"/>
      <c r="G15" s="17"/>
      <c r="H15" s="17"/>
      <c r="I15" s="17"/>
      <c r="J15" s="17"/>
      <c r="K15" s="17"/>
      <c r="L15" s="17"/>
      <c r="M15" s="17"/>
      <c r="N15" s="17"/>
      <c r="O15" s="17"/>
      <c r="P15" s="17"/>
      <c r="Q15" s="17"/>
      <c r="R15" s="17"/>
      <c r="S15" s="17"/>
      <c r="T15" s="17"/>
      <c r="U15" s="17"/>
      <c r="V15" s="17"/>
      <c r="W15" s="17"/>
      <c r="X15" s="17"/>
      <c r="Y15" s="17"/>
      <c r="Z15" s="17"/>
      <c r="AA15" s="17"/>
      <c r="AB15" s="17"/>
      <c r="AC15" s="17"/>
      <c r="AD15" s="17"/>
      <c r="AE15" s="17"/>
      <c r="AF15" s="17"/>
      <c r="AG15" s="17"/>
      <c r="AH15" s="12">
        <f>COUNTA(Janvier8[[#This Row],[1]:[31]])</f>
        <v>0</v>
      </c>
      <c r="AI15" s="20" t="str">
        <f ca="1">IFERROR(SUMPRODUCT(SUMIF(INDIRECT("liste"&amp;$B15),Janvier8[[#This Row],[1]:[31]],INDIRECT("cout"&amp;$B15))),"")</f>
        <v/>
      </c>
    </row>
    <row r="16" spans="1:37" ht="30" customHeight="1" x14ac:dyDescent="0.25">
      <c r="A16" s="19"/>
      <c r="B16" s="18"/>
      <c r="C16" s="17"/>
      <c r="D16" s="17"/>
      <c r="E16" s="17"/>
      <c r="F16" s="17"/>
      <c r="G16" s="17"/>
      <c r="H16" s="17"/>
      <c r="I16" s="17"/>
      <c r="J16" s="17"/>
      <c r="K16" s="17"/>
      <c r="L16" s="17"/>
      <c r="M16" s="17"/>
      <c r="N16" s="17"/>
      <c r="O16" s="17"/>
      <c r="P16" s="17"/>
      <c r="Q16" s="17"/>
      <c r="R16" s="17"/>
      <c r="S16" s="17"/>
      <c r="T16" s="17"/>
      <c r="U16" s="17"/>
      <c r="V16" s="17"/>
      <c r="W16" s="17"/>
      <c r="X16" s="17"/>
      <c r="Y16" s="17"/>
      <c r="Z16" s="17"/>
      <c r="AA16" s="17"/>
      <c r="AB16" s="17"/>
      <c r="AC16" s="17"/>
      <c r="AD16" s="17"/>
      <c r="AE16" s="17"/>
      <c r="AF16" s="17"/>
      <c r="AG16" s="17"/>
      <c r="AH16" s="12">
        <f>COUNTA(Janvier8[[#This Row],[1]:[31]])</f>
        <v>0</v>
      </c>
      <c r="AI16" s="20" t="str">
        <f ca="1">IFERROR(SUMPRODUCT(SUMIF(INDIRECT("liste"&amp;$B16),Janvier8[[#This Row],[1]:[31]],INDIRECT("cout"&amp;$B16))),"")</f>
        <v/>
      </c>
    </row>
    <row r="17" spans="1:35" ht="30" customHeight="1" x14ac:dyDescent="0.25">
      <c r="A17" s="19"/>
      <c r="B17" s="18"/>
      <c r="C17" s="17"/>
      <c r="D17" s="17"/>
      <c r="E17" s="17"/>
      <c r="F17" s="17"/>
      <c r="G17" s="17"/>
      <c r="H17" s="17"/>
      <c r="I17" s="17"/>
      <c r="J17" s="17"/>
      <c r="K17" s="17"/>
      <c r="L17" s="17"/>
      <c r="M17" s="17"/>
      <c r="N17" s="17"/>
      <c r="O17" s="17"/>
      <c r="P17" s="17"/>
      <c r="Q17" s="17"/>
      <c r="R17" s="17"/>
      <c r="S17" s="17"/>
      <c r="T17" s="17"/>
      <c r="U17" s="17"/>
      <c r="V17" s="17"/>
      <c r="W17" s="17"/>
      <c r="X17" s="17"/>
      <c r="Y17" s="17"/>
      <c r="Z17" s="17"/>
      <c r="AA17" s="17"/>
      <c r="AB17" s="17"/>
      <c r="AC17" s="17"/>
      <c r="AD17" s="17"/>
      <c r="AE17" s="17"/>
      <c r="AF17" s="17"/>
      <c r="AG17" s="17"/>
      <c r="AH17" s="12">
        <f>COUNTA(Janvier8[[#This Row],[1]:[31]])</f>
        <v>0</v>
      </c>
      <c r="AI17" s="20" t="str">
        <f ca="1">IFERROR(SUMPRODUCT(SUMIF(INDIRECT("liste"&amp;$B17),Janvier8[[#This Row],[1]:[31]],INDIRECT("cout"&amp;$B17))),"")</f>
        <v/>
      </c>
    </row>
    <row r="18" spans="1:35" ht="30" customHeight="1" x14ac:dyDescent="0.25">
      <c r="A18" s="19"/>
      <c r="B18" s="18"/>
      <c r="C18" s="17"/>
      <c r="D18" s="17"/>
      <c r="E18" s="17"/>
      <c r="F18" s="17"/>
      <c r="G18" s="17"/>
      <c r="H18" s="17"/>
      <c r="I18" s="17"/>
      <c r="J18" s="17"/>
      <c r="K18" s="17"/>
      <c r="L18" s="17"/>
      <c r="M18" s="17"/>
      <c r="N18" s="17"/>
      <c r="O18" s="17"/>
      <c r="P18" s="17"/>
      <c r="Q18" s="17"/>
      <c r="R18" s="17"/>
      <c r="S18" s="17"/>
      <c r="T18" s="17"/>
      <c r="U18" s="17"/>
      <c r="V18" s="17"/>
      <c r="W18" s="17"/>
      <c r="X18" s="17"/>
      <c r="Y18" s="17"/>
      <c r="Z18" s="17"/>
      <c r="AA18" s="17"/>
      <c r="AB18" s="17"/>
      <c r="AC18" s="17"/>
      <c r="AD18" s="17"/>
      <c r="AE18" s="17"/>
      <c r="AF18" s="17"/>
      <c r="AG18" s="17"/>
      <c r="AH18" s="12">
        <f>COUNTA(Janvier8[[#This Row],[1]:[31]])</f>
        <v>0</v>
      </c>
      <c r="AI18" s="20" t="str">
        <f ca="1">IFERROR(SUMPRODUCT(SUMIF(INDIRECT("liste"&amp;$B18),Janvier8[[#This Row],[1]:[31]],INDIRECT("cout"&amp;$B18))),"")</f>
        <v/>
      </c>
    </row>
    <row r="19" spans="1:35" ht="30" customHeight="1" x14ac:dyDescent="0.25">
      <c r="A19" s="19"/>
      <c r="B19" s="18"/>
      <c r="C19" s="17"/>
      <c r="D19" s="17"/>
      <c r="E19" s="17"/>
      <c r="F19" s="17"/>
      <c r="G19" s="17"/>
      <c r="H19" s="17"/>
      <c r="I19" s="17"/>
      <c r="J19" s="17"/>
      <c r="K19" s="17"/>
      <c r="L19" s="17"/>
      <c r="M19" s="17"/>
      <c r="N19" s="17"/>
      <c r="O19" s="17"/>
      <c r="P19" s="17"/>
      <c r="Q19" s="17"/>
      <c r="R19" s="17"/>
      <c r="S19" s="17"/>
      <c r="T19" s="17"/>
      <c r="U19" s="17"/>
      <c r="V19" s="17"/>
      <c r="W19" s="17"/>
      <c r="X19" s="17"/>
      <c r="Y19" s="17"/>
      <c r="Z19" s="17"/>
      <c r="AA19" s="17"/>
      <c r="AB19" s="17"/>
      <c r="AC19" s="17"/>
      <c r="AD19" s="17"/>
      <c r="AE19" s="17"/>
      <c r="AF19" s="17"/>
      <c r="AG19" s="17"/>
      <c r="AH19" s="12">
        <f>COUNTA(Janvier8[[#This Row],[1]:[31]])</f>
        <v>0</v>
      </c>
      <c r="AI19" s="20" t="str">
        <f ca="1">IFERROR(SUMPRODUCT(SUMIF(INDIRECT("liste"&amp;$B19),Janvier8[[#This Row],[1]:[31]],INDIRECT("cout"&amp;$B19))),"")</f>
        <v/>
      </c>
    </row>
    <row r="20" spans="1:35" ht="30" customHeight="1" x14ac:dyDescent="0.25">
      <c r="A20" s="19"/>
      <c r="B20" s="18"/>
      <c r="C20" s="17"/>
      <c r="D20" s="17"/>
      <c r="E20" s="17"/>
      <c r="F20" s="17"/>
      <c r="G20" s="17"/>
      <c r="H20" s="17"/>
      <c r="I20" s="17"/>
      <c r="J20" s="17"/>
      <c r="K20" s="17"/>
      <c r="L20" s="17"/>
      <c r="M20" s="17"/>
      <c r="N20" s="17"/>
      <c r="O20" s="17"/>
      <c r="P20" s="17"/>
      <c r="Q20" s="17"/>
      <c r="R20" s="17"/>
      <c r="S20" s="17"/>
      <c r="T20" s="17"/>
      <c r="U20" s="17"/>
      <c r="V20" s="17"/>
      <c r="W20" s="17"/>
      <c r="X20" s="17"/>
      <c r="Y20" s="17"/>
      <c r="Z20" s="17"/>
      <c r="AA20" s="17"/>
      <c r="AB20" s="17"/>
      <c r="AC20" s="17"/>
      <c r="AD20" s="17"/>
      <c r="AE20" s="17"/>
      <c r="AF20" s="17"/>
      <c r="AG20" s="17"/>
      <c r="AH20" s="12">
        <f>COUNTA(Janvier8[[#This Row],[1]:[31]])</f>
        <v>0</v>
      </c>
      <c r="AI20" s="20" t="str">
        <f ca="1">IFERROR(SUMPRODUCT(SUMIF(INDIRECT("liste"&amp;$B20),Janvier8[[#This Row],[1]:[31]],INDIRECT("cout"&amp;$B20))),"")</f>
        <v/>
      </c>
    </row>
    <row r="21" spans="1:35" ht="30" customHeight="1" x14ac:dyDescent="0.25">
      <c r="A21" s="19"/>
      <c r="B21" s="18"/>
      <c r="C21" s="17"/>
      <c r="D21" s="17"/>
      <c r="E21" s="17"/>
      <c r="F21" s="17"/>
      <c r="G21" s="17"/>
      <c r="H21" s="17"/>
      <c r="I21" s="17"/>
      <c r="J21" s="17"/>
      <c r="K21" s="17"/>
      <c r="L21" s="17"/>
      <c r="M21" s="17"/>
      <c r="N21" s="17"/>
      <c r="O21" s="17"/>
      <c r="P21" s="17"/>
      <c r="Q21" s="17"/>
      <c r="R21" s="17"/>
      <c r="S21" s="17"/>
      <c r="T21" s="17"/>
      <c r="U21" s="17"/>
      <c r="V21" s="17"/>
      <c r="W21" s="17"/>
      <c r="X21" s="17"/>
      <c r="Y21" s="17"/>
      <c r="Z21" s="17"/>
      <c r="AA21" s="17"/>
      <c r="AB21" s="17"/>
      <c r="AC21" s="17"/>
      <c r="AD21" s="17"/>
      <c r="AE21" s="17"/>
      <c r="AF21" s="17"/>
      <c r="AG21" s="17"/>
      <c r="AH21" s="12">
        <f>COUNTA(Janvier8[[#This Row],[1]:[31]])</f>
        <v>0</v>
      </c>
      <c r="AI21" s="20" t="str">
        <f ca="1">IFERROR(SUMPRODUCT(SUMIF(INDIRECT("liste"&amp;$B21),Janvier8[[#This Row],[1]:[31]],INDIRECT("cout"&amp;$B21))),"")</f>
        <v/>
      </c>
    </row>
    <row r="22" spans="1:35" ht="30" customHeight="1" x14ac:dyDescent="0.25">
      <c r="A22" s="19"/>
      <c r="B22" s="18"/>
      <c r="C22" s="17"/>
      <c r="D22" s="17"/>
      <c r="E22" s="17"/>
      <c r="F22" s="17"/>
      <c r="G22" s="17"/>
      <c r="H22" s="17"/>
      <c r="I22" s="17"/>
      <c r="J22" s="17"/>
      <c r="K22" s="17"/>
      <c r="L22" s="17"/>
      <c r="M22" s="17"/>
      <c r="N22" s="17"/>
      <c r="O22" s="17"/>
      <c r="P22" s="17"/>
      <c r="Q22" s="17"/>
      <c r="R22" s="17"/>
      <c r="S22" s="17"/>
      <c r="T22" s="17"/>
      <c r="U22" s="17"/>
      <c r="V22" s="17"/>
      <c r="W22" s="17"/>
      <c r="X22" s="17"/>
      <c r="Y22" s="17"/>
      <c r="Z22" s="17"/>
      <c r="AA22" s="17"/>
      <c r="AB22" s="17"/>
      <c r="AC22" s="17"/>
      <c r="AD22" s="17"/>
      <c r="AE22" s="17"/>
      <c r="AF22" s="17"/>
      <c r="AG22" s="17"/>
      <c r="AH22" s="12">
        <f>COUNTA(Janvier8[[#This Row],[1]:[31]])</f>
        <v>0</v>
      </c>
      <c r="AI22" s="20" t="str">
        <f ca="1">IFERROR(SUMPRODUCT(SUMIF(INDIRECT("liste"&amp;$B22),Janvier8[[#This Row],[1]:[31]],INDIRECT("cout"&amp;$B22))),"")</f>
        <v/>
      </c>
    </row>
    <row r="23" spans="1:35" ht="30" customHeight="1" x14ac:dyDescent="0.25">
      <c r="A23" s="19"/>
      <c r="B23" s="18"/>
      <c r="C23" s="17"/>
      <c r="D23" s="17"/>
      <c r="E23" s="17"/>
      <c r="F23" s="17"/>
      <c r="G23" s="17"/>
      <c r="H23" s="17"/>
      <c r="I23" s="17"/>
      <c r="J23" s="17"/>
      <c r="K23" s="17"/>
      <c r="L23" s="17"/>
      <c r="M23" s="17"/>
      <c r="N23" s="17"/>
      <c r="O23" s="17"/>
      <c r="P23" s="17"/>
      <c r="Q23" s="17"/>
      <c r="R23" s="17"/>
      <c r="S23" s="17"/>
      <c r="T23" s="17"/>
      <c r="U23" s="17"/>
      <c r="V23" s="17"/>
      <c r="W23" s="17"/>
      <c r="X23" s="17"/>
      <c r="Y23" s="17"/>
      <c r="Z23" s="17"/>
      <c r="AA23" s="17"/>
      <c r="AB23" s="17"/>
      <c r="AC23" s="17"/>
      <c r="AD23" s="17"/>
      <c r="AE23" s="17"/>
      <c r="AF23" s="17"/>
      <c r="AG23" s="17"/>
      <c r="AH23" s="12">
        <f>COUNTA(Janvier8[[#This Row],[1]:[31]])</f>
        <v>0</v>
      </c>
      <c r="AI23" s="20" t="str">
        <f ca="1">IFERROR(SUMPRODUCT(SUMIF(INDIRECT("liste"&amp;$B23),Janvier8[[#This Row],[1]:[31]],INDIRECT("cout"&amp;$B23))),"")</f>
        <v/>
      </c>
    </row>
    <row r="24" spans="1:35" ht="30" customHeight="1" x14ac:dyDescent="0.25">
      <c r="A24" s="19"/>
      <c r="B24" s="18"/>
      <c r="C24" s="17"/>
      <c r="D24" s="17"/>
      <c r="E24" s="17"/>
      <c r="F24" s="17"/>
      <c r="G24" s="17"/>
      <c r="H24" s="17"/>
      <c r="I24" s="17"/>
      <c r="J24" s="17"/>
      <c r="K24" s="17"/>
      <c r="L24" s="17"/>
      <c r="M24" s="17"/>
      <c r="N24" s="17"/>
      <c r="O24" s="17"/>
      <c r="P24" s="17"/>
      <c r="Q24" s="17"/>
      <c r="R24" s="17"/>
      <c r="S24" s="17"/>
      <c r="T24" s="17"/>
      <c r="U24" s="17"/>
      <c r="V24" s="17"/>
      <c r="W24" s="17"/>
      <c r="X24" s="17"/>
      <c r="Y24" s="17"/>
      <c r="Z24" s="17"/>
      <c r="AA24" s="17"/>
      <c r="AB24" s="17"/>
      <c r="AC24" s="17"/>
      <c r="AD24" s="17"/>
      <c r="AE24" s="17"/>
      <c r="AF24" s="17"/>
      <c r="AG24" s="17"/>
      <c r="AH24" s="12">
        <f>COUNTA(Janvier8[[#This Row],[1]:[31]])</f>
        <v>0</v>
      </c>
      <c r="AI24" s="20" t="str">
        <f ca="1">IFERROR(SUMPRODUCT(SUMIF(INDIRECT("liste"&amp;$B24),Janvier8[[#This Row],[1]:[31]],INDIRECT("cout"&amp;$B24))),"")</f>
        <v/>
      </c>
    </row>
    <row r="25" spans="1:35" ht="30" customHeight="1" x14ac:dyDescent="0.25">
      <c r="A25" s="19"/>
      <c r="B25" s="18"/>
      <c r="C25" s="17"/>
      <c r="D25" s="17"/>
      <c r="E25" s="17"/>
      <c r="F25" s="17"/>
      <c r="G25" s="17"/>
      <c r="H25" s="17"/>
      <c r="I25" s="17"/>
      <c r="J25" s="17"/>
      <c r="K25" s="17"/>
      <c r="L25" s="17"/>
      <c r="M25" s="17"/>
      <c r="N25" s="17"/>
      <c r="O25" s="17"/>
      <c r="P25" s="17"/>
      <c r="Q25" s="17"/>
      <c r="R25" s="17"/>
      <c r="S25" s="17"/>
      <c r="T25" s="17"/>
      <c r="U25" s="17"/>
      <c r="V25" s="17"/>
      <c r="W25" s="17"/>
      <c r="X25" s="17"/>
      <c r="Y25" s="17"/>
      <c r="Z25" s="17"/>
      <c r="AA25" s="17"/>
      <c r="AB25" s="17"/>
      <c r="AC25" s="17"/>
      <c r="AD25" s="17"/>
      <c r="AE25" s="17"/>
      <c r="AF25" s="17"/>
      <c r="AG25" s="17"/>
      <c r="AH25" s="12">
        <f>COUNTA(Janvier8[[#This Row],[1]:[31]])</f>
        <v>0</v>
      </c>
      <c r="AI25" s="20" t="str">
        <f ca="1">IFERROR(SUMPRODUCT(SUMIF(INDIRECT("liste"&amp;$B25),Janvier8[[#This Row],[1]:[31]],INDIRECT("cout"&amp;$B25))),"")</f>
        <v/>
      </c>
    </row>
    <row r="26" spans="1:35" ht="30" customHeight="1" x14ac:dyDescent="0.25">
      <c r="A26" s="19"/>
      <c r="B26" s="18"/>
      <c r="C26" s="17"/>
      <c r="D26" s="17"/>
      <c r="E26" s="17"/>
      <c r="F26" s="17"/>
      <c r="G26" s="17"/>
      <c r="H26" s="17"/>
      <c r="I26" s="17"/>
      <c r="J26" s="17"/>
      <c r="K26" s="17"/>
      <c r="L26" s="17"/>
      <c r="M26" s="17"/>
      <c r="N26" s="17"/>
      <c r="O26" s="17"/>
      <c r="P26" s="17"/>
      <c r="Q26" s="17"/>
      <c r="R26" s="17"/>
      <c r="S26" s="17"/>
      <c r="T26" s="17"/>
      <c r="U26" s="17"/>
      <c r="V26" s="17"/>
      <c r="W26" s="17"/>
      <c r="X26" s="17"/>
      <c r="Y26" s="17"/>
      <c r="Z26" s="17"/>
      <c r="AA26" s="17"/>
      <c r="AB26" s="17"/>
      <c r="AC26" s="17"/>
      <c r="AD26" s="17"/>
      <c r="AE26" s="17"/>
      <c r="AF26" s="17"/>
      <c r="AG26" s="17"/>
      <c r="AH26" s="12">
        <f>COUNTA(Janvier8[[#This Row],[1]:[31]])</f>
        <v>0</v>
      </c>
      <c r="AI26" s="20" t="str">
        <f ca="1">IFERROR(SUMPRODUCT(SUMIF(INDIRECT("liste"&amp;$B26),Janvier8[[#This Row],[1]:[31]],INDIRECT("cout"&amp;$B26))),"")</f>
        <v/>
      </c>
    </row>
    <row r="27" spans="1:35" ht="30" customHeight="1" x14ac:dyDescent="0.25">
      <c r="A27" s="19"/>
      <c r="B27" s="18"/>
      <c r="C27" s="17"/>
      <c r="D27" s="17"/>
      <c r="E27" s="17"/>
      <c r="F27" s="17"/>
      <c r="G27" s="17"/>
      <c r="H27" s="17"/>
      <c r="I27" s="17"/>
      <c r="J27" s="17"/>
      <c r="K27" s="17"/>
      <c r="L27" s="17"/>
      <c r="M27" s="17"/>
      <c r="N27" s="17"/>
      <c r="O27" s="17"/>
      <c r="P27" s="17"/>
      <c r="Q27" s="17"/>
      <c r="R27" s="17"/>
      <c r="S27" s="17"/>
      <c r="T27" s="17"/>
      <c r="U27" s="17"/>
      <c r="V27" s="17"/>
      <c r="W27" s="17"/>
      <c r="X27" s="17"/>
      <c r="Y27" s="17"/>
      <c r="Z27" s="17"/>
      <c r="AA27" s="17"/>
      <c r="AB27" s="17"/>
      <c r="AC27" s="17"/>
      <c r="AD27" s="17"/>
      <c r="AE27" s="17"/>
      <c r="AF27" s="17"/>
      <c r="AG27" s="17"/>
      <c r="AH27" s="12">
        <f>COUNTA(Janvier8[[#This Row],[1]:[31]])</f>
        <v>0</v>
      </c>
      <c r="AI27" s="20" t="str">
        <f ca="1">IFERROR(SUMPRODUCT(SUMIF(INDIRECT("liste"&amp;$B27),Janvier8[[#This Row],[1]:[31]],INDIRECT("cout"&amp;$B27))),"")</f>
        <v/>
      </c>
    </row>
  </sheetData>
  <mergeCells count="1">
    <mergeCell ref="C3:AG3"/>
  </mergeCells>
  <conditionalFormatting sqref="C6:AG27">
    <cfRule type="expression" priority="6" stopIfTrue="1">
      <formula>C6=""</formula>
    </cfRule>
    <cfRule type="expression" dxfId="473" priority="7" stopIfTrue="1">
      <formula>C6=CléPersonnalisée2</formula>
    </cfRule>
    <cfRule type="expression" dxfId="472" priority="8" stopIfTrue="1">
      <formula>C6=CléPersonnalisée1</formula>
    </cfRule>
    <cfRule type="expression" dxfId="471" priority="9" stopIfTrue="1">
      <formula>C6=CléMaladie</formula>
    </cfRule>
    <cfRule type="expression" dxfId="470" priority="10" stopIfTrue="1">
      <formula>C6=CléPersonnel</formula>
    </cfRule>
    <cfRule type="expression" dxfId="469" priority="11" stopIfTrue="1">
      <formula>C6=CléCongé</formula>
    </cfRule>
  </conditionalFormatting>
  <conditionalFormatting sqref="AH6:AH27">
    <cfRule type="dataBar" priority="12">
      <dataBar>
        <cfvo type="num" val="0"/>
        <cfvo type="num" val="31"/>
        <color theme="2" tint="-0.249977111117893"/>
      </dataBar>
      <extLst>
        <ext xmlns:x14="http://schemas.microsoft.com/office/spreadsheetml/2009/9/main" uri="{B025F937-C7B1-47D3-B67F-A62EFF666E3E}">
          <x14:id>{A9EA7481-30BA-438D-8585-A6227FD5E48D}</x14:id>
        </ext>
      </extLst>
    </cfRule>
  </conditionalFormatting>
  <conditionalFormatting sqref="AI6:AI27">
    <cfRule type="dataBar" priority="5">
      <dataBar>
        <cfvo type="num" val="0"/>
        <cfvo type="num" val="31"/>
        <color theme="2" tint="-0.249977111117893"/>
      </dataBar>
      <extLst>
        <ext xmlns:x14="http://schemas.microsoft.com/office/spreadsheetml/2009/9/main" uri="{B025F937-C7B1-47D3-B67F-A62EFF666E3E}">
          <x14:id>{A74C8148-3434-4400-921A-0972662FF19B}</x14:id>
        </ext>
      </extLst>
    </cfRule>
  </conditionalFormatting>
  <conditionalFormatting sqref="C6:AG6">
    <cfRule type="expression" dxfId="467" priority="3">
      <formula>AND($B6="chat")</formula>
    </cfRule>
    <cfRule type="expression" dxfId="468" priority="4">
      <formula>AND($B6="chien")</formula>
    </cfRule>
  </conditionalFormatting>
  <conditionalFormatting sqref="C7:AG27">
    <cfRule type="expression" dxfId="466" priority="1">
      <formula>AND($B7="chat")</formula>
    </cfRule>
    <cfRule type="expression" dxfId="465" priority="2">
      <formula>AND($B7="chien")</formula>
    </cfRule>
  </conditionalFormatting>
  <dataValidations count="9">
    <dataValidation type="list" allowBlank="1" showInputMessage="1" showErrorMessage="1" sqref="C6:AG27" xr:uid="{8A1F5CD9-19D8-4D6B-B52A-2B5D1EDB430B}">
      <formula1>INDIRECT("liste"&amp;$B6)</formula1>
    </dataValidation>
    <dataValidation type="list" allowBlank="1" showInputMessage="1" showErrorMessage="1" sqref="B6:B27" xr:uid="{C04CC537-F415-4F6E-B059-2751677548C1}">
      <formula1>"chien,chat"</formula1>
    </dataValidation>
    <dataValidation allowBlank="1" showInputMessage="1" showErrorMessage="1" prompt="Entrez l’année dans la cellule ci-dessous" sqref="AH1:AH2" xr:uid="{D54762CA-B36A-41EE-B958-990DCD2E17EA}"/>
    <dataValidation allowBlank="1" showInputMessage="1" showErrorMessage="1" prompt="Mois de ce calendrier des absences. Mettez à jour l’année dans la cellule AH4. Suivez les totaux mensuels dans la dernière cellule du tableau. Entrez les noms des employés dans la colonne B du tableau" sqref="A3:B3" xr:uid="{5CB6699D-D59B-4E26-B6FA-7DC764A7ED28}"/>
    <dataValidation allowBlank="1" showInputMessage="1" showErrorMessage="1" prompt="Calcule automatiquement le nombre total de jours d’absence d’un employé durant ce mois" sqref="AH5:AI5" xr:uid="{EB68FAC9-B7F9-4481-A471-AFEAFC6A9349}"/>
    <dataValidation allowBlank="1" showInputMessage="1" showErrorMessage="1" prompt="Les jours de la semaine dans cette ligne sont mis à jour automatiquement pour le mois en fonction de l’année entrée dans AH4. Chaque jour du mois est une colonne dans laquelle noter l’absence et le motif d’absence d’un employé" sqref="C4" xr:uid="{239F70F0-0D0D-479F-B921-88A7FF5B7891}"/>
    <dataValidation allowBlank="1" showInputMessage="1" showErrorMessage="1" prompt="Les jours du mois dans cette ligne sont générés automatiquement. Entrez l’absence et le motif d’absence d’un employé dans chaque colonne pour chaque jour du mois. Un champ vide indique qu’il n’y a pas eu d’absence" sqref="C5" xr:uid="{3D2F1A7E-6A25-4D25-99BD-93D64B489B82}"/>
    <dataValidation errorStyle="warning" allowBlank="1" showInputMessage="1" showErrorMessage="1" error="Sélectionnez un nom dans la liste. Sélectionnez ANNULER, appuyez sur ALT+FLÈCHE BAS, puis sur ENTRÉE pour sélectionner un nom" prompt="Entrez les noms des employés dans la feuille de calcul Noms des employés, puis sélectionnez ces noms dans les listes déroulantes de cette colonne. Appuyez sur ALT+FLÈCHE BAS, puis sur ENTRÉE pour sélectionner un nom" sqref="A5:B5" xr:uid="{6FE321D8-71AD-4C5E-A6C7-51F8D0E0A242}"/>
    <dataValidation allowBlank="1" showInputMessage="1" showErrorMessage="1" prompt="Entrez l’année dans cette cellule" sqref="AH3" xr:uid="{07A04516-7BCA-4828-A34F-CD391B6B9C01}"/>
  </dataValidations>
  <pageMargins left="0.7" right="0.7" top="0.75" bottom="0.75" header="0.3" footer="0.3"/>
  <tableParts count="1">
    <tablePart r:id="rId1"/>
  </tableParts>
  <extLst>
    <ext xmlns:x14="http://schemas.microsoft.com/office/spreadsheetml/2009/9/main" uri="{78C0D931-6437-407d-A8EE-F0AAD7539E65}">
      <x14:conditionalFormattings>
        <x14:conditionalFormatting xmlns:xm="http://schemas.microsoft.com/office/excel/2006/main">
          <x14:cfRule type="dataBar" id="{A9EA7481-30BA-438D-8585-A6227FD5E48D}">
            <x14:dataBar minLength="0" maxLength="100">
              <x14:cfvo type="num">
                <xm:f>0</xm:f>
              </x14:cfvo>
              <x14:cfvo type="num">
                <xm:f>31</xm:f>
              </x14:cfvo>
              <x14:negativeFillColor rgb="FFFF0000"/>
              <x14:axisColor rgb="FF000000"/>
            </x14:dataBar>
          </x14:cfRule>
          <xm:sqref>AH6:AH27</xm:sqref>
        </x14:conditionalFormatting>
        <x14:conditionalFormatting xmlns:xm="http://schemas.microsoft.com/office/excel/2006/main">
          <x14:cfRule type="dataBar" id="{A74C8148-3434-4400-921A-0972662FF19B}">
            <x14:dataBar minLength="0" maxLength="100">
              <x14:cfvo type="num">
                <xm:f>0</xm:f>
              </x14:cfvo>
              <x14:cfvo type="num">
                <xm:f>31</xm:f>
              </x14:cfvo>
              <x14:negativeFillColor rgb="FFFF0000"/>
              <x14:axisColor rgb="FF000000"/>
            </x14:dataBar>
          </x14:cfRule>
          <xm:sqref>AI6:AI27</xm:sqref>
        </x14:conditionalFormatting>
      </x14:conditionalFormatting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AD7585-4488-4EC2-AFAB-A5187C8530BB}">
  <dimension ref="A1:AK27"/>
  <sheetViews>
    <sheetView workbookViewId="0">
      <selection activeCell="A4" sqref="A4"/>
    </sheetView>
  </sheetViews>
  <sheetFormatPr baseColWidth="10" defaultColWidth="9.140625" defaultRowHeight="15" x14ac:dyDescent="0.25"/>
  <cols>
    <col min="1" max="1" width="21.140625" style="2" customWidth="1"/>
    <col min="2" max="2" width="8.140625" style="2" customWidth="1"/>
    <col min="3" max="33" width="4.7109375" style="2" customWidth="1"/>
    <col min="34" max="34" width="9.85546875" style="2" customWidth="1"/>
    <col min="35" max="35" width="15" customWidth="1"/>
  </cols>
  <sheetData>
    <row r="1" spans="1:37" ht="15" customHeight="1" x14ac:dyDescent="0.25">
      <c r="AH1" s="4"/>
    </row>
    <row r="2" spans="1:37" ht="15" customHeight="1" x14ac:dyDescent="0.25">
      <c r="AH2" s="4"/>
    </row>
    <row r="3" spans="1:37" ht="30" customHeight="1" x14ac:dyDescent="0.25">
      <c r="A3" s="6" t="s">
        <v>106</v>
      </c>
      <c r="B3" s="6"/>
      <c r="C3" s="27" t="s">
        <v>38</v>
      </c>
      <c r="D3" s="27"/>
      <c r="E3" s="27"/>
      <c r="F3" s="27"/>
      <c r="G3" s="27"/>
      <c r="H3" s="27"/>
      <c r="I3" s="27"/>
      <c r="J3" s="27"/>
      <c r="K3" s="27"/>
      <c r="L3" s="27"/>
      <c r="M3" s="27"/>
      <c r="N3" s="27"/>
      <c r="O3" s="27"/>
      <c r="P3" s="27"/>
      <c r="Q3" s="27"/>
      <c r="R3" s="27"/>
      <c r="S3" s="27"/>
      <c r="T3" s="27"/>
      <c r="U3" s="27"/>
      <c r="V3" s="27"/>
      <c r="W3" s="27"/>
      <c r="X3" s="27"/>
      <c r="Y3" s="27"/>
      <c r="Z3" s="27"/>
      <c r="AA3" s="27"/>
      <c r="AB3" s="27"/>
      <c r="AC3" s="27"/>
      <c r="AD3" s="27"/>
      <c r="AE3" s="27"/>
      <c r="AF3" s="27"/>
      <c r="AG3" s="27"/>
      <c r="AH3" s="6">
        <v>2019</v>
      </c>
      <c r="AI3" s="14"/>
    </row>
    <row r="4" spans="1:37" ht="15" customHeight="1" x14ac:dyDescent="0.25">
      <c r="A4" s="3"/>
      <c r="B4" s="3"/>
      <c r="C4" s="1" t="str">
        <f>TEXT(WEEKDAY(DATE(AnnéeCalendrier,1,1),1),"jjj")</f>
        <v>mar</v>
      </c>
      <c r="D4" s="1" t="str">
        <f>TEXT(WEEKDAY(DATE(AnnéeCalendrier,1,2),1),"jjj")</f>
        <v>mer</v>
      </c>
      <c r="E4" s="1" t="str">
        <f>TEXT(WEEKDAY(DATE(AnnéeCalendrier,1,3),1),"jjj")</f>
        <v>jeu</v>
      </c>
      <c r="F4" s="1" t="str">
        <f>TEXT(WEEKDAY(DATE(AnnéeCalendrier,1,4),1),"jjj")</f>
        <v>ven</v>
      </c>
      <c r="G4" s="1" t="str">
        <f>TEXT(WEEKDAY(DATE(AnnéeCalendrier,1,5),1),"jjj")</f>
        <v>sam</v>
      </c>
      <c r="H4" s="1" t="str">
        <f>TEXT(WEEKDAY(DATE(AnnéeCalendrier,1,6),1),"jjj")</f>
        <v>dim</v>
      </c>
      <c r="I4" s="1" t="str">
        <f>TEXT(WEEKDAY(DATE(AnnéeCalendrier,1,7),1),"jjj")</f>
        <v>lun</v>
      </c>
      <c r="J4" s="1" t="str">
        <f>TEXT(WEEKDAY(DATE(AnnéeCalendrier,1,8),1),"jjj")</f>
        <v>mar</v>
      </c>
      <c r="K4" s="1" t="str">
        <f>TEXT(WEEKDAY(DATE(AnnéeCalendrier,1,9),1),"jjj")</f>
        <v>mer</v>
      </c>
      <c r="L4" s="1" t="str">
        <f>TEXT(WEEKDAY(DATE(AnnéeCalendrier,1,10),1),"jjj")</f>
        <v>jeu</v>
      </c>
      <c r="M4" s="1" t="str">
        <f>TEXT(WEEKDAY(DATE(AnnéeCalendrier,1,11),1),"jjj")</f>
        <v>ven</v>
      </c>
      <c r="N4" s="1" t="str">
        <f>TEXT(WEEKDAY(DATE(AnnéeCalendrier,1,12),1),"jjj")</f>
        <v>sam</v>
      </c>
      <c r="O4" s="1" t="str">
        <f>TEXT(WEEKDAY(DATE(AnnéeCalendrier,1,13),1),"jjj")</f>
        <v>dim</v>
      </c>
      <c r="P4" s="1" t="str">
        <f>TEXT(WEEKDAY(DATE(AnnéeCalendrier,1,14),1),"jjj")</f>
        <v>lun</v>
      </c>
      <c r="Q4" s="1" t="str">
        <f>TEXT(WEEKDAY(DATE(AnnéeCalendrier,1,15),1),"jjj")</f>
        <v>mar</v>
      </c>
      <c r="R4" s="1" t="str">
        <f>TEXT(WEEKDAY(DATE(AnnéeCalendrier,1,16),1),"jjj")</f>
        <v>mer</v>
      </c>
      <c r="S4" s="1" t="str">
        <f>TEXT(WEEKDAY(DATE(AnnéeCalendrier,1,17),1),"jjj")</f>
        <v>jeu</v>
      </c>
      <c r="T4" s="1" t="str">
        <f>TEXT(WEEKDAY(DATE(AnnéeCalendrier,1,18),1),"jjj")</f>
        <v>ven</v>
      </c>
      <c r="U4" s="1" t="str">
        <f>TEXT(WEEKDAY(DATE(AnnéeCalendrier,1,19),1),"jjj")</f>
        <v>sam</v>
      </c>
      <c r="V4" s="1" t="str">
        <f>TEXT(WEEKDAY(DATE(AnnéeCalendrier,1,20),1),"jjj")</f>
        <v>dim</v>
      </c>
      <c r="W4" s="1" t="str">
        <f>TEXT(WEEKDAY(DATE(AnnéeCalendrier,1,21),1),"jjj")</f>
        <v>lun</v>
      </c>
      <c r="X4" s="1" t="str">
        <f>TEXT(WEEKDAY(DATE(AnnéeCalendrier,1,22),1),"jjj")</f>
        <v>mar</v>
      </c>
      <c r="Y4" s="1" t="str">
        <f>TEXT(WEEKDAY(DATE(AnnéeCalendrier,1,23),1),"jjj")</f>
        <v>mer</v>
      </c>
      <c r="Z4" s="1" t="str">
        <f>TEXT(WEEKDAY(DATE(AnnéeCalendrier,1,24),1),"jjj")</f>
        <v>jeu</v>
      </c>
      <c r="AA4" s="1" t="str">
        <f>TEXT(WEEKDAY(DATE(AnnéeCalendrier,1,25),1),"jjj")</f>
        <v>ven</v>
      </c>
      <c r="AB4" s="1" t="str">
        <f>TEXT(WEEKDAY(DATE(AnnéeCalendrier,1,26),1),"jjj")</f>
        <v>sam</v>
      </c>
      <c r="AC4" s="1" t="str">
        <f>TEXT(WEEKDAY(DATE(AnnéeCalendrier,1,27),1),"jjj")</f>
        <v>dim</v>
      </c>
      <c r="AD4" s="1" t="str">
        <f>TEXT(WEEKDAY(DATE(AnnéeCalendrier,1,28),1),"jjj")</f>
        <v>lun</v>
      </c>
      <c r="AE4" s="1" t="str">
        <f>TEXT(WEEKDAY(DATE(AnnéeCalendrier,1,29),1),"jjj")</f>
        <v>mar</v>
      </c>
      <c r="AF4" s="1" t="str">
        <f>TEXT(WEEKDAY(DATE(AnnéeCalendrier,1,30),1),"jjj")</f>
        <v>mer</v>
      </c>
      <c r="AG4" s="1" t="str">
        <f>TEXT(WEEKDAY(DATE(AnnéeCalendrier,1,31),1),"jjj")</f>
        <v>jeu</v>
      </c>
      <c r="AH4" s="13"/>
    </row>
    <row r="5" spans="1:37" ht="15" customHeight="1" x14ac:dyDescent="0.25">
      <c r="A5" s="5" t="s">
        <v>32</v>
      </c>
      <c r="B5" s="5" t="s">
        <v>75</v>
      </c>
      <c r="C5" s="7" t="s">
        <v>1</v>
      </c>
      <c r="D5" s="7" t="s">
        <v>2</v>
      </c>
      <c r="E5" s="7" t="s">
        <v>3</v>
      </c>
      <c r="F5" s="7" t="s">
        <v>4</v>
      </c>
      <c r="G5" s="7" t="s">
        <v>5</v>
      </c>
      <c r="H5" s="7" t="s">
        <v>6</v>
      </c>
      <c r="I5" s="7" t="s">
        <v>7</v>
      </c>
      <c r="J5" s="7" t="s">
        <v>8</v>
      </c>
      <c r="K5" s="7" t="s">
        <v>9</v>
      </c>
      <c r="L5" s="7" t="s">
        <v>10</v>
      </c>
      <c r="M5" s="7" t="s">
        <v>11</v>
      </c>
      <c r="N5" s="7" t="s">
        <v>12</v>
      </c>
      <c r="O5" s="7" t="s">
        <v>13</v>
      </c>
      <c r="P5" s="7" t="s">
        <v>14</v>
      </c>
      <c r="Q5" s="7" t="s">
        <v>15</v>
      </c>
      <c r="R5" s="7" t="s">
        <v>16</v>
      </c>
      <c r="S5" s="7" t="s">
        <v>17</v>
      </c>
      <c r="T5" s="7" t="s">
        <v>18</v>
      </c>
      <c r="U5" s="7" t="s">
        <v>19</v>
      </c>
      <c r="V5" s="7" t="s">
        <v>20</v>
      </c>
      <c r="W5" s="7" t="s">
        <v>21</v>
      </c>
      <c r="X5" s="7" t="s">
        <v>22</v>
      </c>
      <c r="Y5" s="7" t="s">
        <v>23</v>
      </c>
      <c r="Z5" s="7" t="s">
        <v>24</v>
      </c>
      <c r="AA5" s="7" t="s">
        <v>25</v>
      </c>
      <c r="AB5" s="7" t="s">
        <v>26</v>
      </c>
      <c r="AC5" s="7" t="s">
        <v>27</v>
      </c>
      <c r="AD5" s="7" t="s">
        <v>28</v>
      </c>
      <c r="AE5" s="7" t="s">
        <v>29</v>
      </c>
      <c r="AF5" s="7" t="s">
        <v>30</v>
      </c>
      <c r="AG5" s="7" t="s">
        <v>31</v>
      </c>
      <c r="AH5" s="9" t="s">
        <v>33</v>
      </c>
      <c r="AI5" s="10" t="s">
        <v>34</v>
      </c>
    </row>
    <row r="6" spans="1:37" ht="30" customHeight="1" x14ac:dyDescent="0.25">
      <c r="A6" s="2" t="s">
        <v>35</v>
      </c>
      <c r="B6" s="18" t="s">
        <v>62</v>
      </c>
      <c r="C6" s="17" t="s">
        <v>42</v>
      </c>
      <c r="D6" s="17"/>
      <c r="E6" s="17"/>
      <c r="F6" s="17"/>
      <c r="G6" s="17"/>
      <c r="H6" s="17"/>
      <c r="I6" s="17"/>
      <c r="J6" s="17"/>
      <c r="K6" s="17"/>
      <c r="L6" s="17"/>
      <c r="M6" s="17"/>
      <c r="N6" s="17"/>
      <c r="O6" s="17"/>
      <c r="P6" s="17"/>
      <c r="Q6" s="17"/>
      <c r="R6" s="17" t="s">
        <v>40</v>
      </c>
      <c r="S6" s="17"/>
      <c r="T6" s="17"/>
      <c r="U6" s="17"/>
      <c r="V6" s="17" t="s">
        <v>40</v>
      </c>
      <c r="W6" s="17"/>
      <c r="X6" s="17"/>
      <c r="Y6" s="17"/>
      <c r="Z6" s="17"/>
      <c r="AA6" s="17"/>
      <c r="AB6" s="17"/>
      <c r="AC6" s="17"/>
      <c r="AD6" s="17"/>
      <c r="AE6" s="17"/>
      <c r="AF6" s="17"/>
      <c r="AG6" s="17"/>
      <c r="AH6" s="12">
        <f>COUNTA(Janvier9[[#This Row],[1]:[31]])</f>
        <v>3</v>
      </c>
      <c r="AI6" s="20">
        <f ca="1">IFERROR(SUMPRODUCT(SUMIF(INDIRECT("liste"&amp;$B6),Janvier9[[#This Row],[1]:[31]],INDIRECT("cout"&amp;$B6))),"")</f>
        <v>27</v>
      </c>
    </row>
    <row r="7" spans="1:37" ht="30" customHeight="1" x14ac:dyDescent="0.25">
      <c r="A7" s="2" t="s">
        <v>36</v>
      </c>
      <c r="B7" s="18" t="s">
        <v>62</v>
      </c>
      <c r="C7" s="17"/>
      <c r="D7" s="17"/>
      <c r="E7" s="17"/>
      <c r="F7" s="17"/>
      <c r="G7" s="17"/>
      <c r="H7" s="17"/>
      <c r="I7" s="17"/>
      <c r="J7" s="17"/>
      <c r="K7" s="17"/>
      <c r="L7" s="17"/>
      <c r="M7" s="17"/>
      <c r="N7" s="17"/>
      <c r="O7" s="17"/>
      <c r="P7" s="17"/>
      <c r="Q7" s="17"/>
      <c r="R7" s="17"/>
      <c r="S7" s="17"/>
      <c r="T7" s="17"/>
      <c r="U7" s="17"/>
      <c r="V7" s="17"/>
      <c r="W7" s="17"/>
      <c r="X7" s="17"/>
      <c r="Y7" s="17"/>
      <c r="Z7" s="17"/>
      <c r="AA7" s="17"/>
      <c r="AB7" s="17"/>
      <c r="AC7" s="17"/>
      <c r="AD7" s="17"/>
      <c r="AE7" s="17"/>
      <c r="AF7" s="17"/>
      <c r="AG7" s="17"/>
      <c r="AH7" s="12">
        <f>COUNTA(Janvier9[[#This Row],[1]:[31]])</f>
        <v>0</v>
      </c>
      <c r="AI7" s="20">
        <f ca="1">IFERROR(SUMPRODUCT(SUMIF(INDIRECT("liste"&amp;$B7),Janvier9[[#This Row],[1]:[31]],INDIRECT("cout"&amp;$B7))),"")</f>
        <v>0</v>
      </c>
    </row>
    <row r="8" spans="1:37" ht="30" customHeight="1" x14ac:dyDescent="0.25">
      <c r="B8" s="18" t="s">
        <v>62</v>
      </c>
      <c r="C8" s="17"/>
      <c r="D8" s="17"/>
      <c r="E8" s="17"/>
      <c r="F8" s="17"/>
      <c r="G8" s="17"/>
      <c r="H8" s="17"/>
      <c r="I8" s="17"/>
      <c r="J8" s="17"/>
      <c r="K8" s="17"/>
      <c r="L8" s="17"/>
      <c r="M8" s="17"/>
      <c r="N8" s="17"/>
      <c r="O8" s="17"/>
      <c r="P8" s="17"/>
      <c r="Q8" s="17"/>
      <c r="R8" s="17"/>
      <c r="S8" s="17"/>
      <c r="T8" s="17"/>
      <c r="U8" s="17"/>
      <c r="V8" s="17"/>
      <c r="W8" s="17"/>
      <c r="X8" s="17"/>
      <c r="Y8" s="17"/>
      <c r="Z8" s="17"/>
      <c r="AA8" s="17"/>
      <c r="AB8" s="17"/>
      <c r="AC8" s="17"/>
      <c r="AD8" s="17"/>
      <c r="AE8" s="17"/>
      <c r="AF8" s="17"/>
      <c r="AG8" s="17"/>
      <c r="AH8" s="12">
        <f>COUNTA(Janvier9[[#This Row],[1]:[31]])</f>
        <v>0</v>
      </c>
      <c r="AI8" s="20">
        <f ca="1">IFERROR(SUMPRODUCT(SUMIF(INDIRECT("liste"&amp;$B8),Janvier9[[#This Row],[1]:[31]],INDIRECT("cout"&amp;$B8))),"")</f>
        <v>0</v>
      </c>
    </row>
    <row r="9" spans="1:37" ht="30" customHeight="1" x14ac:dyDescent="0.25">
      <c r="B9" s="18" t="s">
        <v>63</v>
      </c>
      <c r="C9" s="17"/>
      <c r="D9" s="17"/>
      <c r="E9" s="17"/>
      <c r="F9" s="17"/>
      <c r="G9" s="17"/>
      <c r="H9" s="17"/>
      <c r="I9" s="17"/>
      <c r="J9" s="17"/>
      <c r="K9" s="17"/>
      <c r="L9" s="17"/>
      <c r="M9" s="17"/>
      <c r="N9" s="17"/>
      <c r="O9" s="17"/>
      <c r="P9" s="17"/>
      <c r="Q9" s="17"/>
      <c r="R9" s="17"/>
      <c r="S9" s="17"/>
      <c r="T9" s="17"/>
      <c r="U9" s="17"/>
      <c r="V9" s="17"/>
      <c r="W9" s="17"/>
      <c r="X9" s="17"/>
      <c r="Y9" s="17"/>
      <c r="Z9" s="17"/>
      <c r="AA9" s="17"/>
      <c r="AB9" s="17"/>
      <c r="AC9" s="17"/>
      <c r="AD9" s="17"/>
      <c r="AE9" s="17"/>
      <c r="AF9" s="17"/>
      <c r="AG9" s="17"/>
      <c r="AH9" s="12">
        <f>COUNTA(Janvier9[[#This Row],[1]:[31]])</f>
        <v>0</v>
      </c>
      <c r="AI9" s="20">
        <f ca="1">IFERROR(SUMPRODUCT(SUMIF(INDIRECT("liste"&amp;$B9),Janvier9[[#This Row],[1]:[31]],INDIRECT("cout"&amp;$B9))),"")</f>
        <v>0</v>
      </c>
    </row>
    <row r="10" spans="1:37" ht="30" customHeight="1" x14ac:dyDescent="0.25">
      <c r="B10" s="18" t="s">
        <v>62</v>
      </c>
      <c r="C10" s="17"/>
      <c r="D10" s="17"/>
      <c r="E10" s="17"/>
      <c r="F10" s="17"/>
      <c r="G10" s="17"/>
      <c r="H10" s="17"/>
      <c r="I10" s="17"/>
      <c r="J10" s="17"/>
      <c r="K10" s="17"/>
      <c r="L10" s="17"/>
      <c r="M10" s="17"/>
      <c r="N10" s="17"/>
      <c r="O10" s="17"/>
      <c r="P10" s="17"/>
      <c r="Q10" s="17"/>
      <c r="R10" s="17"/>
      <c r="S10" s="17"/>
      <c r="T10" s="17"/>
      <c r="U10" s="17"/>
      <c r="V10" s="17"/>
      <c r="W10" s="17"/>
      <c r="X10" s="17"/>
      <c r="Y10" s="17"/>
      <c r="Z10" s="17"/>
      <c r="AA10" s="17"/>
      <c r="AB10" s="17"/>
      <c r="AC10" s="17"/>
      <c r="AD10" s="17"/>
      <c r="AE10" s="17"/>
      <c r="AF10" s="17"/>
      <c r="AG10" s="17"/>
      <c r="AH10" s="12">
        <f>COUNTA(Janvier9[[#This Row],[1]:[31]])</f>
        <v>0</v>
      </c>
      <c r="AI10" s="20">
        <f ca="1">IFERROR(SUMPRODUCT(SUMIF(INDIRECT("liste"&amp;$B10),Janvier9[[#This Row],[1]:[31]],INDIRECT("cout"&amp;$B10))),"")</f>
        <v>0</v>
      </c>
      <c r="AK10" s="11"/>
    </row>
    <row r="11" spans="1:37" ht="30" customHeight="1" x14ac:dyDescent="0.25">
      <c r="A11" s="8"/>
      <c r="B11" s="18" t="s">
        <v>63</v>
      </c>
      <c r="C11" s="17"/>
      <c r="D11" s="17"/>
      <c r="E11" s="17"/>
      <c r="F11" s="17"/>
      <c r="G11" s="17"/>
      <c r="H11" s="17"/>
      <c r="I11" s="17"/>
      <c r="J11" s="17"/>
      <c r="K11" s="17"/>
      <c r="L11" s="17"/>
      <c r="M11" s="17" t="s">
        <v>37</v>
      </c>
      <c r="N11" s="17"/>
      <c r="O11" s="17"/>
      <c r="P11" s="17"/>
      <c r="Q11" s="17"/>
      <c r="R11" s="17"/>
      <c r="S11" s="17"/>
      <c r="T11" s="17"/>
      <c r="U11" s="17"/>
      <c r="V11" s="17"/>
      <c r="W11" s="17"/>
      <c r="X11" s="17"/>
      <c r="Y11" s="17"/>
      <c r="Z11" s="17"/>
      <c r="AA11" s="17"/>
      <c r="AB11" s="17"/>
      <c r="AC11" s="17"/>
      <c r="AD11" s="17"/>
      <c r="AE11" s="17"/>
      <c r="AF11" s="17"/>
      <c r="AG11" s="17"/>
      <c r="AH11" s="12">
        <f>COUNTA(Janvier9[[#This Row],[1]:[31]])</f>
        <v>1</v>
      </c>
      <c r="AI11" s="20">
        <f ca="1">IFERROR(SUMPRODUCT(SUMIF(INDIRECT("liste"&amp;$B11),Janvier9[[#This Row],[1]:[31]],INDIRECT("cout"&amp;$B11))),"")</f>
        <v>8</v>
      </c>
    </row>
    <row r="12" spans="1:37" ht="30" customHeight="1" x14ac:dyDescent="0.25">
      <c r="A12" s="8"/>
      <c r="B12" s="18"/>
      <c r="C12" s="17"/>
      <c r="D12" s="17"/>
      <c r="E12" s="17"/>
      <c r="F12" s="17"/>
      <c r="G12" s="17"/>
      <c r="H12" s="17"/>
      <c r="I12" s="17"/>
      <c r="J12" s="17"/>
      <c r="K12" s="17"/>
      <c r="L12" s="17"/>
      <c r="M12" s="17"/>
      <c r="N12" s="17"/>
      <c r="O12" s="17"/>
      <c r="P12" s="17"/>
      <c r="Q12" s="17"/>
      <c r="R12" s="17"/>
      <c r="S12" s="17"/>
      <c r="T12" s="17"/>
      <c r="U12" s="17"/>
      <c r="V12" s="17"/>
      <c r="W12" s="17"/>
      <c r="X12" s="17"/>
      <c r="Y12" s="17"/>
      <c r="Z12" s="17"/>
      <c r="AA12" s="17"/>
      <c r="AB12" s="17"/>
      <c r="AC12" s="17"/>
      <c r="AD12" s="17"/>
      <c r="AE12" s="17"/>
      <c r="AF12" s="17"/>
      <c r="AG12" s="17"/>
      <c r="AH12" s="12">
        <f>COUNTA(Janvier9[[#This Row],[1]:[31]])</f>
        <v>0</v>
      </c>
      <c r="AI12" s="20" t="str">
        <f ca="1">IFERROR(SUMPRODUCT(SUMIF(INDIRECT("liste"&amp;$B12),Janvier9[[#This Row],[1]:[31]],INDIRECT("cout"&amp;$B12))),"")</f>
        <v/>
      </c>
    </row>
    <row r="13" spans="1:37" ht="30" customHeight="1" x14ac:dyDescent="0.25">
      <c r="A13" s="8"/>
      <c r="B13" s="18" t="s">
        <v>62</v>
      </c>
      <c r="C13" s="17"/>
      <c r="D13" s="17"/>
      <c r="E13" s="17"/>
      <c r="F13" s="17"/>
      <c r="G13" s="17"/>
      <c r="H13" s="17"/>
      <c r="I13" s="17"/>
      <c r="J13" s="17"/>
      <c r="K13" s="17"/>
      <c r="L13" s="17"/>
      <c r="M13" s="17"/>
      <c r="N13" s="17"/>
      <c r="O13" s="17"/>
      <c r="P13" s="17"/>
      <c r="Q13" s="17"/>
      <c r="R13" s="17"/>
      <c r="S13" s="17"/>
      <c r="T13" s="17"/>
      <c r="U13" s="17"/>
      <c r="V13" s="17"/>
      <c r="W13" s="17"/>
      <c r="X13" s="17"/>
      <c r="Y13" s="17"/>
      <c r="Z13" s="17"/>
      <c r="AA13" s="17"/>
      <c r="AB13" s="17"/>
      <c r="AC13" s="17"/>
      <c r="AD13" s="17"/>
      <c r="AE13" s="17"/>
      <c r="AF13" s="17"/>
      <c r="AG13" s="17"/>
      <c r="AH13" s="12">
        <f>COUNTA(Janvier9[[#This Row],[1]:[31]])</f>
        <v>0</v>
      </c>
      <c r="AI13" s="20">
        <f ca="1">IFERROR(SUMPRODUCT(SUMIF(INDIRECT("liste"&amp;$B13),Janvier9[[#This Row],[1]:[31]],INDIRECT("cout"&amp;$B13))),"")</f>
        <v>0</v>
      </c>
    </row>
    <row r="14" spans="1:37" ht="30" customHeight="1" x14ac:dyDescent="0.25">
      <c r="A14" s="19"/>
      <c r="B14" s="18"/>
      <c r="C14" s="17"/>
      <c r="D14" s="17"/>
      <c r="E14" s="17"/>
      <c r="F14" s="17"/>
      <c r="G14" s="17"/>
      <c r="H14" s="17"/>
      <c r="I14" s="17"/>
      <c r="J14" s="17"/>
      <c r="K14" s="17"/>
      <c r="L14" s="17"/>
      <c r="M14" s="17"/>
      <c r="N14" s="17"/>
      <c r="O14" s="17"/>
      <c r="P14" s="17"/>
      <c r="Q14" s="17"/>
      <c r="R14" s="17"/>
      <c r="S14" s="17"/>
      <c r="T14" s="17"/>
      <c r="U14" s="17"/>
      <c r="V14" s="17"/>
      <c r="W14" s="17"/>
      <c r="X14" s="17"/>
      <c r="Y14" s="17"/>
      <c r="Z14" s="17"/>
      <c r="AA14" s="17"/>
      <c r="AB14" s="17"/>
      <c r="AC14" s="17"/>
      <c r="AD14" s="17"/>
      <c r="AE14" s="17"/>
      <c r="AF14" s="17"/>
      <c r="AG14" s="17"/>
      <c r="AH14" s="12">
        <f>COUNTA(Janvier9[[#This Row],[1]:[31]])</f>
        <v>0</v>
      </c>
      <c r="AI14" s="20" t="str">
        <f ca="1">IFERROR(SUMPRODUCT(SUMIF(INDIRECT("liste"&amp;$B14),Janvier9[[#This Row],[1]:[31]],INDIRECT("cout"&amp;$B14))),"")</f>
        <v/>
      </c>
    </row>
    <row r="15" spans="1:37" ht="30" customHeight="1" x14ac:dyDescent="0.25">
      <c r="A15" s="19"/>
      <c r="B15" s="18"/>
      <c r="C15" s="17"/>
      <c r="D15" s="17"/>
      <c r="E15" s="17"/>
      <c r="F15" s="17"/>
      <c r="G15" s="17"/>
      <c r="H15" s="17"/>
      <c r="I15" s="17"/>
      <c r="J15" s="17"/>
      <c r="K15" s="17"/>
      <c r="L15" s="17"/>
      <c r="M15" s="17"/>
      <c r="N15" s="17"/>
      <c r="O15" s="17"/>
      <c r="P15" s="17"/>
      <c r="Q15" s="17"/>
      <c r="R15" s="17"/>
      <c r="S15" s="17"/>
      <c r="T15" s="17"/>
      <c r="U15" s="17"/>
      <c r="V15" s="17"/>
      <c r="W15" s="17"/>
      <c r="X15" s="17"/>
      <c r="Y15" s="17"/>
      <c r="Z15" s="17"/>
      <c r="AA15" s="17"/>
      <c r="AB15" s="17"/>
      <c r="AC15" s="17"/>
      <c r="AD15" s="17"/>
      <c r="AE15" s="17"/>
      <c r="AF15" s="17"/>
      <c r="AG15" s="17"/>
      <c r="AH15" s="12">
        <f>COUNTA(Janvier9[[#This Row],[1]:[31]])</f>
        <v>0</v>
      </c>
      <c r="AI15" s="20" t="str">
        <f ca="1">IFERROR(SUMPRODUCT(SUMIF(INDIRECT("liste"&amp;$B15),Janvier9[[#This Row],[1]:[31]],INDIRECT("cout"&amp;$B15))),"")</f>
        <v/>
      </c>
    </row>
    <row r="16" spans="1:37" ht="30" customHeight="1" x14ac:dyDescent="0.25">
      <c r="A16" s="19"/>
      <c r="B16" s="18"/>
      <c r="C16" s="17"/>
      <c r="D16" s="17"/>
      <c r="E16" s="17"/>
      <c r="F16" s="17"/>
      <c r="G16" s="17"/>
      <c r="H16" s="17"/>
      <c r="I16" s="17"/>
      <c r="J16" s="17"/>
      <c r="K16" s="17"/>
      <c r="L16" s="17"/>
      <c r="M16" s="17"/>
      <c r="N16" s="17"/>
      <c r="O16" s="17"/>
      <c r="P16" s="17"/>
      <c r="Q16" s="17"/>
      <c r="R16" s="17"/>
      <c r="S16" s="17"/>
      <c r="T16" s="17"/>
      <c r="U16" s="17"/>
      <c r="V16" s="17"/>
      <c r="W16" s="17"/>
      <c r="X16" s="17"/>
      <c r="Y16" s="17"/>
      <c r="Z16" s="17"/>
      <c r="AA16" s="17"/>
      <c r="AB16" s="17"/>
      <c r="AC16" s="17"/>
      <c r="AD16" s="17"/>
      <c r="AE16" s="17"/>
      <c r="AF16" s="17"/>
      <c r="AG16" s="17"/>
      <c r="AH16" s="12">
        <f>COUNTA(Janvier9[[#This Row],[1]:[31]])</f>
        <v>0</v>
      </c>
      <c r="AI16" s="20" t="str">
        <f ca="1">IFERROR(SUMPRODUCT(SUMIF(INDIRECT("liste"&amp;$B16),Janvier9[[#This Row],[1]:[31]],INDIRECT("cout"&amp;$B16))),"")</f>
        <v/>
      </c>
    </row>
    <row r="17" spans="1:35" ht="30" customHeight="1" x14ac:dyDescent="0.25">
      <c r="A17" s="19"/>
      <c r="B17" s="18"/>
      <c r="C17" s="17"/>
      <c r="D17" s="17"/>
      <c r="E17" s="17"/>
      <c r="F17" s="17"/>
      <c r="G17" s="17"/>
      <c r="H17" s="17"/>
      <c r="I17" s="17"/>
      <c r="J17" s="17"/>
      <c r="K17" s="17"/>
      <c r="L17" s="17"/>
      <c r="M17" s="17"/>
      <c r="N17" s="17"/>
      <c r="O17" s="17"/>
      <c r="P17" s="17"/>
      <c r="Q17" s="17"/>
      <c r="R17" s="17"/>
      <c r="S17" s="17"/>
      <c r="T17" s="17"/>
      <c r="U17" s="17"/>
      <c r="V17" s="17"/>
      <c r="W17" s="17"/>
      <c r="X17" s="17"/>
      <c r="Y17" s="17"/>
      <c r="Z17" s="17"/>
      <c r="AA17" s="17"/>
      <c r="AB17" s="17"/>
      <c r="AC17" s="17"/>
      <c r="AD17" s="17"/>
      <c r="AE17" s="17"/>
      <c r="AF17" s="17"/>
      <c r="AG17" s="17"/>
      <c r="AH17" s="12">
        <f>COUNTA(Janvier9[[#This Row],[1]:[31]])</f>
        <v>0</v>
      </c>
      <c r="AI17" s="20" t="str">
        <f ca="1">IFERROR(SUMPRODUCT(SUMIF(INDIRECT("liste"&amp;$B17),Janvier9[[#This Row],[1]:[31]],INDIRECT("cout"&amp;$B17))),"")</f>
        <v/>
      </c>
    </row>
    <row r="18" spans="1:35" ht="30" customHeight="1" x14ac:dyDescent="0.25">
      <c r="A18" s="19"/>
      <c r="B18" s="18"/>
      <c r="C18" s="17"/>
      <c r="D18" s="17"/>
      <c r="E18" s="17"/>
      <c r="F18" s="17"/>
      <c r="G18" s="17"/>
      <c r="H18" s="17"/>
      <c r="I18" s="17"/>
      <c r="J18" s="17"/>
      <c r="K18" s="17"/>
      <c r="L18" s="17"/>
      <c r="M18" s="17"/>
      <c r="N18" s="17"/>
      <c r="O18" s="17"/>
      <c r="P18" s="17"/>
      <c r="Q18" s="17"/>
      <c r="R18" s="17"/>
      <c r="S18" s="17"/>
      <c r="T18" s="17"/>
      <c r="U18" s="17"/>
      <c r="V18" s="17"/>
      <c r="W18" s="17"/>
      <c r="X18" s="17"/>
      <c r="Y18" s="17"/>
      <c r="Z18" s="17"/>
      <c r="AA18" s="17"/>
      <c r="AB18" s="17"/>
      <c r="AC18" s="17"/>
      <c r="AD18" s="17"/>
      <c r="AE18" s="17"/>
      <c r="AF18" s="17"/>
      <c r="AG18" s="17"/>
      <c r="AH18" s="12">
        <f>COUNTA(Janvier9[[#This Row],[1]:[31]])</f>
        <v>0</v>
      </c>
      <c r="AI18" s="20" t="str">
        <f ca="1">IFERROR(SUMPRODUCT(SUMIF(INDIRECT("liste"&amp;$B18),Janvier9[[#This Row],[1]:[31]],INDIRECT("cout"&amp;$B18))),"")</f>
        <v/>
      </c>
    </row>
    <row r="19" spans="1:35" ht="30" customHeight="1" x14ac:dyDescent="0.25">
      <c r="A19" s="19"/>
      <c r="B19" s="18"/>
      <c r="C19" s="17"/>
      <c r="D19" s="17"/>
      <c r="E19" s="17"/>
      <c r="F19" s="17"/>
      <c r="G19" s="17"/>
      <c r="H19" s="17"/>
      <c r="I19" s="17"/>
      <c r="J19" s="17"/>
      <c r="K19" s="17"/>
      <c r="L19" s="17"/>
      <c r="M19" s="17"/>
      <c r="N19" s="17"/>
      <c r="O19" s="17"/>
      <c r="P19" s="17"/>
      <c r="Q19" s="17"/>
      <c r="R19" s="17"/>
      <c r="S19" s="17"/>
      <c r="T19" s="17"/>
      <c r="U19" s="17"/>
      <c r="V19" s="17"/>
      <c r="W19" s="17"/>
      <c r="X19" s="17"/>
      <c r="Y19" s="17"/>
      <c r="Z19" s="17"/>
      <c r="AA19" s="17"/>
      <c r="AB19" s="17"/>
      <c r="AC19" s="17"/>
      <c r="AD19" s="17"/>
      <c r="AE19" s="17"/>
      <c r="AF19" s="17"/>
      <c r="AG19" s="17"/>
      <c r="AH19" s="12">
        <f>COUNTA(Janvier9[[#This Row],[1]:[31]])</f>
        <v>0</v>
      </c>
      <c r="AI19" s="20" t="str">
        <f ca="1">IFERROR(SUMPRODUCT(SUMIF(INDIRECT("liste"&amp;$B19),Janvier9[[#This Row],[1]:[31]],INDIRECT("cout"&amp;$B19))),"")</f>
        <v/>
      </c>
    </row>
    <row r="20" spans="1:35" ht="30" customHeight="1" x14ac:dyDescent="0.25">
      <c r="A20" s="19"/>
      <c r="B20" s="18"/>
      <c r="C20" s="17"/>
      <c r="D20" s="17"/>
      <c r="E20" s="17"/>
      <c r="F20" s="17"/>
      <c r="G20" s="17"/>
      <c r="H20" s="17"/>
      <c r="I20" s="17"/>
      <c r="J20" s="17"/>
      <c r="K20" s="17"/>
      <c r="L20" s="17"/>
      <c r="M20" s="17"/>
      <c r="N20" s="17"/>
      <c r="O20" s="17"/>
      <c r="P20" s="17"/>
      <c r="Q20" s="17"/>
      <c r="R20" s="17"/>
      <c r="S20" s="17"/>
      <c r="T20" s="17"/>
      <c r="U20" s="17"/>
      <c r="V20" s="17"/>
      <c r="W20" s="17"/>
      <c r="X20" s="17"/>
      <c r="Y20" s="17"/>
      <c r="Z20" s="17"/>
      <c r="AA20" s="17"/>
      <c r="AB20" s="17"/>
      <c r="AC20" s="17"/>
      <c r="AD20" s="17"/>
      <c r="AE20" s="17"/>
      <c r="AF20" s="17"/>
      <c r="AG20" s="17"/>
      <c r="AH20" s="12">
        <f>COUNTA(Janvier9[[#This Row],[1]:[31]])</f>
        <v>0</v>
      </c>
      <c r="AI20" s="20" t="str">
        <f ca="1">IFERROR(SUMPRODUCT(SUMIF(INDIRECT("liste"&amp;$B20),Janvier9[[#This Row],[1]:[31]],INDIRECT("cout"&amp;$B20))),"")</f>
        <v/>
      </c>
    </row>
    <row r="21" spans="1:35" ht="30" customHeight="1" x14ac:dyDescent="0.25">
      <c r="A21" s="19"/>
      <c r="B21" s="18"/>
      <c r="C21" s="17"/>
      <c r="D21" s="17"/>
      <c r="E21" s="17"/>
      <c r="F21" s="17"/>
      <c r="G21" s="17"/>
      <c r="H21" s="17"/>
      <c r="I21" s="17"/>
      <c r="J21" s="17"/>
      <c r="K21" s="17"/>
      <c r="L21" s="17"/>
      <c r="M21" s="17"/>
      <c r="N21" s="17"/>
      <c r="O21" s="17"/>
      <c r="P21" s="17"/>
      <c r="Q21" s="17"/>
      <c r="R21" s="17"/>
      <c r="S21" s="17"/>
      <c r="T21" s="17"/>
      <c r="U21" s="17"/>
      <c r="V21" s="17"/>
      <c r="W21" s="17"/>
      <c r="X21" s="17"/>
      <c r="Y21" s="17"/>
      <c r="Z21" s="17"/>
      <c r="AA21" s="17"/>
      <c r="AB21" s="17"/>
      <c r="AC21" s="17"/>
      <c r="AD21" s="17"/>
      <c r="AE21" s="17"/>
      <c r="AF21" s="17"/>
      <c r="AG21" s="17"/>
      <c r="AH21" s="12">
        <f>COUNTA(Janvier9[[#This Row],[1]:[31]])</f>
        <v>0</v>
      </c>
      <c r="AI21" s="20" t="str">
        <f ca="1">IFERROR(SUMPRODUCT(SUMIF(INDIRECT("liste"&amp;$B21),Janvier9[[#This Row],[1]:[31]],INDIRECT("cout"&amp;$B21))),"")</f>
        <v/>
      </c>
    </row>
    <row r="22" spans="1:35" ht="30" customHeight="1" x14ac:dyDescent="0.25">
      <c r="A22" s="19"/>
      <c r="B22" s="18"/>
      <c r="C22" s="17"/>
      <c r="D22" s="17"/>
      <c r="E22" s="17"/>
      <c r="F22" s="17"/>
      <c r="G22" s="17"/>
      <c r="H22" s="17"/>
      <c r="I22" s="17"/>
      <c r="J22" s="17"/>
      <c r="K22" s="17"/>
      <c r="L22" s="17"/>
      <c r="M22" s="17"/>
      <c r="N22" s="17"/>
      <c r="O22" s="17"/>
      <c r="P22" s="17"/>
      <c r="Q22" s="17"/>
      <c r="R22" s="17"/>
      <c r="S22" s="17"/>
      <c r="T22" s="17"/>
      <c r="U22" s="17"/>
      <c r="V22" s="17"/>
      <c r="W22" s="17"/>
      <c r="X22" s="17"/>
      <c r="Y22" s="17"/>
      <c r="Z22" s="17"/>
      <c r="AA22" s="17"/>
      <c r="AB22" s="17"/>
      <c r="AC22" s="17"/>
      <c r="AD22" s="17"/>
      <c r="AE22" s="17"/>
      <c r="AF22" s="17"/>
      <c r="AG22" s="17"/>
      <c r="AH22" s="12">
        <f>COUNTA(Janvier9[[#This Row],[1]:[31]])</f>
        <v>0</v>
      </c>
      <c r="AI22" s="20" t="str">
        <f ca="1">IFERROR(SUMPRODUCT(SUMIF(INDIRECT("liste"&amp;$B22),Janvier9[[#This Row],[1]:[31]],INDIRECT("cout"&amp;$B22))),"")</f>
        <v/>
      </c>
    </row>
    <row r="23" spans="1:35" ht="30" customHeight="1" x14ac:dyDescent="0.25">
      <c r="A23" s="19"/>
      <c r="B23" s="18"/>
      <c r="C23" s="17"/>
      <c r="D23" s="17"/>
      <c r="E23" s="17"/>
      <c r="F23" s="17"/>
      <c r="G23" s="17"/>
      <c r="H23" s="17"/>
      <c r="I23" s="17"/>
      <c r="J23" s="17"/>
      <c r="K23" s="17"/>
      <c r="L23" s="17"/>
      <c r="M23" s="17"/>
      <c r="N23" s="17"/>
      <c r="O23" s="17"/>
      <c r="P23" s="17"/>
      <c r="Q23" s="17"/>
      <c r="R23" s="17"/>
      <c r="S23" s="17"/>
      <c r="T23" s="17"/>
      <c r="U23" s="17"/>
      <c r="V23" s="17"/>
      <c r="W23" s="17"/>
      <c r="X23" s="17"/>
      <c r="Y23" s="17"/>
      <c r="Z23" s="17"/>
      <c r="AA23" s="17"/>
      <c r="AB23" s="17"/>
      <c r="AC23" s="17"/>
      <c r="AD23" s="17"/>
      <c r="AE23" s="17"/>
      <c r="AF23" s="17"/>
      <c r="AG23" s="17"/>
      <c r="AH23" s="12">
        <f>COUNTA(Janvier9[[#This Row],[1]:[31]])</f>
        <v>0</v>
      </c>
      <c r="AI23" s="20" t="str">
        <f ca="1">IFERROR(SUMPRODUCT(SUMIF(INDIRECT("liste"&amp;$B23),Janvier9[[#This Row],[1]:[31]],INDIRECT("cout"&amp;$B23))),"")</f>
        <v/>
      </c>
    </row>
    <row r="24" spans="1:35" ht="30" customHeight="1" x14ac:dyDescent="0.25">
      <c r="A24" s="19"/>
      <c r="B24" s="18"/>
      <c r="C24" s="17"/>
      <c r="D24" s="17"/>
      <c r="E24" s="17"/>
      <c r="F24" s="17"/>
      <c r="G24" s="17"/>
      <c r="H24" s="17"/>
      <c r="I24" s="17"/>
      <c r="J24" s="17"/>
      <c r="K24" s="17"/>
      <c r="L24" s="17"/>
      <c r="M24" s="17"/>
      <c r="N24" s="17"/>
      <c r="O24" s="17"/>
      <c r="P24" s="17"/>
      <c r="Q24" s="17"/>
      <c r="R24" s="17"/>
      <c r="S24" s="17"/>
      <c r="T24" s="17"/>
      <c r="U24" s="17"/>
      <c r="V24" s="17"/>
      <c r="W24" s="17"/>
      <c r="X24" s="17"/>
      <c r="Y24" s="17"/>
      <c r="Z24" s="17"/>
      <c r="AA24" s="17"/>
      <c r="AB24" s="17"/>
      <c r="AC24" s="17"/>
      <c r="AD24" s="17"/>
      <c r="AE24" s="17"/>
      <c r="AF24" s="17"/>
      <c r="AG24" s="17"/>
      <c r="AH24" s="12">
        <f>COUNTA(Janvier9[[#This Row],[1]:[31]])</f>
        <v>0</v>
      </c>
      <c r="AI24" s="20" t="str">
        <f ca="1">IFERROR(SUMPRODUCT(SUMIF(INDIRECT("liste"&amp;$B24),Janvier9[[#This Row],[1]:[31]],INDIRECT("cout"&amp;$B24))),"")</f>
        <v/>
      </c>
    </row>
    <row r="25" spans="1:35" ht="30" customHeight="1" x14ac:dyDescent="0.25">
      <c r="A25" s="19"/>
      <c r="B25" s="18"/>
      <c r="C25" s="17"/>
      <c r="D25" s="17"/>
      <c r="E25" s="17"/>
      <c r="F25" s="17"/>
      <c r="G25" s="17"/>
      <c r="H25" s="17"/>
      <c r="I25" s="17"/>
      <c r="J25" s="17"/>
      <c r="K25" s="17"/>
      <c r="L25" s="17"/>
      <c r="M25" s="17"/>
      <c r="N25" s="17"/>
      <c r="O25" s="17"/>
      <c r="P25" s="17"/>
      <c r="Q25" s="17"/>
      <c r="R25" s="17"/>
      <c r="S25" s="17"/>
      <c r="T25" s="17"/>
      <c r="U25" s="17"/>
      <c r="V25" s="17"/>
      <c r="W25" s="17"/>
      <c r="X25" s="17"/>
      <c r="Y25" s="17"/>
      <c r="Z25" s="17"/>
      <c r="AA25" s="17"/>
      <c r="AB25" s="17"/>
      <c r="AC25" s="17"/>
      <c r="AD25" s="17"/>
      <c r="AE25" s="17"/>
      <c r="AF25" s="17"/>
      <c r="AG25" s="17"/>
      <c r="AH25" s="12">
        <f>COUNTA(Janvier9[[#This Row],[1]:[31]])</f>
        <v>0</v>
      </c>
      <c r="AI25" s="20" t="str">
        <f ca="1">IFERROR(SUMPRODUCT(SUMIF(INDIRECT("liste"&amp;$B25),Janvier9[[#This Row],[1]:[31]],INDIRECT("cout"&amp;$B25))),"")</f>
        <v/>
      </c>
    </row>
    <row r="26" spans="1:35" ht="30" customHeight="1" x14ac:dyDescent="0.25">
      <c r="A26" s="19"/>
      <c r="B26" s="18"/>
      <c r="C26" s="17"/>
      <c r="D26" s="17"/>
      <c r="E26" s="17"/>
      <c r="F26" s="17"/>
      <c r="G26" s="17"/>
      <c r="H26" s="17"/>
      <c r="I26" s="17"/>
      <c r="J26" s="17"/>
      <c r="K26" s="17"/>
      <c r="L26" s="17"/>
      <c r="M26" s="17"/>
      <c r="N26" s="17"/>
      <c r="O26" s="17"/>
      <c r="P26" s="17"/>
      <c r="Q26" s="17"/>
      <c r="R26" s="17"/>
      <c r="S26" s="17"/>
      <c r="T26" s="17"/>
      <c r="U26" s="17"/>
      <c r="V26" s="17"/>
      <c r="W26" s="17"/>
      <c r="X26" s="17"/>
      <c r="Y26" s="17"/>
      <c r="Z26" s="17"/>
      <c r="AA26" s="17"/>
      <c r="AB26" s="17"/>
      <c r="AC26" s="17"/>
      <c r="AD26" s="17"/>
      <c r="AE26" s="17"/>
      <c r="AF26" s="17"/>
      <c r="AG26" s="17"/>
      <c r="AH26" s="12">
        <f>COUNTA(Janvier9[[#This Row],[1]:[31]])</f>
        <v>0</v>
      </c>
      <c r="AI26" s="20" t="str">
        <f ca="1">IFERROR(SUMPRODUCT(SUMIF(INDIRECT("liste"&amp;$B26),Janvier9[[#This Row],[1]:[31]],INDIRECT("cout"&amp;$B26))),"")</f>
        <v/>
      </c>
    </row>
    <row r="27" spans="1:35" ht="30" customHeight="1" x14ac:dyDescent="0.25">
      <c r="A27" s="19"/>
      <c r="B27" s="18"/>
      <c r="C27" s="17"/>
      <c r="D27" s="17"/>
      <c r="E27" s="17"/>
      <c r="F27" s="17"/>
      <c r="G27" s="17"/>
      <c r="H27" s="17"/>
      <c r="I27" s="17"/>
      <c r="J27" s="17"/>
      <c r="K27" s="17"/>
      <c r="L27" s="17"/>
      <c r="M27" s="17"/>
      <c r="N27" s="17"/>
      <c r="O27" s="17"/>
      <c r="P27" s="17"/>
      <c r="Q27" s="17"/>
      <c r="R27" s="17"/>
      <c r="S27" s="17"/>
      <c r="T27" s="17"/>
      <c r="U27" s="17"/>
      <c r="V27" s="17"/>
      <c r="W27" s="17"/>
      <c r="X27" s="17"/>
      <c r="Y27" s="17"/>
      <c r="Z27" s="17"/>
      <c r="AA27" s="17"/>
      <c r="AB27" s="17"/>
      <c r="AC27" s="17"/>
      <c r="AD27" s="17"/>
      <c r="AE27" s="17"/>
      <c r="AF27" s="17"/>
      <c r="AG27" s="17"/>
      <c r="AH27" s="12">
        <f>COUNTA(Janvier9[[#This Row],[1]:[31]])</f>
        <v>0</v>
      </c>
      <c r="AI27" s="20" t="str">
        <f ca="1">IFERROR(SUMPRODUCT(SUMIF(INDIRECT("liste"&amp;$B27),Janvier9[[#This Row],[1]:[31]],INDIRECT("cout"&amp;$B27))),"")</f>
        <v/>
      </c>
    </row>
  </sheetData>
  <mergeCells count="1">
    <mergeCell ref="C3:AG3"/>
  </mergeCells>
  <conditionalFormatting sqref="C6:AG27">
    <cfRule type="expression" priority="6" stopIfTrue="1">
      <formula>C6=""</formula>
    </cfRule>
    <cfRule type="expression" dxfId="394" priority="7" stopIfTrue="1">
      <formula>C6=CléPersonnalisée2</formula>
    </cfRule>
    <cfRule type="expression" dxfId="393" priority="8" stopIfTrue="1">
      <formula>C6=CléPersonnalisée1</formula>
    </cfRule>
    <cfRule type="expression" dxfId="392" priority="9" stopIfTrue="1">
      <formula>C6=CléMaladie</formula>
    </cfRule>
    <cfRule type="expression" dxfId="391" priority="10" stopIfTrue="1">
      <formula>C6=CléPersonnel</formula>
    </cfRule>
    <cfRule type="expression" dxfId="390" priority="11" stopIfTrue="1">
      <formula>C6=CléCongé</formula>
    </cfRule>
  </conditionalFormatting>
  <conditionalFormatting sqref="AH6:AH27">
    <cfRule type="dataBar" priority="12">
      <dataBar>
        <cfvo type="num" val="0"/>
        <cfvo type="num" val="31"/>
        <color theme="2" tint="-0.249977111117893"/>
      </dataBar>
      <extLst>
        <ext xmlns:x14="http://schemas.microsoft.com/office/spreadsheetml/2009/9/main" uri="{B025F937-C7B1-47D3-B67F-A62EFF666E3E}">
          <x14:id>{0DFBDD21-E562-4D93-A653-722B3C08CD83}</x14:id>
        </ext>
      </extLst>
    </cfRule>
  </conditionalFormatting>
  <conditionalFormatting sqref="AI6:AI27">
    <cfRule type="dataBar" priority="5">
      <dataBar>
        <cfvo type="num" val="0"/>
        <cfvo type="num" val="31"/>
        <color theme="2" tint="-0.249977111117893"/>
      </dataBar>
      <extLst>
        <ext xmlns:x14="http://schemas.microsoft.com/office/spreadsheetml/2009/9/main" uri="{B025F937-C7B1-47D3-B67F-A62EFF666E3E}">
          <x14:id>{F84AEF47-59F2-48E0-B478-1DB280E36CD2}</x14:id>
        </ext>
      </extLst>
    </cfRule>
  </conditionalFormatting>
  <conditionalFormatting sqref="C6:AG6">
    <cfRule type="expression" dxfId="388" priority="3">
      <formula>AND($B6="chat")</formula>
    </cfRule>
    <cfRule type="expression" dxfId="389" priority="4">
      <formula>AND($B6="chien")</formula>
    </cfRule>
  </conditionalFormatting>
  <conditionalFormatting sqref="C7:AG27">
    <cfRule type="expression" dxfId="387" priority="1">
      <formula>AND($B7="chat")</formula>
    </cfRule>
    <cfRule type="expression" dxfId="386" priority="2">
      <formula>AND($B7="chien")</formula>
    </cfRule>
  </conditionalFormatting>
  <dataValidations count="9">
    <dataValidation type="list" allowBlank="1" showInputMessage="1" showErrorMessage="1" sqref="C6:AG27" xr:uid="{028A139A-9115-4ED6-A19A-6F43EB79640E}">
      <formula1>INDIRECT("liste"&amp;$B6)</formula1>
    </dataValidation>
    <dataValidation type="list" allowBlank="1" showInputMessage="1" showErrorMessage="1" sqref="B6:B27" xr:uid="{BFFF4750-9839-44F7-B901-467815B96C6F}">
      <formula1>"chien,chat"</formula1>
    </dataValidation>
    <dataValidation allowBlank="1" showInputMessage="1" showErrorMessage="1" prompt="Entrez l’année dans la cellule ci-dessous" sqref="AH1:AH2" xr:uid="{6FE4637F-D199-4D01-B43B-531A4AEE1584}"/>
    <dataValidation allowBlank="1" showInputMessage="1" showErrorMessage="1" prompt="Mois de ce calendrier des absences. Mettez à jour l’année dans la cellule AH4. Suivez les totaux mensuels dans la dernière cellule du tableau. Entrez les noms des employés dans la colonne B du tableau" sqref="A3:B3" xr:uid="{1F00DDDC-397E-4235-8005-5C4905C6D85D}"/>
    <dataValidation allowBlank="1" showInputMessage="1" showErrorMessage="1" prompt="Calcule automatiquement le nombre total de jours d’absence d’un employé durant ce mois" sqref="AH5:AI5" xr:uid="{E1A60561-4CBD-416A-B637-69CD12DD4B60}"/>
    <dataValidation allowBlank="1" showInputMessage="1" showErrorMessage="1" prompt="Les jours de la semaine dans cette ligne sont mis à jour automatiquement pour le mois en fonction de l’année entrée dans AH4. Chaque jour du mois est une colonne dans laquelle noter l’absence et le motif d’absence d’un employé" sqref="C4" xr:uid="{9DFE1AEB-F5B8-4381-AF93-88A774158DF1}"/>
    <dataValidation allowBlank="1" showInputMessage="1" showErrorMessage="1" prompt="Les jours du mois dans cette ligne sont générés automatiquement. Entrez l’absence et le motif d’absence d’un employé dans chaque colonne pour chaque jour du mois. Un champ vide indique qu’il n’y a pas eu d’absence" sqref="C5" xr:uid="{DDECA941-D421-47F3-9237-29E8856307FE}"/>
    <dataValidation errorStyle="warning" allowBlank="1" showInputMessage="1" showErrorMessage="1" error="Sélectionnez un nom dans la liste. Sélectionnez ANNULER, appuyez sur ALT+FLÈCHE BAS, puis sur ENTRÉE pour sélectionner un nom" prompt="Entrez les noms des employés dans la feuille de calcul Noms des employés, puis sélectionnez ces noms dans les listes déroulantes de cette colonne. Appuyez sur ALT+FLÈCHE BAS, puis sur ENTRÉE pour sélectionner un nom" sqref="A5:B5" xr:uid="{713B7673-2D7F-46D7-AC7D-5C04F17D0B9A}"/>
    <dataValidation allowBlank="1" showInputMessage="1" showErrorMessage="1" prompt="Entrez l’année dans cette cellule" sqref="AH3" xr:uid="{EF247ECE-CF4D-4211-9A74-5EF2386DA0C5}"/>
  </dataValidations>
  <pageMargins left="0.7" right="0.7" top="0.75" bottom="0.75" header="0.3" footer="0.3"/>
  <tableParts count="1">
    <tablePart r:id="rId1"/>
  </tableParts>
  <extLst>
    <ext xmlns:x14="http://schemas.microsoft.com/office/spreadsheetml/2009/9/main" uri="{78C0D931-6437-407d-A8EE-F0AAD7539E65}">
      <x14:conditionalFormattings>
        <x14:conditionalFormatting xmlns:xm="http://schemas.microsoft.com/office/excel/2006/main">
          <x14:cfRule type="dataBar" id="{0DFBDD21-E562-4D93-A653-722B3C08CD83}">
            <x14:dataBar minLength="0" maxLength="100">
              <x14:cfvo type="num">
                <xm:f>0</xm:f>
              </x14:cfvo>
              <x14:cfvo type="num">
                <xm:f>31</xm:f>
              </x14:cfvo>
              <x14:negativeFillColor rgb="FFFF0000"/>
              <x14:axisColor rgb="FF000000"/>
            </x14:dataBar>
          </x14:cfRule>
          <xm:sqref>AH6:AH27</xm:sqref>
        </x14:conditionalFormatting>
        <x14:conditionalFormatting xmlns:xm="http://schemas.microsoft.com/office/excel/2006/main">
          <x14:cfRule type="dataBar" id="{F84AEF47-59F2-48E0-B478-1DB280E36CD2}">
            <x14:dataBar minLength="0" maxLength="100">
              <x14:cfvo type="num">
                <xm:f>0</xm:f>
              </x14:cfvo>
              <x14:cfvo type="num">
                <xm:f>31</xm:f>
              </x14:cfvo>
              <x14:negativeFillColor rgb="FFFF0000"/>
              <x14:axisColor rgb="FF000000"/>
            </x14:dataBar>
          </x14:cfRule>
          <xm:sqref>AI6:AI27</xm:sqref>
        </x14:conditionalFormatting>
      </x14:conditionalFormatting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A0F6F4-657C-47F6-8DDA-6FF0B0081DFE}">
  <dimension ref="A1:AK27"/>
  <sheetViews>
    <sheetView workbookViewId="0">
      <selection activeCell="A4" sqref="A4"/>
    </sheetView>
  </sheetViews>
  <sheetFormatPr baseColWidth="10" defaultColWidth="9.140625" defaultRowHeight="15" x14ac:dyDescent="0.25"/>
  <cols>
    <col min="1" max="1" width="21.140625" style="2" customWidth="1"/>
    <col min="2" max="2" width="8.140625" style="2" customWidth="1"/>
    <col min="3" max="33" width="4.7109375" style="2" customWidth="1"/>
    <col min="34" max="34" width="9.85546875" style="2" customWidth="1"/>
    <col min="35" max="35" width="15" customWidth="1"/>
  </cols>
  <sheetData>
    <row r="1" spans="1:37" ht="15" customHeight="1" x14ac:dyDescent="0.25">
      <c r="AH1" s="4"/>
    </row>
    <row r="2" spans="1:37" ht="15" customHeight="1" x14ac:dyDescent="0.25">
      <c r="AH2" s="4"/>
    </row>
    <row r="3" spans="1:37" ht="30" customHeight="1" x14ac:dyDescent="0.25">
      <c r="A3" s="6" t="s">
        <v>105</v>
      </c>
      <c r="B3" s="6"/>
      <c r="C3" s="27" t="s">
        <v>38</v>
      </c>
      <c r="D3" s="27"/>
      <c r="E3" s="27"/>
      <c r="F3" s="27"/>
      <c r="G3" s="27"/>
      <c r="H3" s="27"/>
      <c r="I3" s="27"/>
      <c r="J3" s="27"/>
      <c r="K3" s="27"/>
      <c r="L3" s="27"/>
      <c r="M3" s="27"/>
      <c r="N3" s="27"/>
      <c r="O3" s="27"/>
      <c r="P3" s="27"/>
      <c r="Q3" s="27"/>
      <c r="R3" s="27"/>
      <c r="S3" s="27"/>
      <c r="T3" s="27"/>
      <c r="U3" s="27"/>
      <c r="V3" s="27"/>
      <c r="W3" s="27"/>
      <c r="X3" s="27"/>
      <c r="Y3" s="27"/>
      <c r="Z3" s="27"/>
      <c r="AA3" s="27"/>
      <c r="AB3" s="27"/>
      <c r="AC3" s="27"/>
      <c r="AD3" s="27"/>
      <c r="AE3" s="27"/>
      <c r="AF3" s="27"/>
      <c r="AG3" s="27"/>
      <c r="AH3" s="6">
        <v>2019</v>
      </c>
      <c r="AI3" s="14"/>
    </row>
    <row r="4" spans="1:37" ht="15" customHeight="1" x14ac:dyDescent="0.25">
      <c r="A4" s="3"/>
      <c r="B4" s="3"/>
      <c r="C4" s="1" t="str">
        <f>TEXT(WEEKDAY(DATE(AnnéeCalendrier,1,1),1),"jjj")</f>
        <v>mar</v>
      </c>
      <c r="D4" s="1" t="str">
        <f>TEXT(WEEKDAY(DATE(AnnéeCalendrier,1,2),1),"jjj")</f>
        <v>mer</v>
      </c>
      <c r="E4" s="1" t="str">
        <f>TEXT(WEEKDAY(DATE(AnnéeCalendrier,1,3),1),"jjj")</f>
        <v>jeu</v>
      </c>
      <c r="F4" s="1" t="str">
        <f>TEXT(WEEKDAY(DATE(AnnéeCalendrier,1,4),1),"jjj")</f>
        <v>ven</v>
      </c>
      <c r="G4" s="1" t="str">
        <f>TEXT(WEEKDAY(DATE(AnnéeCalendrier,1,5),1),"jjj")</f>
        <v>sam</v>
      </c>
      <c r="H4" s="1" t="str">
        <f>TEXT(WEEKDAY(DATE(AnnéeCalendrier,1,6),1),"jjj")</f>
        <v>dim</v>
      </c>
      <c r="I4" s="1" t="str">
        <f>TEXT(WEEKDAY(DATE(AnnéeCalendrier,1,7),1),"jjj")</f>
        <v>lun</v>
      </c>
      <c r="J4" s="1" t="str">
        <f>TEXT(WEEKDAY(DATE(AnnéeCalendrier,1,8),1),"jjj")</f>
        <v>mar</v>
      </c>
      <c r="K4" s="1" t="str">
        <f>TEXT(WEEKDAY(DATE(AnnéeCalendrier,1,9),1),"jjj")</f>
        <v>mer</v>
      </c>
      <c r="L4" s="1" t="str">
        <f>TEXT(WEEKDAY(DATE(AnnéeCalendrier,1,10),1),"jjj")</f>
        <v>jeu</v>
      </c>
      <c r="M4" s="1" t="str">
        <f>TEXT(WEEKDAY(DATE(AnnéeCalendrier,1,11),1),"jjj")</f>
        <v>ven</v>
      </c>
      <c r="N4" s="1" t="str">
        <f>TEXT(WEEKDAY(DATE(AnnéeCalendrier,1,12),1),"jjj")</f>
        <v>sam</v>
      </c>
      <c r="O4" s="1" t="str">
        <f>TEXT(WEEKDAY(DATE(AnnéeCalendrier,1,13),1),"jjj")</f>
        <v>dim</v>
      </c>
      <c r="P4" s="1" t="str">
        <f>TEXT(WEEKDAY(DATE(AnnéeCalendrier,1,14),1),"jjj")</f>
        <v>lun</v>
      </c>
      <c r="Q4" s="1" t="str">
        <f>TEXT(WEEKDAY(DATE(AnnéeCalendrier,1,15),1),"jjj")</f>
        <v>mar</v>
      </c>
      <c r="R4" s="1" t="str">
        <f>TEXT(WEEKDAY(DATE(AnnéeCalendrier,1,16),1),"jjj")</f>
        <v>mer</v>
      </c>
      <c r="S4" s="1" t="str">
        <f>TEXT(WEEKDAY(DATE(AnnéeCalendrier,1,17),1),"jjj")</f>
        <v>jeu</v>
      </c>
      <c r="T4" s="1" t="str">
        <f>TEXT(WEEKDAY(DATE(AnnéeCalendrier,1,18),1),"jjj")</f>
        <v>ven</v>
      </c>
      <c r="U4" s="1" t="str">
        <f>TEXT(WEEKDAY(DATE(AnnéeCalendrier,1,19),1),"jjj")</f>
        <v>sam</v>
      </c>
      <c r="V4" s="1" t="str">
        <f>TEXT(WEEKDAY(DATE(AnnéeCalendrier,1,20),1),"jjj")</f>
        <v>dim</v>
      </c>
      <c r="W4" s="1" t="str">
        <f>TEXT(WEEKDAY(DATE(AnnéeCalendrier,1,21),1),"jjj")</f>
        <v>lun</v>
      </c>
      <c r="X4" s="1" t="str">
        <f>TEXT(WEEKDAY(DATE(AnnéeCalendrier,1,22),1),"jjj")</f>
        <v>mar</v>
      </c>
      <c r="Y4" s="1" t="str">
        <f>TEXT(WEEKDAY(DATE(AnnéeCalendrier,1,23),1),"jjj")</f>
        <v>mer</v>
      </c>
      <c r="Z4" s="1" t="str">
        <f>TEXT(WEEKDAY(DATE(AnnéeCalendrier,1,24),1),"jjj")</f>
        <v>jeu</v>
      </c>
      <c r="AA4" s="1" t="str">
        <f>TEXT(WEEKDAY(DATE(AnnéeCalendrier,1,25),1),"jjj")</f>
        <v>ven</v>
      </c>
      <c r="AB4" s="1" t="str">
        <f>TEXT(WEEKDAY(DATE(AnnéeCalendrier,1,26),1),"jjj")</f>
        <v>sam</v>
      </c>
      <c r="AC4" s="1" t="str">
        <f>TEXT(WEEKDAY(DATE(AnnéeCalendrier,1,27),1),"jjj")</f>
        <v>dim</v>
      </c>
      <c r="AD4" s="1" t="str">
        <f>TEXT(WEEKDAY(DATE(AnnéeCalendrier,1,28),1),"jjj")</f>
        <v>lun</v>
      </c>
      <c r="AE4" s="1" t="str">
        <f>TEXT(WEEKDAY(DATE(AnnéeCalendrier,1,29),1),"jjj")</f>
        <v>mar</v>
      </c>
      <c r="AF4" s="1" t="str">
        <f>TEXT(WEEKDAY(DATE(AnnéeCalendrier,1,30),1),"jjj")</f>
        <v>mer</v>
      </c>
      <c r="AG4" s="1" t="str">
        <f>TEXT(WEEKDAY(DATE(AnnéeCalendrier,1,31),1),"jjj")</f>
        <v>jeu</v>
      </c>
      <c r="AH4" s="13"/>
    </row>
    <row r="5" spans="1:37" ht="15" customHeight="1" x14ac:dyDescent="0.25">
      <c r="A5" s="5" t="s">
        <v>32</v>
      </c>
      <c r="B5" s="5" t="s">
        <v>75</v>
      </c>
      <c r="C5" s="7" t="s">
        <v>1</v>
      </c>
      <c r="D5" s="7" t="s">
        <v>2</v>
      </c>
      <c r="E5" s="7" t="s">
        <v>3</v>
      </c>
      <c r="F5" s="7" t="s">
        <v>4</v>
      </c>
      <c r="G5" s="7" t="s">
        <v>5</v>
      </c>
      <c r="H5" s="7" t="s">
        <v>6</v>
      </c>
      <c r="I5" s="7" t="s">
        <v>7</v>
      </c>
      <c r="J5" s="7" t="s">
        <v>8</v>
      </c>
      <c r="K5" s="7" t="s">
        <v>9</v>
      </c>
      <c r="L5" s="7" t="s">
        <v>10</v>
      </c>
      <c r="M5" s="7" t="s">
        <v>11</v>
      </c>
      <c r="N5" s="7" t="s">
        <v>12</v>
      </c>
      <c r="O5" s="7" t="s">
        <v>13</v>
      </c>
      <c r="P5" s="7" t="s">
        <v>14</v>
      </c>
      <c r="Q5" s="7" t="s">
        <v>15</v>
      </c>
      <c r="R5" s="7" t="s">
        <v>16</v>
      </c>
      <c r="S5" s="7" t="s">
        <v>17</v>
      </c>
      <c r="T5" s="7" t="s">
        <v>18</v>
      </c>
      <c r="U5" s="7" t="s">
        <v>19</v>
      </c>
      <c r="V5" s="7" t="s">
        <v>20</v>
      </c>
      <c r="W5" s="7" t="s">
        <v>21</v>
      </c>
      <c r="X5" s="7" t="s">
        <v>22</v>
      </c>
      <c r="Y5" s="7" t="s">
        <v>23</v>
      </c>
      <c r="Z5" s="7" t="s">
        <v>24</v>
      </c>
      <c r="AA5" s="7" t="s">
        <v>25</v>
      </c>
      <c r="AB5" s="7" t="s">
        <v>26</v>
      </c>
      <c r="AC5" s="7" t="s">
        <v>27</v>
      </c>
      <c r="AD5" s="7" t="s">
        <v>28</v>
      </c>
      <c r="AE5" s="7" t="s">
        <v>29</v>
      </c>
      <c r="AF5" s="7" t="s">
        <v>30</v>
      </c>
      <c r="AG5" s="7" t="s">
        <v>31</v>
      </c>
      <c r="AH5" s="9" t="s">
        <v>33</v>
      </c>
      <c r="AI5" s="10" t="s">
        <v>34</v>
      </c>
    </row>
    <row r="6" spans="1:37" ht="30" customHeight="1" x14ac:dyDescent="0.25">
      <c r="A6" s="2" t="s">
        <v>35</v>
      </c>
      <c r="B6" s="18" t="s">
        <v>62</v>
      </c>
      <c r="C6" s="17" t="s">
        <v>42</v>
      </c>
      <c r="D6" s="17"/>
      <c r="E6" s="17"/>
      <c r="F6" s="17"/>
      <c r="G6" s="17"/>
      <c r="H6" s="17"/>
      <c r="I6" s="17"/>
      <c r="J6" s="17"/>
      <c r="K6" s="17"/>
      <c r="L6" s="17"/>
      <c r="M6" s="17"/>
      <c r="N6" s="17"/>
      <c r="O6" s="17"/>
      <c r="P6" s="17"/>
      <c r="Q6" s="17"/>
      <c r="R6" s="17" t="s">
        <v>40</v>
      </c>
      <c r="S6" s="17"/>
      <c r="T6" s="17"/>
      <c r="U6" s="17"/>
      <c r="V6" s="17" t="s">
        <v>40</v>
      </c>
      <c r="W6" s="17"/>
      <c r="X6" s="17"/>
      <c r="Y6" s="17"/>
      <c r="Z6" s="17"/>
      <c r="AA6" s="17"/>
      <c r="AB6" s="17"/>
      <c r="AC6" s="17"/>
      <c r="AD6" s="17"/>
      <c r="AE6" s="17"/>
      <c r="AF6" s="17"/>
      <c r="AG6" s="17"/>
      <c r="AH6" s="12">
        <f>COUNTA(Janvier10[[#This Row],[1]:[31]])</f>
        <v>3</v>
      </c>
      <c r="AI6" s="20">
        <f ca="1">IFERROR(SUMPRODUCT(SUMIF(INDIRECT("liste"&amp;$B6),Janvier10[[#This Row],[1]:[31]],INDIRECT("cout"&amp;$B6))),"")</f>
        <v>27</v>
      </c>
    </row>
    <row r="7" spans="1:37" ht="30" customHeight="1" x14ac:dyDescent="0.25">
      <c r="A7" s="2" t="s">
        <v>36</v>
      </c>
      <c r="B7" s="18" t="s">
        <v>62</v>
      </c>
      <c r="C7" s="17"/>
      <c r="D7" s="17"/>
      <c r="E7" s="17"/>
      <c r="F7" s="17"/>
      <c r="G7" s="17"/>
      <c r="H7" s="17"/>
      <c r="I7" s="17"/>
      <c r="J7" s="17"/>
      <c r="K7" s="17"/>
      <c r="L7" s="17"/>
      <c r="M7" s="17"/>
      <c r="N7" s="17"/>
      <c r="O7" s="17"/>
      <c r="P7" s="17"/>
      <c r="Q7" s="17"/>
      <c r="R7" s="17"/>
      <c r="S7" s="17"/>
      <c r="T7" s="17"/>
      <c r="U7" s="17"/>
      <c r="V7" s="17"/>
      <c r="W7" s="17"/>
      <c r="X7" s="17"/>
      <c r="Y7" s="17"/>
      <c r="Z7" s="17"/>
      <c r="AA7" s="17"/>
      <c r="AB7" s="17"/>
      <c r="AC7" s="17"/>
      <c r="AD7" s="17"/>
      <c r="AE7" s="17"/>
      <c r="AF7" s="17"/>
      <c r="AG7" s="17"/>
      <c r="AH7" s="12">
        <f>COUNTA(Janvier10[[#This Row],[1]:[31]])</f>
        <v>0</v>
      </c>
      <c r="AI7" s="20">
        <f ca="1">IFERROR(SUMPRODUCT(SUMIF(INDIRECT("liste"&amp;$B7),Janvier10[[#This Row],[1]:[31]],INDIRECT("cout"&amp;$B7))),"")</f>
        <v>0</v>
      </c>
    </row>
    <row r="8" spans="1:37" ht="30" customHeight="1" x14ac:dyDescent="0.25">
      <c r="B8" s="18" t="s">
        <v>62</v>
      </c>
      <c r="C8" s="17"/>
      <c r="D8" s="17"/>
      <c r="E8" s="17"/>
      <c r="F8" s="17"/>
      <c r="G8" s="17"/>
      <c r="H8" s="17"/>
      <c r="I8" s="17"/>
      <c r="J8" s="17"/>
      <c r="K8" s="17"/>
      <c r="L8" s="17"/>
      <c r="M8" s="17"/>
      <c r="N8" s="17"/>
      <c r="O8" s="17"/>
      <c r="P8" s="17"/>
      <c r="Q8" s="17"/>
      <c r="R8" s="17"/>
      <c r="S8" s="17"/>
      <c r="T8" s="17"/>
      <c r="U8" s="17"/>
      <c r="V8" s="17"/>
      <c r="W8" s="17"/>
      <c r="X8" s="17"/>
      <c r="Y8" s="17"/>
      <c r="Z8" s="17"/>
      <c r="AA8" s="17"/>
      <c r="AB8" s="17"/>
      <c r="AC8" s="17"/>
      <c r="AD8" s="17"/>
      <c r="AE8" s="17"/>
      <c r="AF8" s="17"/>
      <c r="AG8" s="17"/>
      <c r="AH8" s="12">
        <f>COUNTA(Janvier10[[#This Row],[1]:[31]])</f>
        <v>0</v>
      </c>
      <c r="AI8" s="20">
        <f ca="1">IFERROR(SUMPRODUCT(SUMIF(INDIRECT("liste"&amp;$B8),Janvier10[[#This Row],[1]:[31]],INDIRECT("cout"&amp;$B8))),"")</f>
        <v>0</v>
      </c>
    </row>
    <row r="9" spans="1:37" ht="30" customHeight="1" x14ac:dyDescent="0.25">
      <c r="B9" s="18" t="s">
        <v>63</v>
      </c>
      <c r="C9" s="17"/>
      <c r="D9" s="17"/>
      <c r="E9" s="17"/>
      <c r="F9" s="17"/>
      <c r="G9" s="17"/>
      <c r="H9" s="17"/>
      <c r="I9" s="17"/>
      <c r="J9" s="17"/>
      <c r="K9" s="17"/>
      <c r="L9" s="17"/>
      <c r="M9" s="17"/>
      <c r="N9" s="17"/>
      <c r="O9" s="17"/>
      <c r="P9" s="17"/>
      <c r="Q9" s="17"/>
      <c r="R9" s="17"/>
      <c r="S9" s="17"/>
      <c r="T9" s="17"/>
      <c r="U9" s="17"/>
      <c r="V9" s="17"/>
      <c r="W9" s="17"/>
      <c r="X9" s="17"/>
      <c r="Y9" s="17"/>
      <c r="Z9" s="17"/>
      <c r="AA9" s="17"/>
      <c r="AB9" s="17"/>
      <c r="AC9" s="17"/>
      <c r="AD9" s="17"/>
      <c r="AE9" s="17"/>
      <c r="AF9" s="17"/>
      <c r="AG9" s="17"/>
      <c r="AH9" s="12">
        <f>COUNTA(Janvier10[[#This Row],[1]:[31]])</f>
        <v>0</v>
      </c>
      <c r="AI9" s="20">
        <f ca="1">IFERROR(SUMPRODUCT(SUMIF(INDIRECT("liste"&amp;$B9),Janvier10[[#This Row],[1]:[31]],INDIRECT("cout"&amp;$B9))),"")</f>
        <v>0</v>
      </c>
    </row>
    <row r="10" spans="1:37" ht="30" customHeight="1" x14ac:dyDescent="0.25">
      <c r="B10" s="18" t="s">
        <v>62</v>
      </c>
      <c r="C10" s="17"/>
      <c r="D10" s="17"/>
      <c r="E10" s="17"/>
      <c r="F10" s="17"/>
      <c r="G10" s="17"/>
      <c r="H10" s="17"/>
      <c r="I10" s="17"/>
      <c r="J10" s="17"/>
      <c r="K10" s="17"/>
      <c r="L10" s="17"/>
      <c r="M10" s="17"/>
      <c r="N10" s="17"/>
      <c r="O10" s="17"/>
      <c r="P10" s="17"/>
      <c r="Q10" s="17"/>
      <c r="R10" s="17"/>
      <c r="S10" s="17"/>
      <c r="T10" s="17"/>
      <c r="U10" s="17"/>
      <c r="V10" s="17"/>
      <c r="W10" s="17"/>
      <c r="X10" s="17"/>
      <c r="Y10" s="17"/>
      <c r="Z10" s="17"/>
      <c r="AA10" s="17"/>
      <c r="AB10" s="17"/>
      <c r="AC10" s="17"/>
      <c r="AD10" s="17"/>
      <c r="AE10" s="17"/>
      <c r="AF10" s="17"/>
      <c r="AG10" s="17"/>
      <c r="AH10" s="12">
        <f>COUNTA(Janvier10[[#This Row],[1]:[31]])</f>
        <v>0</v>
      </c>
      <c r="AI10" s="20">
        <f ca="1">IFERROR(SUMPRODUCT(SUMIF(INDIRECT("liste"&amp;$B10),Janvier10[[#This Row],[1]:[31]],INDIRECT("cout"&amp;$B10))),"")</f>
        <v>0</v>
      </c>
      <c r="AK10" s="11"/>
    </row>
    <row r="11" spans="1:37" ht="30" customHeight="1" x14ac:dyDescent="0.25">
      <c r="A11" s="8"/>
      <c r="B11" s="18" t="s">
        <v>63</v>
      </c>
      <c r="C11" s="17"/>
      <c r="D11" s="17"/>
      <c r="E11" s="17"/>
      <c r="F11" s="17"/>
      <c r="G11" s="17"/>
      <c r="H11" s="17"/>
      <c r="I11" s="17"/>
      <c r="J11" s="17"/>
      <c r="K11" s="17"/>
      <c r="L11" s="17"/>
      <c r="M11" s="17" t="s">
        <v>37</v>
      </c>
      <c r="N11" s="17"/>
      <c r="O11" s="17"/>
      <c r="P11" s="17"/>
      <c r="Q11" s="17"/>
      <c r="R11" s="17"/>
      <c r="S11" s="17"/>
      <c r="T11" s="17"/>
      <c r="U11" s="17"/>
      <c r="V11" s="17"/>
      <c r="W11" s="17"/>
      <c r="X11" s="17"/>
      <c r="Y11" s="17"/>
      <c r="Z11" s="17"/>
      <c r="AA11" s="17"/>
      <c r="AB11" s="17"/>
      <c r="AC11" s="17"/>
      <c r="AD11" s="17"/>
      <c r="AE11" s="17"/>
      <c r="AF11" s="17"/>
      <c r="AG11" s="17"/>
      <c r="AH11" s="12">
        <f>COUNTA(Janvier10[[#This Row],[1]:[31]])</f>
        <v>1</v>
      </c>
      <c r="AI11" s="20">
        <f ca="1">IFERROR(SUMPRODUCT(SUMIF(INDIRECT("liste"&amp;$B11),Janvier10[[#This Row],[1]:[31]],INDIRECT("cout"&amp;$B11))),"")</f>
        <v>8</v>
      </c>
    </row>
    <row r="12" spans="1:37" ht="30" customHeight="1" x14ac:dyDescent="0.25">
      <c r="A12" s="8"/>
      <c r="B12" s="18"/>
      <c r="C12" s="17"/>
      <c r="D12" s="17"/>
      <c r="E12" s="17"/>
      <c r="F12" s="17"/>
      <c r="G12" s="17"/>
      <c r="H12" s="17"/>
      <c r="I12" s="17"/>
      <c r="J12" s="17"/>
      <c r="K12" s="17"/>
      <c r="L12" s="17"/>
      <c r="M12" s="17"/>
      <c r="N12" s="17"/>
      <c r="O12" s="17"/>
      <c r="P12" s="17"/>
      <c r="Q12" s="17"/>
      <c r="R12" s="17"/>
      <c r="S12" s="17"/>
      <c r="T12" s="17"/>
      <c r="U12" s="17"/>
      <c r="V12" s="17"/>
      <c r="W12" s="17"/>
      <c r="X12" s="17"/>
      <c r="Y12" s="17"/>
      <c r="Z12" s="17"/>
      <c r="AA12" s="17"/>
      <c r="AB12" s="17"/>
      <c r="AC12" s="17"/>
      <c r="AD12" s="17"/>
      <c r="AE12" s="17"/>
      <c r="AF12" s="17"/>
      <c r="AG12" s="17"/>
      <c r="AH12" s="12">
        <f>COUNTA(Janvier10[[#This Row],[1]:[31]])</f>
        <v>0</v>
      </c>
      <c r="AI12" s="20" t="str">
        <f ca="1">IFERROR(SUMPRODUCT(SUMIF(INDIRECT("liste"&amp;$B12),Janvier10[[#This Row],[1]:[31]],INDIRECT("cout"&amp;$B12))),"")</f>
        <v/>
      </c>
    </row>
    <row r="13" spans="1:37" ht="30" customHeight="1" x14ac:dyDescent="0.25">
      <c r="A13" s="8"/>
      <c r="B13" s="18" t="s">
        <v>62</v>
      </c>
      <c r="C13" s="17"/>
      <c r="D13" s="17"/>
      <c r="E13" s="17"/>
      <c r="F13" s="17"/>
      <c r="G13" s="17"/>
      <c r="H13" s="17"/>
      <c r="I13" s="17"/>
      <c r="J13" s="17"/>
      <c r="K13" s="17"/>
      <c r="L13" s="17"/>
      <c r="M13" s="17"/>
      <c r="N13" s="17"/>
      <c r="O13" s="17"/>
      <c r="P13" s="17"/>
      <c r="Q13" s="17"/>
      <c r="R13" s="17"/>
      <c r="S13" s="17"/>
      <c r="T13" s="17"/>
      <c r="U13" s="17"/>
      <c r="V13" s="17"/>
      <c r="W13" s="17"/>
      <c r="X13" s="17"/>
      <c r="Y13" s="17"/>
      <c r="Z13" s="17"/>
      <c r="AA13" s="17"/>
      <c r="AB13" s="17"/>
      <c r="AC13" s="17"/>
      <c r="AD13" s="17"/>
      <c r="AE13" s="17"/>
      <c r="AF13" s="17"/>
      <c r="AG13" s="17"/>
      <c r="AH13" s="12">
        <f>COUNTA(Janvier10[[#This Row],[1]:[31]])</f>
        <v>0</v>
      </c>
      <c r="AI13" s="20">
        <f ca="1">IFERROR(SUMPRODUCT(SUMIF(INDIRECT("liste"&amp;$B13),Janvier10[[#This Row],[1]:[31]],INDIRECT("cout"&amp;$B13))),"")</f>
        <v>0</v>
      </c>
    </row>
    <row r="14" spans="1:37" ht="30" customHeight="1" x14ac:dyDescent="0.25">
      <c r="A14" s="19"/>
      <c r="B14" s="18"/>
      <c r="C14" s="17"/>
      <c r="D14" s="17"/>
      <c r="E14" s="17"/>
      <c r="F14" s="17"/>
      <c r="G14" s="17"/>
      <c r="H14" s="17"/>
      <c r="I14" s="17"/>
      <c r="J14" s="17"/>
      <c r="K14" s="17"/>
      <c r="L14" s="17"/>
      <c r="M14" s="17"/>
      <c r="N14" s="17"/>
      <c r="O14" s="17"/>
      <c r="P14" s="17"/>
      <c r="Q14" s="17"/>
      <c r="R14" s="17"/>
      <c r="S14" s="17"/>
      <c r="T14" s="17"/>
      <c r="U14" s="17"/>
      <c r="V14" s="17"/>
      <c r="W14" s="17"/>
      <c r="X14" s="17"/>
      <c r="Y14" s="17"/>
      <c r="Z14" s="17"/>
      <c r="AA14" s="17"/>
      <c r="AB14" s="17"/>
      <c r="AC14" s="17"/>
      <c r="AD14" s="17"/>
      <c r="AE14" s="17"/>
      <c r="AF14" s="17"/>
      <c r="AG14" s="17"/>
      <c r="AH14" s="12">
        <f>COUNTA(Janvier10[[#This Row],[1]:[31]])</f>
        <v>0</v>
      </c>
      <c r="AI14" s="20" t="str">
        <f ca="1">IFERROR(SUMPRODUCT(SUMIF(INDIRECT("liste"&amp;$B14),Janvier10[[#This Row],[1]:[31]],INDIRECT("cout"&amp;$B14))),"")</f>
        <v/>
      </c>
    </row>
    <row r="15" spans="1:37" ht="30" customHeight="1" x14ac:dyDescent="0.25">
      <c r="A15" s="19"/>
      <c r="B15" s="18"/>
      <c r="C15" s="17"/>
      <c r="D15" s="17"/>
      <c r="E15" s="17"/>
      <c r="F15" s="17"/>
      <c r="G15" s="17"/>
      <c r="H15" s="17"/>
      <c r="I15" s="17"/>
      <c r="J15" s="17"/>
      <c r="K15" s="17"/>
      <c r="L15" s="17"/>
      <c r="M15" s="17"/>
      <c r="N15" s="17"/>
      <c r="O15" s="17"/>
      <c r="P15" s="17"/>
      <c r="Q15" s="17"/>
      <c r="R15" s="17"/>
      <c r="S15" s="17"/>
      <c r="T15" s="17"/>
      <c r="U15" s="17"/>
      <c r="V15" s="17"/>
      <c r="W15" s="17"/>
      <c r="X15" s="17"/>
      <c r="Y15" s="17"/>
      <c r="Z15" s="17"/>
      <c r="AA15" s="17"/>
      <c r="AB15" s="17"/>
      <c r="AC15" s="17"/>
      <c r="AD15" s="17"/>
      <c r="AE15" s="17"/>
      <c r="AF15" s="17"/>
      <c r="AG15" s="17"/>
      <c r="AH15" s="12">
        <f>COUNTA(Janvier10[[#This Row],[1]:[31]])</f>
        <v>0</v>
      </c>
      <c r="AI15" s="20" t="str">
        <f ca="1">IFERROR(SUMPRODUCT(SUMIF(INDIRECT("liste"&amp;$B15),Janvier10[[#This Row],[1]:[31]],INDIRECT("cout"&amp;$B15))),"")</f>
        <v/>
      </c>
    </row>
    <row r="16" spans="1:37" ht="30" customHeight="1" x14ac:dyDescent="0.25">
      <c r="A16" s="19"/>
      <c r="B16" s="18"/>
      <c r="C16" s="17"/>
      <c r="D16" s="17"/>
      <c r="E16" s="17"/>
      <c r="F16" s="17"/>
      <c r="G16" s="17"/>
      <c r="H16" s="17"/>
      <c r="I16" s="17"/>
      <c r="J16" s="17"/>
      <c r="K16" s="17"/>
      <c r="L16" s="17"/>
      <c r="M16" s="17"/>
      <c r="N16" s="17"/>
      <c r="O16" s="17"/>
      <c r="P16" s="17"/>
      <c r="Q16" s="17"/>
      <c r="R16" s="17"/>
      <c r="S16" s="17"/>
      <c r="T16" s="17"/>
      <c r="U16" s="17"/>
      <c r="V16" s="17"/>
      <c r="W16" s="17"/>
      <c r="X16" s="17"/>
      <c r="Y16" s="17"/>
      <c r="Z16" s="17"/>
      <c r="AA16" s="17"/>
      <c r="AB16" s="17"/>
      <c r="AC16" s="17"/>
      <c r="AD16" s="17"/>
      <c r="AE16" s="17"/>
      <c r="AF16" s="17"/>
      <c r="AG16" s="17"/>
      <c r="AH16" s="12">
        <f>COUNTA(Janvier10[[#This Row],[1]:[31]])</f>
        <v>0</v>
      </c>
      <c r="AI16" s="20" t="str">
        <f ca="1">IFERROR(SUMPRODUCT(SUMIF(INDIRECT("liste"&amp;$B16),Janvier10[[#This Row],[1]:[31]],INDIRECT("cout"&amp;$B16))),"")</f>
        <v/>
      </c>
    </row>
    <row r="17" spans="1:35" ht="30" customHeight="1" x14ac:dyDescent="0.25">
      <c r="A17" s="19"/>
      <c r="B17" s="18"/>
      <c r="C17" s="17"/>
      <c r="D17" s="17"/>
      <c r="E17" s="17"/>
      <c r="F17" s="17"/>
      <c r="G17" s="17"/>
      <c r="H17" s="17"/>
      <c r="I17" s="17"/>
      <c r="J17" s="17"/>
      <c r="K17" s="17"/>
      <c r="L17" s="17"/>
      <c r="M17" s="17"/>
      <c r="N17" s="17"/>
      <c r="O17" s="17"/>
      <c r="P17" s="17"/>
      <c r="Q17" s="17"/>
      <c r="R17" s="17"/>
      <c r="S17" s="17"/>
      <c r="T17" s="17"/>
      <c r="U17" s="17"/>
      <c r="V17" s="17"/>
      <c r="W17" s="17"/>
      <c r="X17" s="17"/>
      <c r="Y17" s="17"/>
      <c r="Z17" s="17"/>
      <c r="AA17" s="17"/>
      <c r="AB17" s="17"/>
      <c r="AC17" s="17"/>
      <c r="AD17" s="17"/>
      <c r="AE17" s="17"/>
      <c r="AF17" s="17"/>
      <c r="AG17" s="17"/>
      <c r="AH17" s="12">
        <f>COUNTA(Janvier10[[#This Row],[1]:[31]])</f>
        <v>0</v>
      </c>
      <c r="AI17" s="20" t="str">
        <f ca="1">IFERROR(SUMPRODUCT(SUMIF(INDIRECT("liste"&amp;$B17),Janvier10[[#This Row],[1]:[31]],INDIRECT("cout"&amp;$B17))),"")</f>
        <v/>
      </c>
    </row>
    <row r="18" spans="1:35" ht="30" customHeight="1" x14ac:dyDescent="0.25">
      <c r="A18" s="19"/>
      <c r="B18" s="18"/>
      <c r="C18" s="17"/>
      <c r="D18" s="17"/>
      <c r="E18" s="17"/>
      <c r="F18" s="17"/>
      <c r="G18" s="17"/>
      <c r="H18" s="17"/>
      <c r="I18" s="17"/>
      <c r="J18" s="17"/>
      <c r="K18" s="17"/>
      <c r="L18" s="17"/>
      <c r="M18" s="17"/>
      <c r="N18" s="17"/>
      <c r="O18" s="17"/>
      <c r="P18" s="17"/>
      <c r="Q18" s="17"/>
      <c r="R18" s="17"/>
      <c r="S18" s="17"/>
      <c r="T18" s="17"/>
      <c r="U18" s="17"/>
      <c r="V18" s="17"/>
      <c r="W18" s="17"/>
      <c r="X18" s="17"/>
      <c r="Y18" s="17"/>
      <c r="Z18" s="17"/>
      <c r="AA18" s="17"/>
      <c r="AB18" s="17"/>
      <c r="AC18" s="17"/>
      <c r="AD18" s="17"/>
      <c r="AE18" s="17"/>
      <c r="AF18" s="17"/>
      <c r="AG18" s="17"/>
      <c r="AH18" s="12">
        <f>COUNTA(Janvier10[[#This Row],[1]:[31]])</f>
        <v>0</v>
      </c>
      <c r="AI18" s="20" t="str">
        <f ca="1">IFERROR(SUMPRODUCT(SUMIF(INDIRECT("liste"&amp;$B18),Janvier10[[#This Row],[1]:[31]],INDIRECT("cout"&amp;$B18))),"")</f>
        <v/>
      </c>
    </row>
    <row r="19" spans="1:35" ht="30" customHeight="1" x14ac:dyDescent="0.25">
      <c r="A19" s="19"/>
      <c r="B19" s="18"/>
      <c r="C19" s="17"/>
      <c r="D19" s="17"/>
      <c r="E19" s="17"/>
      <c r="F19" s="17"/>
      <c r="G19" s="17"/>
      <c r="H19" s="17"/>
      <c r="I19" s="17"/>
      <c r="J19" s="17"/>
      <c r="K19" s="17"/>
      <c r="L19" s="17"/>
      <c r="M19" s="17"/>
      <c r="N19" s="17"/>
      <c r="O19" s="17"/>
      <c r="P19" s="17"/>
      <c r="Q19" s="17"/>
      <c r="R19" s="17"/>
      <c r="S19" s="17"/>
      <c r="T19" s="17"/>
      <c r="U19" s="17"/>
      <c r="V19" s="17"/>
      <c r="W19" s="17"/>
      <c r="X19" s="17"/>
      <c r="Y19" s="17"/>
      <c r="Z19" s="17"/>
      <c r="AA19" s="17"/>
      <c r="AB19" s="17"/>
      <c r="AC19" s="17"/>
      <c r="AD19" s="17"/>
      <c r="AE19" s="17"/>
      <c r="AF19" s="17"/>
      <c r="AG19" s="17"/>
      <c r="AH19" s="12">
        <f>COUNTA(Janvier10[[#This Row],[1]:[31]])</f>
        <v>0</v>
      </c>
      <c r="AI19" s="20" t="str">
        <f ca="1">IFERROR(SUMPRODUCT(SUMIF(INDIRECT("liste"&amp;$B19),Janvier10[[#This Row],[1]:[31]],INDIRECT("cout"&amp;$B19))),"")</f>
        <v/>
      </c>
    </row>
    <row r="20" spans="1:35" ht="30" customHeight="1" x14ac:dyDescent="0.25">
      <c r="A20" s="19"/>
      <c r="B20" s="18"/>
      <c r="C20" s="17"/>
      <c r="D20" s="17"/>
      <c r="E20" s="17"/>
      <c r="F20" s="17"/>
      <c r="G20" s="17"/>
      <c r="H20" s="17"/>
      <c r="I20" s="17"/>
      <c r="J20" s="17"/>
      <c r="K20" s="17"/>
      <c r="L20" s="17"/>
      <c r="M20" s="17"/>
      <c r="N20" s="17"/>
      <c r="O20" s="17"/>
      <c r="P20" s="17"/>
      <c r="Q20" s="17"/>
      <c r="R20" s="17"/>
      <c r="S20" s="17"/>
      <c r="T20" s="17"/>
      <c r="U20" s="17"/>
      <c r="V20" s="17"/>
      <c r="W20" s="17"/>
      <c r="X20" s="17"/>
      <c r="Y20" s="17"/>
      <c r="Z20" s="17"/>
      <c r="AA20" s="17"/>
      <c r="AB20" s="17"/>
      <c r="AC20" s="17"/>
      <c r="AD20" s="17"/>
      <c r="AE20" s="17"/>
      <c r="AF20" s="17"/>
      <c r="AG20" s="17"/>
      <c r="AH20" s="12">
        <f>COUNTA(Janvier10[[#This Row],[1]:[31]])</f>
        <v>0</v>
      </c>
      <c r="AI20" s="20" t="str">
        <f ca="1">IFERROR(SUMPRODUCT(SUMIF(INDIRECT("liste"&amp;$B20),Janvier10[[#This Row],[1]:[31]],INDIRECT("cout"&amp;$B20))),"")</f>
        <v/>
      </c>
    </row>
    <row r="21" spans="1:35" ht="30" customHeight="1" x14ac:dyDescent="0.25">
      <c r="A21" s="19"/>
      <c r="B21" s="18"/>
      <c r="C21" s="17"/>
      <c r="D21" s="17"/>
      <c r="E21" s="17"/>
      <c r="F21" s="17"/>
      <c r="G21" s="17"/>
      <c r="H21" s="17"/>
      <c r="I21" s="17"/>
      <c r="J21" s="17"/>
      <c r="K21" s="17"/>
      <c r="L21" s="17"/>
      <c r="M21" s="17"/>
      <c r="N21" s="17"/>
      <c r="O21" s="17"/>
      <c r="P21" s="17"/>
      <c r="Q21" s="17"/>
      <c r="R21" s="17"/>
      <c r="S21" s="17"/>
      <c r="T21" s="17"/>
      <c r="U21" s="17"/>
      <c r="V21" s="17"/>
      <c r="W21" s="17"/>
      <c r="X21" s="17"/>
      <c r="Y21" s="17"/>
      <c r="Z21" s="17"/>
      <c r="AA21" s="17"/>
      <c r="AB21" s="17"/>
      <c r="AC21" s="17"/>
      <c r="AD21" s="17"/>
      <c r="AE21" s="17"/>
      <c r="AF21" s="17"/>
      <c r="AG21" s="17"/>
      <c r="AH21" s="12">
        <f>COUNTA(Janvier10[[#This Row],[1]:[31]])</f>
        <v>0</v>
      </c>
      <c r="AI21" s="20" t="str">
        <f ca="1">IFERROR(SUMPRODUCT(SUMIF(INDIRECT("liste"&amp;$B21),Janvier10[[#This Row],[1]:[31]],INDIRECT("cout"&amp;$B21))),"")</f>
        <v/>
      </c>
    </row>
    <row r="22" spans="1:35" ht="30" customHeight="1" x14ac:dyDescent="0.25">
      <c r="A22" s="19"/>
      <c r="B22" s="18"/>
      <c r="C22" s="17"/>
      <c r="D22" s="17"/>
      <c r="E22" s="17"/>
      <c r="F22" s="17"/>
      <c r="G22" s="17"/>
      <c r="H22" s="17"/>
      <c r="I22" s="17"/>
      <c r="J22" s="17"/>
      <c r="K22" s="17"/>
      <c r="L22" s="17"/>
      <c r="M22" s="17"/>
      <c r="N22" s="17"/>
      <c r="O22" s="17"/>
      <c r="P22" s="17"/>
      <c r="Q22" s="17"/>
      <c r="R22" s="17"/>
      <c r="S22" s="17"/>
      <c r="T22" s="17"/>
      <c r="U22" s="17"/>
      <c r="V22" s="17"/>
      <c r="W22" s="17"/>
      <c r="X22" s="17"/>
      <c r="Y22" s="17"/>
      <c r="Z22" s="17"/>
      <c r="AA22" s="17"/>
      <c r="AB22" s="17"/>
      <c r="AC22" s="17"/>
      <c r="AD22" s="17"/>
      <c r="AE22" s="17"/>
      <c r="AF22" s="17"/>
      <c r="AG22" s="17"/>
      <c r="AH22" s="12">
        <f>COUNTA(Janvier10[[#This Row],[1]:[31]])</f>
        <v>0</v>
      </c>
      <c r="AI22" s="20" t="str">
        <f ca="1">IFERROR(SUMPRODUCT(SUMIF(INDIRECT("liste"&amp;$B22),Janvier10[[#This Row],[1]:[31]],INDIRECT("cout"&amp;$B22))),"")</f>
        <v/>
      </c>
    </row>
    <row r="23" spans="1:35" ht="30" customHeight="1" x14ac:dyDescent="0.25">
      <c r="A23" s="19"/>
      <c r="B23" s="18"/>
      <c r="C23" s="17"/>
      <c r="D23" s="17"/>
      <c r="E23" s="17"/>
      <c r="F23" s="17"/>
      <c r="G23" s="17"/>
      <c r="H23" s="17"/>
      <c r="I23" s="17"/>
      <c r="J23" s="17"/>
      <c r="K23" s="17"/>
      <c r="L23" s="17"/>
      <c r="M23" s="17"/>
      <c r="N23" s="17"/>
      <c r="O23" s="17"/>
      <c r="P23" s="17"/>
      <c r="Q23" s="17"/>
      <c r="R23" s="17"/>
      <c r="S23" s="17"/>
      <c r="T23" s="17"/>
      <c r="U23" s="17"/>
      <c r="V23" s="17"/>
      <c r="W23" s="17"/>
      <c r="X23" s="17"/>
      <c r="Y23" s="17"/>
      <c r="Z23" s="17"/>
      <c r="AA23" s="17"/>
      <c r="AB23" s="17"/>
      <c r="AC23" s="17"/>
      <c r="AD23" s="17"/>
      <c r="AE23" s="17"/>
      <c r="AF23" s="17"/>
      <c r="AG23" s="17"/>
      <c r="AH23" s="12">
        <f>COUNTA(Janvier10[[#This Row],[1]:[31]])</f>
        <v>0</v>
      </c>
      <c r="AI23" s="20" t="str">
        <f ca="1">IFERROR(SUMPRODUCT(SUMIF(INDIRECT("liste"&amp;$B23),Janvier10[[#This Row],[1]:[31]],INDIRECT("cout"&amp;$B23))),"")</f>
        <v/>
      </c>
    </row>
    <row r="24" spans="1:35" ht="30" customHeight="1" x14ac:dyDescent="0.25">
      <c r="A24" s="19"/>
      <c r="B24" s="18"/>
      <c r="C24" s="17"/>
      <c r="D24" s="17"/>
      <c r="E24" s="17"/>
      <c r="F24" s="17"/>
      <c r="G24" s="17"/>
      <c r="H24" s="17"/>
      <c r="I24" s="17"/>
      <c r="J24" s="17"/>
      <c r="K24" s="17"/>
      <c r="L24" s="17"/>
      <c r="M24" s="17"/>
      <c r="N24" s="17"/>
      <c r="O24" s="17"/>
      <c r="P24" s="17"/>
      <c r="Q24" s="17"/>
      <c r="R24" s="17"/>
      <c r="S24" s="17"/>
      <c r="T24" s="17"/>
      <c r="U24" s="17"/>
      <c r="V24" s="17"/>
      <c r="W24" s="17"/>
      <c r="X24" s="17"/>
      <c r="Y24" s="17"/>
      <c r="Z24" s="17"/>
      <c r="AA24" s="17"/>
      <c r="AB24" s="17"/>
      <c r="AC24" s="17"/>
      <c r="AD24" s="17"/>
      <c r="AE24" s="17"/>
      <c r="AF24" s="17"/>
      <c r="AG24" s="17"/>
      <c r="AH24" s="12">
        <f>COUNTA(Janvier10[[#This Row],[1]:[31]])</f>
        <v>0</v>
      </c>
      <c r="AI24" s="20" t="str">
        <f ca="1">IFERROR(SUMPRODUCT(SUMIF(INDIRECT("liste"&amp;$B24),Janvier10[[#This Row],[1]:[31]],INDIRECT("cout"&amp;$B24))),"")</f>
        <v/>
      </c>
    </row>
    <row r="25" spans="1:35" ht="30" customHeight="1" x14ac:dyDescent="0.25">
      <c r="A25" s="19"/>
      <c r="B25" s="18"/>
      <c r="C25" s="17"/>
      <c r="D25" s="17"/>
      <c r="E25" s="17"/>
      <c r="F25" s="17"/>
      <c r="G25" s="17"/>
      <c r="H25" s="17"/>
      <c r="I25" s="17"/>
      <c r="J25" s="17"/>
      <c r="K25" s="17"/>
      <c r="L25" s="17"/>
      <c r="M25" s="17"/>
      <c r="N25" s="17"/>
      <c r="O25" s="17"/>
      <c r="P25" s="17"/>
      <c r="Q25" s="17"/>
      <c r="R25" s="17"/>
      <c r="S25" s="17"/>
      <c r="T25" s="17"/>
      <c r="U25" s="17"/>
      <c r="V25" s="17"/>
      <c r="W25" s="17"/>
      <c r="X25" s="17"/>
      <c r="Y25" s="17"/>
      <c r="Z25" s="17"/>
      <c r="AA25" s="17"/>
      <c r="AB25" s="17"/>
      <c r="AC25" s="17"/>
      <c r="AD25" s="17"/>
      <c r="AE25" s="17"/>
      <c r="AF25" s="17"/>
      <c r="AG25" s="17"/>
      <c r="AH25" s="12">
        <f>COUNTA(Janvier10[[#This Row],[1]:[31]])</f>
        <v>0</v>
      </c>
      <c r="AI25" s="20" t="str">
        <f ca="1">IFERROR(SUMPRODUCT(SUMIF(INDIRECT("liste"&amp;$B25),Janvier10[[#This Row],[1]:[31]],INDIRECT("cout"&amp;$B25))),"")</f>
        <v/>
      </c>
    </row>
    <row r="26" spans="1:35" ht="30" customHeight="1" x14ac:dyDescent="0.25">
      <c r="A26" s="19"/>
      <c r="B26" s="18"/>
      <c r="C26" s="17"/>
      <c r="D26" s="17"/>
      <c r="E26" s="17"/>
      <c r="F26" s="17"/>
      <c r="G26" s="17"/>
      <c r="H26" s="17"/>
      <c r="I26" s="17"/>
      <c r="J26" s="17"/>
      <c r="K26" s="17"/>
      <c r="L26" s="17"/>
      <c r="M26" s="17"/>
      <c r="N26" s="17"/>
      <c r="O26" s="17"/>
      <c r="P26" s="17"/>
      <c r="Q26" s="17"/>
      <c r="R26" s="17"/>
      <c r="S26" s="17"/>
      <c r="T26" s="17"/>
      <c r="U26" s="17"/>
      <c r="V26" s="17"/>
      <c r="W26" s="17"/>
      <c r="X26" s="17"/>
      <c r="Y26" s="17"/>
      <c r="Z26" s="17"/>
      <c r="AA26" s="17"/>
      <c r="AB26" s="17"/>
      <c r="AC26" s="17"/>
      <c r="AD26" s="17"/>
      <c r="AE26" s="17"/>
      <c r="AF26" s="17"/>
      <c r="AG26" s="17"/>
      <c r="AH26" s="12">
        <f>COUNTA(Janvier10[[#This Row],[1]:[31]])</f>
        <v>0</v>
      </c>
      <c r="AI26" s="20" t="str">
        <f ca="1">IFERROR(SUMPRODUCT(SUMIF(INDIRECT("liste"&amp;$B26),Janvier10[[#This Row],[1]:[31]],INDIRECT("cout"&amp;$B26))),"")</f>
        <v/>
      </c>
    </row>
    <row r="27" spans="1:35" ht="30" customHeight="1" x14ac:dyDescent="0.25">
      <c r="A27" s="19"/>
      <c r="B27" s="18"/>
      <c r="C27" s="17"/>
      <c r="D27" s="17"/>
      <c r="E27" s="17"/>
      <c r="F27" s="17"/>
      <c r="G27" s="17"/>
      <c r="H27" s="17"/>
      <c r="I27" s="17"/>
      <c r="J27" s="17"/>
      <c r="K27" s="17"/>
      <c r="L27" s="17"/>
      <c r="M27" s="17"/>
      <c r="N27" s="17"/>
      <c r="O27" s="17"/>
      <c r="P27" s="17"/>
      <c r="Q27" s="17"/>
      <c r="R27" s="17"/>
      <c r="S27" s="17"/>
      <c r="T27" s="17"/>
      <c r="U27" s="17"/>
      <c r="V27" s="17"/>
      <c r="W27" s="17"/>
      <c r="X27" s="17"/>
      <c r="Y27" s="17"/>
      <c r="Z27" s="17"/>
      <c r="AA27" s="17"/>
      <c r="AB27" s="17"/>
      <c r="AC27" s="17"/>
      <c r="AD27" s="17"/>
      <c r="AE27" s="17"/>
      <c r="AF27" s="17"/>
      <c r="AG27" s="17"/>
      <c r="AH27" s="12">
        <f>COUNTA(Janvier10[[#This Row],[1]:[31]])</f>
        <v>0</v>
      </c>
      <c r="AI27" s="20" t="str">
        <f ca="1">IFERROR(SUMPRODUCT(SUMIF(INDIRECT("liste"&amp;$B27),Janvier10[[#This Row],[1]:[31]],INDIRECT("cout"&amp;$B27))),"")</f>
        <v/>
      </c>
    </row>
  </sheetData>
  <mergeCells count="1">
    <mergeCell ref="C3:AG3"/>
  </mergeCells>
  <conditionalFormatting sqref="C6:AG27">
    <cfRule type="expression" priority="6" stopIfTrue="1">
      <formula>C6=""</formula>
    </cfRule>
    <cfRule type="expression" dxfId="315" priority="7" stopIfTrue="1">
      <formula>C6=CléPersonnalisée2</formula>
    </cfRule>
    <cfRule type="expression" dxfId="314" priority="8" stopIfTrue="1">
      <formula>C6=CléPersonnalisée1</formula>
    </cfRule>
    <cfRule type="expression" dxfId="313" priority="9" stopIfTrue="1">
      <formula>C6=CléMaladie</formula>
    </cfRule>
    <cfRule type="expression" dxfId="312" priority="10" stopIfTrue="1">
      <formula>C6=CléPersonnel</formula>
    </cfRule>
    <cfRule type="expression" dxfId="311" priority="11" stopIfTrue="1">
      <formula>C6=CléCongé</formula>
    </cfRule>
  </conditionalFormatting>
  <conditionalFormatting sqref="AH6:AH27">
    <cfRule type="dataBar" priority="12">
      <dataBar>
        <cfvo type="num" val="0"/>
        <cfvo type="num" val="31"/>
        <color theme="2" tint="-0.249977111117893"/>
      </dataBar>
      <extLst>
        <ext xmlns:x14="http://schemas.microsoft.com/office/spreadsheetml/2009/9/main" uri="{B025F937-C7B1-47D3-B67F-A62EFF666E3E}">
          <x14:id>{5EA53D46-934D-441E-AE90-B21C1F0DCE4A}</x14:id>
        </ext>
      </extLst>
    </cfRule>
  </conditionalFormatting>
  <conditionalFormatting sqref="AI6:AI27">
    <cfRule type="dataBar" priority="5">
      <dataBar>
        <cfvo type="num" val="0"/>
        <cfvo type="num" val="31"/>
        <color theme="2" tint="-0.249977111117893"/>
      </dataBar>
      <extLst>
        <ext xmlns:x14="http://schemas.microsoft.com/office/spreadsheetml/2009/9/main" uri="{B025F937-C7B1-47D3-B67F-A62EFF666E3E}">
          <x14:id>{CCE44146-9F81-448F-B0A5-53A320A25950}</x14:id>
        </ext>
      </extLst>
    </cfRule>
  </conditionalFormatting>
  <conditionalFormatting sqref="C6:AG6">
    <cfRule type="expression" dxfId="309" priority="3">
      <formula>AND($B6="chat")</formula>
    </cfRule>
    <cfRule type="expression" dxfId="310" priority="4">
      <formula>AND($B6="chien")</formula>
    </cfRule>
  </conditionalFormatting>
  <conditionalFormatting sqref="C7:AG27">
    <cfRule type="expression" dxfId="308" priority="1">
      <formula>AND($B7="chat")</formula>
    </cfRule>
    <cfRule type="expression" dxfId="307" priority="2">
      <formula>AND($B7="chien")</formula>
    </cfRule>
  </conditionalFormatting>
  <dataValidations count="9">
    <dataValidation type="list" allowBlank="1" showInputMessage="1" showErrorMessage="1" sqref="C6:AG27" xr:uid="{AC1623E7-EE6E-4D28-B814-E3071016BAEB}">
      <formula1>INDIRECT("liste"&amp;$B6)</formula1>
    </dataValidation>
    <dataValidation type="list" allowBlank="1" showInputMessage="1" showErrorMessage="1" sqref="B6:B27" xr:uid="{257F4CF3-3493-4744-8DE9-28C87F09EFB8}">
      <formula1>"chien,chat"</formula1>
    </dataValidation>
    <dataValidation allowBlank="1" showInputMessage="1" showErrorMessage="1" prompt="Entrez l’année dans la cellule ci-dessous" sqref="AH1:AH2" xr:uid="{BAC8985F-6990-4964-8F1C-C89E507C0A64}"/>
    <dataValidation allowBlank="1" showInputMessage="1" showErrorMessage="1" prompt="Mois de ce calendrier des absences. Mettez à jour l’année dans la cellule AH4. Suivez les totaux mensuels dans la dernière cellule du tableau. Entrez les noms des employés dans la colonne B du tableau" sqref="A3:B3" xr:uid="{ACF4A188-F616-4F77-8889-5366E9DA7B17}"/>
    <dataValidation allowBlank="1" showInputMessage="1" showErrorMessage="1" prompt="Calcule automatiquement le nombre total de jours d’absence d’un employé durant ce mois" sqref="AH5:AI5" xr:uid="{4874F7DA-3900-493E-8004-1E6A5B67AE9F}"/>
    <dataValidation allowBlank="1" showInputMessage="1" showErrorMessage="1" prompt="Les jours de la semaine dans cette ligne sont mis à jour automatiquement pour le mois en fonction de l’année entrée dans AH4. Chaque jour du mois est une colonne dans laquelle noter l’absence et le motif d’absence d’un employé" sqref="C4" xr:uid="{240EF44F-8966-4D3D-ABE5-EE8528F3D490}"/>
    <dataValidation allowBlank="1" showInputMessage="1" showErrorMessage="1" prompt="Les jours du mois dans cette ligne sont générés automatiquement. Entrez l’absence et le motif d’absence d’un employé dans chaque colonne pour chaque jour du mois. Un champ vide indique qu’il n’y a pas eu d’absence" sqref="C5" xr:uid="{9ED941AF-7EA7-4547-8710-D6B44FAF3B51}"/>
    <dataValidation errorStyle="warning" allowBlank="1" showInputMessage="1" showErrorMessage="1" error="Sélectionnez un nom dans la liste. Sélectionnez ANNULER, appuyez sur ALT+FLÈCHE BAS, puis sur ENTRÉE pour sélectionner un nom" prompt="Entrez les noms des employés dans la feuille de calcul Noms des employés, puis sélectionnez ces noms dans les listes déroulantes de cette colonne. Appuyez sur ALT+FLÈCHE BAS, puis sur ENTRÉE pour sélectionner un nom" sqref="A5:B5" xr:uid="{FF10313B-BA1A-4261-81D8-AECB5A35FD94}"/>
    <dataValidation allowBlank="1" showInputMessage="1" showErrorMessage="1" prompt="Entrez l’année dans cette cellule" sqref="AH3" xr:uid="{EFDDB673-E0B8-4C7B-AC0B-5E4E90B5D554}"/>
  </dataValidations>
  <pageMargins left="0.7" right="0.7" top="0.75" bottom="0.75" header="0.3" footer="0.3"/>
  <tableParts count="1">
    <tablePart r:id="rId1"/>
  </tableParts>
  <extLst>
    <ext xmlns:x14="http://schemas.microsoft.com/office/spreadsheetml/2009/9/main" uri="{78C0D931-6437-407d-A8EE-F0AAD7539E65}">
      <x14:conditionalFormattings>
        <x14:conditionalFormatting xmlns:xm="http://schemas.microsoft.com/office/excel/2006/main">
          <x14:cfRule type="dataBar" id="{5EA53D46-934D-441E-AE90-B21C1F0DCE4A}">
            <x14:dataBar minLength="0" maxLength="100">
              <x14:cfvo type="num">
                <xm:f>0</xm:f>
              </x14:cfvo>
              <x14:cfvo type="num">
                <xm:f>31</xm:f>
              </x14:cfvo>
              <x14:negativeFillColor rgb="FFFF0000"/>
              <x14:axisColor rgb="FF000000"/>
            </x14:dataBar>
          </x14:cfRule>
          <xm:sqref>AH6:AH27</xm:sqref>
        </x14:conditionalFormatting>
        <x14:conditionalFormatting xmlns:xm="http://schemas.microsoft.com/office/excel/2006/main">
          <x14:cfRule type="dataBar" id="{CCE44146-9F81-448F-B0A5-53A320A25950}">
            <x14:dataBar minLength="0" maxLength="100">
              <x14:cfvo type="num">
                <xm:f>0</xm:f>
              </x14:cfvo>
              <x14:cfvo type="num">
                <xm:f>31</xm:f>
              </x14:cfvo>
              <x14:negativeFillColor rgb="FFFF0000"/>
              <x14:axisColor rgb="FF000000"/>
            </x14:dataBar>
          </x14:cfRule>
          <xm:sqref>AI6:AI27</xm:sqref>
        </x14:conditionalFormatting>
      </x14:conditionalFormatting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B84056-EE1E-400D-8846-0111EAF7FCFB}">
  <dimension ref="A1:AK27"/>
  <sheetViews>
    <sheetView workbookViewId="0">
      <selection activeCell="A4" sqref="A4"/>
    </sheetView>
  </sheetViews>
  <sheetFormatPr baseColWidth="10" defaultColWidth="9.140625" defaultRowHeight="15" x14ac:dyDescent="0.25"/>
  <cols>
    <col min="1" max="1" width="21.140625" style="2" customWidth="1"/>
    <col min="2" max="2" width="8.140625" style="2" customWidth="1"/>
    <col min="3" max="33" width="4.7109375" style="2" customWidth="1"/>
    <col min="34" max="34" width="9.85546875" style="2" customWidth="1"/>
    <col min="35" max="35" width="15" customWidth="1"/>
  </cols>
  <sheetData>
    <row r="1" spans="1:37" ht="15" customHeight="1" x14ac:dyDescent="0.25">
      <c r="AH1" s="4"/>
    </row>
    <row r="2" spans="1:37" ht="15" customHeight="1" x14ac:dyDescent="0.25">
      <c r="AH2" s="4"/>
    </row>
    <row r="3" spans="1:37" ht="30" customHeight="1" x14ac:dyDescent="0.25">
      <c r="A3" s="6" t="s">
        <v>104</v>
      </c>
      <c r="B3" s="6"/>
      <c r="C3" s="27" t="s">
        <v>38</v>
      </c>
      <c r="D3" s="27"/>
      <c r="E3" s="27"/>
      <c r="F3" s="27"/>
      <c r="G3" s="27"/>
      <c r="H3" s="27"/>
      <c r="I3" s="27"/>
      <c r="J3" s="27"/>
      <c r="K3" s="27"/>
      <c r="L3" s="27"/>
      <c r="M3" s="27"/>
      <c r="N3" s="27"/>
      <c r="O3" s="27"/>
      <c r="P3" s="27"/>
      <c r="Q3" s="27"/>
      <c r="R3" s="27"/>
      <c r="S3" s="27"/>
      <c r="T3" s="27"/>
      <c r="U3" s="27"/>
      <c r="V3" s="27"/>
      <c r="W3" s="27"/>
      <c r="X3" s="27"/>
      <c r="Y3" s="27"/>
      <c r="Z3" s="27"/>
      <c r="AA3" s="27"/>
      <c r="AB3" s="27"/>
      <c r="AC3" s="27"/>
      <c r="AD3" s="27"/>
      <c r="AE3" s="27"/>
      <c r="AF3" s="27"/>
      <c r="AG3" s="27"/>
      <c r="AH3" s="6">
        <v>2019</v>
      </c>
      <c r="AI3" s="14"/>
    </row>
    <row r="4" spans="1:37" ht="15" customHeight="1" x14ac:dyDescent="0.25">
      <c r="A4" s="3"/>
      <c r="B4" s="3"/>
      <c r="C4" s="1" t="str">
        <f>TEXT(WEEKDAY(DATE(AnnéeCalendrier,1,1),1),"jjj")</f>
        <v>mar</v>
      </c>
      <c r="D4" s="1" t="str">
        <f>TEXT(WEEKDAY(DATE(AnnéeCalendrier,1,2),1),"jjj")</f>
        <v>mer</v>
      </c>
      <c r="E4" s="1" t="str">
        <f>TEXT(WEEKDAY(DATE(AnnéeCalendrier,1,3),1),"jjj")</f>
        <v>jeu</v>
      </c>
      <c r="F4" s="1" t="str">
        <f>TEXT(WEEKDAY(DATE(AnnéeCalendrier,1,4),1),"jjj")</f>
        <v>ven</v>
      </c>
      <c r="G4" s="1" t="str">
        <f>TEXT(WEEKDAY(DATE(AnnéeCalendrier,1,5),1),"jjj")</f>
        <v>sam</v>
      </c>
      <c r="H4" s="1" t="str">
        <f>TEXT(WEEKDAY(DATE(AnnéeCalendrier,1,6),1),"jjj")</f>
        <v>dim</v>
      </c>
      <c r="I4" s="1" t="str">
        <f>TEXT(WEEKDAY(DATE(AnnéeCalendrier,1,7),1),"jjj")</f>
        <v>lun</v>
      </c>
      <c r="J4" s="1" t="str">
        <f>TEXT(WEEKDAY(DATE(AnnéeCalendrier,1,8),1),"jjj")</f>
        <v>mar</v>
      </c>
      <c r="K4" s="1" t="str">
        <f>TEXT(WEEKDAY(DATE(AnnéeCalendrier,1,9),1),"jjj")</f>
        <v>mer</v>
      </c>
      <c r="L4" s="1" t="str">
        <f>TEXT(WEEKDAY(DATE(AnnéeCalendrier,1,10),1),"jjj")</f>
        <v>jeu</v>
      </c>
      <c r="M4" s="1" t="str">
        <f>TEXT(WEEKDAY(DATE(AnnéeCalendrier,1,11),1),"jjj")</f>
        <v>ven</v>
      </c>
      <c r="N4" s="1" t="str">
        <f>TEXT(WEEKDAY(DATE(AnnéeCalendrier,1,12),1),"jjj")</f>
        <v>sam</v>
      </c>
      <c r="O4" s="1" t="str">
        <f>TEXT(WEEKDAY(DATE(AnnéeCalendrier,1,13),1),"jjj")</f>
        <v>dim</v>
      </c>
      <c r="P4" s="1" t="str">
        <f>TEXT(WEEKDAY(DATE(AnnéeCalendrier,1,14),1),"jjj")</f>
        <v>lun</v>
      </c>
      <c r="Q4" s="1" t="str">
        <f>TEXT(WEEKDAY(DATE(AnnéeCalendrier,1,15),1),"jjj")</f>
        <v>mar</v>
      </c>
      <c r="R4" s="1" t="str">
        <f>TEXT(WEEKDAY(DATE(AnnéeCalendrier,1,16),1),"jjj")</f>
        <v>mer</v>
      </c>
      <c r="S4" s="1" t="str">
        <f>TEXT(WEEKDAY(DATE(AnnéeCalendrier,1,17),1),"jjj")</f>
        <v>jeu</v>
      </c>
      <c r="T4" s="1" t="str">
        <f>TEXT(WEEKDAY(DATE(AnnéeCalendrier,1,18),1),"jjj")</f>
        <v>ven</v>
      </c>
      <c r="U4" s="1" t="str">
        <f>TEXT(WEEKDAY(DATE(AnnéeCalendrier,1,19),1),"jjj")</f>
        <v>sam</v>
      </c>
      <c r="V4" s="1" t="str">
        <f>TEXT(WEEKDAY(DATE(AnnéeCalendrier,1,20),1),"jjj")</f>
        <v>dim</v>
      </c>
      <c r="W4" s="1" t="str">
        <f>TEXT(WEEKDAY(DATE(AnnéeCalendrier,1,21),1),"jjj")</f>
        <v>lun</v>
      </c>
      <c r="X4" s="1" t="str">
        <f>TEXT(WEEKDAY(DATE(AnnéeCalendrier,1,22),1),"jjj")</f>
        <v>mar</v>
      </c>
      <c r="Y4" s="1" t="str">
        <f>TEXT(WEEKDAY(DATE(AnnéeCalendrier,1,23),1),"jjj")</f>
        <v>mer</v>
      </c>
      <c r="Z4" s="1" t="str">
        <f>TEXT(WEEKDAY(DATE(AnnéeCalendrier,1,24),1),"jjj")</f>
        <v>jeu</v>
      </c>
      <c r="AA4" s="1" t="str">
        <f>TEXT(WEEKDAY(DATE(AnnéeCalendrier,1,25),1),"jjj")</f>
        <v>ven</v>
      </c>
      <c r="AB4" s="1" t="str">
        <f>TEXT(WEEKDAY(DATE(AnnéeCalendrier,1,26),1),"jjj")</f>
        <v>sam</v>
      </c>
      <c r="AC4" s="1" t="str">
        <f>TEXT(WEEKDAY(DATE(AnnéeCalendrier,1,27),1),"jjj")</f>
        <v>dim</v>
      </c>
      <c r="AD4" s="1" t="str">
        <f>TEXT(WEEKDAY(DATE(AnnéeCalendrier,1,28),1),"jjj")</f>
        <v>lun</v>
      </c>
      <c r="AE4" s="1" t="str">
        <f>TEXT(WEEKDAY(DATE(AnnéeCalendrier,1,29),1),"jjj")</f>
        <v>mar</v>
      </c>
      <c r="AF4" s="1" t="str">
        <f>TEXT(WEEKDAY(DATE(AnnéeCalendrier,1,30),1),"jjj")</f>
        <v>mer</v>
      </c>
      <c r="AG4" s="1" t="str">
        <f>TEXT(WEEKDAY(DATE(AnnéeCalendrier,1,31),1),"jjj")</f>
        <v>jeu</v>
      </c>
      <c r="AH4" s="13"/>
    </row>
    <row r="5" spans="1:37" ht="15" customHeight="1" x14ac:dyDescent="0.25">
      <c r="A5" s="5" t="s">
        <v>32</v>
      </c>
      <c r="B5" s="5" t="s">
        <v>75</v>
      </c>
      <c r="C5" s="7" t="s">
        <v>1</v>
      </c>
      <c r="D5" s="7" t="s">
        <v>2</v>
      </c>
      <c r="E5" s="7" t="s">
        <v>3</v>
      </c>
      <c r="F5" s="7" t="s">
        <v>4</v>
      </c>
      <c r="G5" s="7" t="s">
        <v>5</v>
      </c>
      <c r="H5" s="7" t="s">
        <v>6</v>
      </c>
      <c r="I5" s="7" t="s">
        <v>7</v>
      </c>
      <c r="J5" s="7" t="s">
        <v>8</v>
      </c>
      <c r="K5" s="7" t="s">
        <v>9</v>
      </c>
      <c r="L5" s="7" t="s">
        <v>10</v>
      </c>
      <c r="M5" s="7" t="s">
        <v>11</v>
      </c>
      <c r="N5" s="7" t="s">
        <v>12</v>
      </c>
      <c r="O5" s="7" t="s">
        <v>13</v>
      </c>
      <c r="P5" s="7" t="s">
        <v>14</v>
      </c>
      <c r="Q5" s="7" t="s">
        <v>15</v>
      </c>
      <c r="R5" s="7" t="s">
        <v>16</v>
      </c>
      <c r="S5" s="7" t="s">
        <v>17</v>
      </c>
      <c r="T5" s="7" t="s">
        <v>18</v>
      </c>
      <c r="U5" s="7" t="s">
        <v>19</v>
      </c>
      <c r="V5" s="7" t="s">
        <v>20</v>
      </c>
      <c r="W5" s="7" t="s">
        <v>21</v>
      </c>
      <c r="X5" s="7" t="s">
        <v>22</v>
      </c>
      <c r="Y5" s="7" t="s">
        <v>23</v>
      </c>
      <c r="Z5" s="7" t="s">
        <v>24</v>
      </c>
      <c r="AA5" s="7" t="s">
        <v>25</v>
      </c>
      <c r="AB5" s="7" t="s">
        <v>26</v>
      </c>
      <c r="AC5" s="7" t="s">
        <v>27</v>
      </c>
      <c r="AD5" s="7" t="s">
        <v>28</v>
      </c>
      <c r="AE5" s="7" t="s">
        <v>29</v>
      </c>
      <c r="AF5" s="7" t="s">
        <v>30</v>
      </c>
      <c r="AG5" s="7" t="s">
        <v>31</v>
      </c>
      <c r="AH5" s="9" t="s">
        <v>33</v>
      </c>
      <c r="AI5" s="10" t="s">
        <v>34</v>
      </c>
    </row>
    <row r="6" spans="1:37" ht="30" customHeight="1" x14ac:dyDescent="0.25">
      <c r="A6" s="2" t="s">
        <v>35</v>
      </c>
      <c r="B6" s="18" t="s">
        <v>62</v>
      </c>
      <c r="C6" s="17" t="s">
        <v>42</v>
      </c>
      <c r="D6" s="17"/>
      <c r="E6" s="17"/>
      <c r="F6" s="17"/>
      <c r="G6" s="17"/>
      <c r="H6" s="17"/>
      <c r="I6" s="17"/>
      <c r="J6" s="17"/>
      <c r="K6" s="17"/>
      <c r="L6" s="17"/>
      <c r="M6" s="17"/>
      <c r="N6" s="17"/>
      <c r="O6" s="17"/>
      <c r="P6" s="17"/>
      <c r="Q6" s="17"/>
      <c r="R6" s="17" t="s">
        <v>40</v>
      </c>
      <c r="S6" s="17"/>
      <c r="T6" s="17"/>
      <c r="U6" s="17"/>
      <c r="V6" s="17" t="s">
        <v>40</v>
      </c>
      <c r="W6" s="17"/>
      <c r="X6" s="17"/>
      <c r="Y6" s="17"/>
      <c r="Z6" s="17"/>
      <c r="AA6" s="17"/>
      <c r="AB6" s="17"/>
      <c r="AC6" s="17"/>
      <c r="AD6" s="17"/>
      <c r="AE6" s="17"/>
      <c r="AF6" s="17"/>
      <c r="AG6" s="17"/>
      <c r="AH6" s="12">
        <f>COUNTA(Janvier13[[#This Row],[1]:[31]])</f>
        <v>3</v>
      </c>
      <c r="AI6" s="20">
        <f ca="1">IFERROR(SUMPRODUCT(SUMIF(INDIRECT("liste"&amp;$B6),Janvier13[[#This Row],[1]:[31]],INDIRECT("cout"&amp;$B6))),"")</f>
        <v>27</v>
      </c>
    </row>
    <row r="7" spans="1:37" ht="30" customHeight="1" x14ac:dyDescent="0.25">
      <c r="A7" s="2" t="s">
        <v>36</v>
      </c>
      <c r="B7" s="18" t="s">
        <v>62</v>
      </c>
      <c r="C7" s="17"/>
      <c r="D7" s="17"/>
      <c r="E7" s="17"/>
      <c r="F7" s="17"/>
      <c r="G7" s="17"/>
      <c r="H7" s="17"/>
      <c r="I7" s="17"/>
      <c r="J7" s="17"/>
      <c r="K7" s="17"/>
      <c r="L7" s="17"/>
      <c r="M7" s="17"/>
      <c r="N7" s="17"/>
      <c r="O7" s="17"/>
      <c r="P7" s="17"/>
      <c r="Q7" s="17"/>
      <c r="R7" s="17"/>
      <c r="S7" s="17"/>
      <c r="T7" s="17"/>
      <c r="U7" s="17"/>
      <c r="V7" s="17"/>
      <c r="W7" s="17"/>
      <c r="X7" s="17"/>
      <c r="Y7" s="17"/>
      <c r="Z7" s="17"/>
      <c r="AA7" s="17"/>
      <c r="AB7" s="17"/>
      <c r="AC7" s="17"/>
      <c r="AD7" s="17"/>
      <c r="AE7" s="17"/>
      <c r="AF7" s="17"/>
      <c r="AG7" s="17"/>
      <c r="AH7" s="12">
        <f>COUNTA(Janvier13[[#This Row],[1]:[31]])</f>
        <v>0</v>
      </c>
      <c r="AI7" s="20">
        <f ca="1">IFERROR(SUMPRODUCT(SUMIF(INDIRECT("liste"&amp;$B7),Janvier13[[#This Row],[1]:[31]],INDIRECT("cout"&amp;$B7))),"")</f>
        <v>0</v>
      </c>
    </row>
    <row r="8" spans="1:37" ht="30" customHeight="1" x14ac:dyDescent="0.25">
      <c r="B8" s="18" t="s">
        <v>62</v>
      </c>
      <c r="C8" s="17"/>
      <c r="D8" s="17"/>
      <c r="E8" s="17"/>
      <c r="F8" s="17"/>
      <c r="G8" s="17"/>
      <c r="H8" s="17"/>
      <c r="I8" s="17"/>
      <c r="J8" s="17"/>
      <c r="K8" s="17"/>
      <c r="L8" s="17"/>
      <c r="M8" s="17"/>
      <c r="N8" s="17"/>
      <c r="O8" s="17"/>
      <c r="P8" s="17"/>
      <c r="Q8" s="17"/>
      <c r="R8" s="17"/>
      <c r="S8" s="17"/>
      <c r="T8" s="17"/>
      <c r="U8" s="17"/>
      <c r="V8" s="17"/>
      <c r="W8" s="17"/>
      <c r="X8" s="17"/>
      <c r="Y8" s="17"/>
      <c r="Z8" s="17"/>
      <c r="AA8" s="17"/>
      <c r="AB8" s="17"/>
      <c r="AC8" s="17"/>
      <c r="AD8" s="17"/>
      <c r="AE8" s="17"/>
      <c r="AF8" s="17"/>
      <c r="AG8" s="17"/>
      <c r="AH8" s="12">
        <f>COUNTA(Janvier13[[#This Row],[1]:[31]])</f>
        <v>0</v>
      </c>
      <c r="AI8" s="20">
        <f ca="1">IFERROR(SUMPRODUCT(SUMIF(INDIRECT("liste"&amp;$B8),Janvier13[[#This Row],[1]:[31]],INDIRECT("cout"&amp;$B8))),"")</f>
        <v>0</v>
      </c>
    </row>
    <row r="9" spans="1:37" ht="30" customHeight="1" x14ac:dyDescent="0.25">
      <c r="B9" s="18" t="s">
        <v>63</v>
      </c>
      <c r="C9" s="17"/>
      <c r="D9" s="17"/>
      <c r="E9" s="17"/>
      <c r="F9" s="17"/>
      <c r="G9" s="17"/>
      <c r="H9" s="17"/>
      <c r="I9" s="17"/>
      <c r="J9" s="17"/>
      <c r="K9" s="17"/>
      <c r="L9" s="17"/>
      <c r="M9" s="17"/>
      <c r="N9" s="17"/>
      <c r="O9" s="17"/>
      <c r="P9" s="17"/>
      <c r="Q9" s="17"/>
      <c r="R9" s="17"/>
      <c r="S9" s="17"/>
      <c r="T9" s="17"/>
      <c r="U9" s="17"/>
      <c r="V9" s="17"/>
      <c r="W9" s="17"/>
      <c r="X9" s="17"/>
      <c r="Y9" s="17"/>
      <c r="Z9" s="17"/>
      <c r="AA9" s="17"/>
      <c r="AB9" s="17"/>
      <c r="AC9" s="17"/>
      <c r="AD9" s="17"/>
      <c r="AE9" s="17"/>
      <c r="AF9" s="17"/>
      <c r="AG9" s="17"/>
      <c r="AH9" s="12">
        <f>COUNTA(Janvier13[[#This Row],[1]:[31]])</f>
        <v>0</v>
      </c>
      <c r="AI9" s="20">
        <f ca="1">IFERROR(SUMPRODUCT(SUMIF(INDIRECT("liste"&amp;$B9),Janvier13[[#This Row],[1]:[31]],INDIRECT("cout"&amp;$B9))),"")</f>
        <v>0</v>
      </c>
    </row>
    <row r="10" spans="1:37" ht="30" customHeight="1" x14ac:dyDescent="0.25">
      <c r="B10" s="18" t="s">
        <v>62</v>
      </c>
      <c r="C10" s="17"/>
      <c r="D10" s="17"/>
      <c r="E10" s="17"/>
      <c r="F10" s="17"/>
      <c r="G10" s="17"/>
      <c r="H10" s="17"/>
      <c r="I10" s="17"/>
      <c r="J10" s="17"/>
      <c r="K10" s="17"/>
      <c r="L10" s="17"/>
      <c r="M10" s="17"/>
      <c r="N10" s="17"/>
      <c r="O10" s="17"/>
      <c r="P10" s="17"/>
      <c r="Q10" s="17"/>
      <c r="R10" s="17"/>
      <c r="S10" s="17"/>
      <c r="T10" s="17"/>
      <c r="U10" s="17"/>
      <c r="V10" s="17"/>
      <c r="W10" s="17"/>
      <c r="X10" s="17"/>
      <c r="Y10" s="17"/>
      <c r="Z10" s="17"/>
      <c r="AA10" s="17"/>
      <c r="AB10" s="17"/>
      <c r="AC10" s="17"/>
      <c r="AD10" s="17"/>
      <c r="AE10" s="17"/>
      <c r="AF10" s="17"/>
      <c r="AG10" s="17"/>
      <c r="AH10" s="12">
        <f>COUNTA(Janvier13[[#This Row],[1]:[31]])</f>
        <v>0</v>
      </c>
      <c r="AI10" s="20">
        <f ca="1">IFERROR(SUMPRODUCT(SUMIF(INDIRECT("liste"&amp;$B10),Janvier13[[#This Row],[1]:[31]],INDIRECT("cout"&amp;$B10))),"")</f>
        <v>0</v>
      </c>
      <c r="AK10" s="11"/>
    </row>
    <row r="11" spans="1:37" ht="30" customHeight="1" x14ac:dyDescent="0.25">
      <c r="A11" s="8"/>
      <c r="B11" s="18" t="s">
        <v>63</v>
      </c>
      <c r="C11" s="17"/>
      <c r="D11" s="17"/>
      <c r="E11" s="17"/>
      <c r="F11" s="17"/>
      <c r="G11" s="17"/>
      <c r="H11" s="17"/>
      <c r="I11" s="17"/>
      <c r="J11" s="17"/>
      <c r="K11" s="17"/>
      <c r="L11" s="17"/>
      <c r="M11" s="17" t="s">
        <v>37</v>
      </c>
      <c r="N11" s="17"/>
      <c r="O11" s="17"/>
      <c r="P11" s="17"/>
      <c r="Q11" s="17"/>
      <c r="R11" s="17"/>
      <c r="S11" s="17"/>
      <c r="T11" s="17"/>
      <c r="U11" s="17"/>
      <c r="V11" s="17"/>
      <c r="W11" s="17"/>
      <c r="X11" s="17"/>
      <c r="Y11" s="17"/>
      <c r="Z11" s="17"/>
      <c r="AA11" s="17"/>
      <c r="AB11" s="17"/>
      <c r="AC11" s="17"/>
      <c r="AD11" s="17"/>
      <c r="AE11" s="17"/>
      <c r="AF11" s="17"/>
      <c r="AG11" s="17"/>
      <c r="AH11" s="12">
        <f>COUNTA(Janvier13[[#This Row],[1]:[31]])</f>
        <v>1</v>
      </c>
      <c r="AI11" s="20">
        <f ca="1">IFERROR(SUMPRODUCT(SUMIF(INDIRECT("liste"&amp;$B11),Janvier13[[#This Row],[1]:[31]],INDIRECT("cout"&amp;$B11))),"")</f>
        <v>8</v>
      </c>
    </row>
    <row r="12" spans="1:37" ht="30" customHeight="1" x14ac:dyDescent="0.25">
      <c r="A12" s="8"/>
      <c r="B12" s="18"/>
      <c r="C12" s="17"/>
      <c r="D12" s="17"/>
      <c r="E12" s="17"/>
      <c r="F12" s="17"/>
      <c r="G12" s="17"/>
      <c r="H12" s="17"/>
      <c r="I12" s="17"/>
      <c r="J12" s="17"/>
      <c r="K12" s="17"/>
      <c r="L12" s="17"/>
      <c r="M12" s="17"/>
      <c r="N12" s="17"/>
      <c r="O12" s="17"/>
      <c r="P12" s="17"/>
      <c r="Q12" s="17"/>
      <c r="R12" s="17"/>
      <c r="S12" s="17"/>
      <c r="T12" s="17"/>
      <c r="U12" s="17"/>
      <c r="V12" s="17"/>
      <c r="W12" s="17"/>
      <c r="X12" s="17"/>
      <c r="Y12" s="17"/>
      <c r="Z12" s="17"/>
      <c r="AA12" s="17"/>
      <c r="AB12" s="17"/>
      <c r="AC12" s="17"/>
      <c r="AD12" s="17"/>
      <c r="AE12" s="17"/>
      <c r="AF12" s="17"/>
      <c r="AG12" s="17"/>
      <c r="AH12" s="12">
        <f>COUNTA(Janvier13[[#This Row],[1]:[31]])</f>
        <v>0</v>
      </c>
      <c r="AI12" s="20" t="str">
        <f ca="1">IFERROR(SUMPRODUCT(SUMIF(INDIRECT("liste"&amp;$B12),Janvier13[[#This Row],[1]:[31]],INDIRECT("cout"&amp;$B12))),"")</f>
        <v/>
      </c>
    </row>
    <row r="13" spans="1:37" ht="30" customHeight="1" x14ac:dyDescent="0.25">
      <c r="A13" s="8"/>
      <c r="B13" s="18" t="s">
        <v>62</v>
      </c>
      <c r="C13" s="17"/>
      <c r="D13" s="17"/>
      <c r="E13" s="17"/>
      <c r="F13" s="17"/>
      <c r="G13" s="17"/>
      <c r="H13" s="17"/>
      <c r="I13" s="17"/>
      <c r="J13" s="17"/>
      <c r="K13" s="17"/>
      <c r="L13" s="17"/>
      <c r="M13" s="17"/>
      <c r="N13" s="17"/>
      <c r="O13" s="17"/>
      <c r="P13" s="17"/>
      <c r="Q13" s="17"/>
      <c r="R13" s="17"/>
      <c r="S13" s="17"/>
      <c r="T13" s="17"/>
      <c r="U13" s="17"/>
      <c r="V13" s="17"/>
      <c r="W13" s="17"/>
      <c r="X13" s="17"/>
      <c r="Y13" s="17"/>
      <c r="Z13" s="17"/>
      <c r="AA13" s="17"/>
      <c r="AB13" s="17"/>
      <c r="AC13" s="17"/>
      <c r="AD13" s="17"/>
      <c r="AE13" s="17"/>
      <c r="AF13" s="17"/>
      <c r="AG13" s="17"/>
      <c r="AH13" s="12">
        <f>COUNTA(Janvier13[[#This Row],[1]:[31]])</f>
        <v>0</v>
      </c>
      <c r="AI13" s="20">
        <f ca="1">IFERROR(SUMPRODUCT(SUMIF(INDIRECT("liste"&amp;$B13),Janvier13[[#This Row],[1]:[31]],INDIRECT("cout"&amp;$B13))),"")</f>
        <v>0</v>
      </c>
    </row>
    <row r="14" spans="1:37" ht="30" customHeight="1" x14ac:dyDescent="0.25">
      <c r="A14" s="19"/>
      <c r="B14" s="18"/>
      <c r="C14" s="17"/>
      <c r="D14" s="17"/>
      <c r="E14" s="17"/>
      <c r="F14" s="17"/>
      <c r="G14" s="17"/>
      <c r="H14" s="17"/>
      <c r="I14" s="17"/>
      <c r="J14" s="17"/>
      <c r="K14" s="17"/>
      <c r="L14" s="17"/>
      <c r="M14" s="17"/>
      <c r="N14" s="17"/>
      <c r="O14" s="17"/>
      <c r="P14" s="17"/>
      <c r="Q14" s="17"/>
      <c r="R14" s="17"/>
      <c r="S14" s="17"/>
      <c r="T14" s="17"/>
      <c r="U14" s="17"/>
      <c r="V14" s="17"/>
      <c r="W14" s="17"/>
      <c r="X14" s="17"/>
      <c r="Y14" s="17"/>
      <c r="Z14" s="17"/>
      <c r="AA14" s="17"/>
      <c r="AB14" s="17"/>
      <c r="AC14" s="17"/>
      <c r="AD14" s="17"/>
      <c r="AE14" s="17"/>
      <c r="AF14" s="17"/>
      <c r="AG14" s="17"/>
      <c r="AH14" s="12">
        <f>COUNTA(Janvier13[[#This Row],[1]:[31]])</f>
        <v>0</v>
      </c>
      <c r="AI14" s="20" t="str">
        <f ca="1">IFERROR(SUMPRODUCT(SUMIF(INDIRECT("liste"&amp;$B14),Janvier13[[#This Row],[1]:[31]],INDIRECT("cout"&amp;$B14))),"")</f>
        <v/>
      </c>
    </row>
    <row r="15" spans="1:37" ht="30" customHeight="1" x14ac:dyDescent="0.25">
      <c r="A15" s="19"/>
      <c r="B15" s="18"/>
      <c r="C15" s="17"/>
      <c r="D15" s="17"/>
      <c r="E15" s="17"/>
      <c r="F15" s="17"/>
      <c r="G15" s="17"/>
      <c r="H15" s="17"/>
      <c r="I15" s="17"/>
      <c r="J15" s="17"/>
      <c r="K15" s="17"/>
      <c r="L15" s="17"/>
      <c r="M15" s="17"/>
      <c r="N15" s="17"/>
      <c r="O15" s="17"/>
      <c r="P15" s="17"/>
      <c r="Q15" s="17"/>
      <c r="R15" s="17"/>
      <c r="S15" s="17"/>
      <c r="T15" s="17"/>
      <c r="U15" s="17"/>
      <c r="V15" s="17"/>
      <c r="W15" s="17"/>
      <c r="X15" s="17"/>
      <c r="Y15" s="17"/>
      <c r="Z15" s="17"/>
      <c r="AA15" s="17"/>
      <c r="AB15" s="17"/>
      <c r="AC15" s="17"/>
      <c r="AD15" s="17"/>
      <c r="AE15" s="17"/>
      <c r="AF15" s="17"/>
      <c r="AG15" s="17"/>
      <c r="AH15" s="12">
        <f>COUNTA(Janvier13[[#This Row],[1]:[31]])</f>
        <v>0</v>
      </c>
      <c r="AI15" s="20" t="str">
        <f ca="1">IFERROR(SUMPRODUCT(SUMIF(INDIRECT("liste"&amp;$B15),Janvier13[[#This Row],[1]:[31]],INDIRECT("cout"&amp;$B15))),"")</f>
        <v/>
      </c>
    </row>
    <row r="16" spans="1:37" ht="30" customHeight="1" x14ac:dyDescent="0.25">
      <c r="A16" s="19"/>
      <c r="B16" s="18"/>
      <c r="C16" s="17"/>
      <c r="D16" s="17"/>
      <c r="E16" s="17"/>
      <c r="F16" s="17"/>
      <c r="G16" s="17"/>
      <c r="H16" s="17"/>
      <c r="I16" s="17"/>
      <c r="J16" s="17"/>
      <c r="K16" s="17"/>
      <c r="L16" s="17"/>
      <c r="M16" s="17"/>
      <c r="N16" s="17"/>
      <c r="O16" s="17"/>
      <c r="P16" s="17"/>
      <c r="Q16" s="17"/>
      <c r="R16" s="17"/>
      <c r="S16" s="17"/>
      <c r="T16" s="17"/>
      <c r="U16" s="17"/>
      <c r="V16" s="17"/>
      <c r="W16" s="17"/>
      <c r="X16" s="17"/>
      <c r="Y16" s="17"/>
      <c r="Z16" s="17"/>
      <c r="AA16" s="17"/>
      <c r="AB16" s="17"/>
      <c r="AC16" s="17"/>
      <c r="AD16" s="17"/>
      <c r="AE16" s="17"/>
      <c r="AF16" s="17"/>
      <c r="AG16" s="17"/>
      <c r="AH16" s="12">
        <f>COUNTA(Janvier13[[#This Row],[1]:[31]])</f>
        <v>0</v>
      </c>
      <c r="AI16" s="20" t="str">
        <f ca="1">IFERROR(SUMPRODUCT(SUMIF(INDIRECT("liste"&amp;$B16),Janvier13[[#This Row],[1]:[31]],INDIRECT("cout"&amp;$B16))),"")</f>
        <v/>
      </c>
    </row>
    <row r="17" spans="1:35" ht="30" customHeight="1" x14ac:dyDescent="0.25">
      <c r="A17" s="19"/>
      <c r="B17" s="18"/>
      <c r="C17" s="17"/>
      <c r="D17" s="17"/>
      <c r="E17" s="17"/>
      <c r="F17" s="17"/>
      <c r="G17" s="17"/>
      <c r="H17" s="17"/>
      <c r="I17" s="17"/>
      <c r="J17" s="17"/>
      <c r="K17" s="17"/>
      <c r="L17" s="17"/>
      <c r="M17" s="17"/>
      <c r="N17" s="17"/>
      <c r="O17" s="17"/>
      <c r="P17" s="17"/>
      <c r="Q17" s="17"/>
      <c r="R17" s="17"/>
      <c r="S17" s="17"/>
      <c r="T17" s="17"/>
      <c r="U17" s="17"/>
      <c r="V17" s="17"/>
      <c r="W17" s="17"/>
      <c r="X17" s="17"/>
      <c r="Y17" s="17"/>
      <c r="Z17" s="17"/>
      <c r="AA17" s="17"/>
      <c r="AB17" s="17"/>
      <c r="AC17" s="17"/>
      <c r="AD17" s="17"/>
      <c r="AE17" s="17"/>
      <c r="AF17" s="17"/>
      <c r="AG17" s="17"/>
      <c r="AH17" s="12">
        <f>COUNTA(Janvier13[[#This Row],[1]:[31]])</f>
        <v>0</v>
      </c>
      <c r="AI17" s="20" t="str">
        <f ca="1">IFERROR(SUMPRODUCT(SUMIF(INDIRECT("liste"&amp;$B17),Janvier13[[#This Row],[1]:[31]],INDIRECT("cout"&amp;$B17))),"")</f>
        <v/>
      </c>
    </row>
    <row r="18" spans="1:35" ht="30" customHeight="1" x14ac:dyDescent="0.25">
      <c r="A18" s="19"/>
      <c r="B18" s="18"/>
      <c r="C18" s="17"/>
      <c r="D18" s="17"/>
      <c r="E18" s="17"/>
      <c r="F18" s="17"/>
      <c r="G18" s="17"/>
      <c r="H18" s="17"/>
      <c r="I18" s="17"/>
      <c r="J18" s="17"/>
      <c r="K18" s="17"/>
      <c r="L18" s="17"/>
      <c r="M18" s="17"/>
      <c r="N18" s="17"/>
      <c r="O18" s="17"/>
      <c r="P18" s="17"/>
      <c r="Q18" s="17"/>
      <c r="R18" s="17"/>
      <c r="S18" s="17"/>
      <c r="T18" s="17"/>
      <c r="U18" s="17"/>
      <c r="V18" s="17"/>
      <c r="W18" s="17"/>
      <c r="X18" s="17"/>
      <c r="Y18" s="17"/>
      <c r="Z18" s="17"/>
      <c r="AA18" s="17"/>
      <c r="AB18" s="17"/>
      <c r="AC18" s="17"/>
      <c r="AD18" s="17"/>
      <c r="AE18" s="17"/>
      <c r="AF18" s="17"/>
      <c r="AG18" s="17"/>
      <c r="AH18" s="12">
        <f>COUNTA(Janvier13[[#This Row],[1]:[31]])</f>
        <v>0</v>
      </c>
      <c r="AI18" s="20" t="str">
        <f ca="1">IFERROR(SUMPRODUCT(SUMIF(INDIRECT("liste"&amp;$B18),Janvier13[[#This Row],[1]:[31]],INDIRECT("cout"&amp;$B18))),"")</f>
        <v/>
      </c>
    </row>
    <row r="19" spans="1:35" ht="30" customHeight="1" x14ac:dyDescent="0.25">
      <c r="A19" s="19"/>
      <c r="B19" s="18"/>
      <c r="C19" s="17"/>
      <c r="D19" s="17"/>
      <c r="E19" s="17"/>
      <c r="F19" s="17"/>
      <c r="G19" s="17"/>
      <c r="H19" s="17"/>
      <c r="I19" s="17"/>
      <c r="J19" s="17"/>
      <c r="K19" s="17"/>
      <c r="L19" s="17"/>
      <c r="M19" s="17"/>
      <c r="N19" s="17"/>
      <c r="O19" s="17"/>
      <c r="P19" s="17"/>
      <c r="Q19" s="17"/>
      <c r="R19" s="17"/>
      <c r="S19" s="17"/>
      <c r="T19" s="17"/>
      <c r="U19" s="17"/>
      <c r="V19" s="17"/>
      <c r="W19" s="17"/>
      <c r="X19" s="17"/>
      <c r="Y19" s="17"/>
      <c r="Z19" s="17"/>
      <c r="AA19" s="17"/>
      <c r="AB19" s="17"/>
      <c r="AC19" s="17"/>
      <c r="AD19" s="17"/>
      <c r="AE19" s="17"/>
      <c r="AF19" s="17"/>
      <c r="AG19" s="17"/>
      <c r="AH19" s="12">
        <f>COUNTA(Janvier13[[#This Row],[1]:[31]])</f>
        <v>0</v>
      </c>
      <c r="AI19" s="20" t="str">
        <f ca="1">IFERROR(SUMPRODUCT(SUMIF(INDIRECT("liste"&amp;$B19),Janvier13[[#This Row],[1]:[31]],INDIRECT("cout"&amp;$B19))),"")</f>
        <v/>
      </c>
    </row>
    <row r="20" spans="1:35" ht="30" customHeight="1" x14ac:dyDescent="0.25">
      <c r="A20" s="19"/>
      <c r="B20" s="18"/>
      <c r="C20" s="17"/>
      <c r="D20" s="17"/>
      <c r="E20" s="17"/>
      <c r="F20" s="17"/>
      <c r="G20" s="17"/>
      <c r="H20" s="17"/>
      <c r="I20" s="17"/>
      <c r="J20" s="17"/>
      <c r="K20" s="17"/>
      <c r="L20" s="17"/>
      <c r="M20" s="17"/>
      <c r="N20" s="17"/>
      <c r="O20" s="17"/>
      <c r="P20" s="17"/>
      <c r="Q20" s="17"/>
      <c r="R20" s="17"/>
      <c r="S20" s="17"/>
      <c r="T20" s="17"/>
      <c r="U20" s="17"/>
      <c r="V20" s="17"/>
      <c r="W20" s="17"/>
      <c r="X20" s="17"/>
      <c r="Y20" s="17"/>
      <c r="Z20" s="17"/>
      <c r="AA20" s="17"/>
      <c r="AB20" s="17"/>
      <c r="AC20" s="17"/>
      <c r="AD20" s="17"/>
      <c r="AE20" s="17"/>
      <c r="AF20" s="17"/>
      <c r="AG20" s="17"/>
      <c r="AH20" s="12">
        <f>COUNTA(Janvier13[[#This Row],[1]:[31]])</f>
        <v>0</v>
      </c>
      <c r="AI20" s="20" t="str">
        <f ca="1">IFERROR(SUMPRODUCT(SUMIF(INDIRECT("liste"&amp;$B20),Janvier13[[#This Row],[1]:[31]],INDIRECT("cout"&amp;$B20))),"")</f>
        <v/>
      </c>
    </row>
    <row r="21" spans="1:35" ht="30" customHeight="1" x14ac:dyDescent="0.25">
      <c r="A21" s="19"/>
      <c r="B21" s="18"/>
      <c r="C21" s="17"/>
      <c r="D21" s="17"/>
      <c r="E21" s="17"/>
      <c r="F21" s="17"/>
      <c r="G21" s="17"/>
      <c r="H21" s="17"/>
      <c r="I21" s="17"/>
      <c r="J21" s="17"/>
      <c r="K21" s="17"/>
      <c r="L21" s="17"/>
      <c r="M21" s="17"/>
      <c r="N21" s="17"/>
      <c r="O21" s="17"/>
      <c r="P21" s="17"/>
      <c r="Q21" s="17"/>
      <c r="R21" s="17"/>
      <c r="S21" s="17"/>
      <c r="T21" s="17"/>
      <c r="U21" s="17"/>
      <c r="V21" s="17"/>
      <c r="W21" s="17"/>
      <c r="X21" s="17"/>
      <c r="Y21" s="17"/>
      <c r="Z21" s="17"/>
      <c r="AA21" s="17"/>
      <c r="AB21" s="17"/>
      <c r="AC21" s="17"/>
      <c r="AD21" s="17"/>
      <c r="AE21" s="17"/>
      <c r="AF21" s="17"/>
      <c r="AG21" s="17"/>
      <c r="AH21" s="12">
        <f>COUNTA(Janvier13[[#This Row],[1]:[31]])</f>
        <v>0</v>
      </c>
      <c r="AI21" s="20" t="str">
        <f ca="1">IFERROR(SUMPRODUCT(SUMIF(INDIRECT("liste"&amp;$B21),Janvier13[[#This Row],[1]:[31]],INDIRECT("cout"&amp;$B21))),"")</f>
        <v/>
      </c>
    </row>
    <row r="22" spans="1:35" ht="30" customHeight="1" x14ac:dyDescent="0.25">
      <c r="A22" s="19"/>
      <c r="B22" s="18"/>
      <c r="C22" s="17"/>
      <c r="D22" s="17"/>
      <c r="E22" s="17"/>
      <c r="F22" s="17"/>
      <c r="G22" s="17"/>
      <c r="H22" s="17"/>
      <c r="I22" s="17"/>
      <c r="J22" s="17"/>
      <c r="K22" s="17"/>
      <c r="L22" s="17"/>
      <c r="M22" s="17"/>
      <c r="N22" s="17"/>
      <c r="O22" s="17"/>
      <c r="P22" s="17"/>
      <c r="Q22" s="17"/>
      <c r="R22" s="17"/>
      <c r="S22" s="17"/>
      <c r="T22" s="17"/>
      <c r="U22" s="17"/>
      <c r="V22" s="17"/>
      <c r="W22" s="17"/>
      <c r="X22" s="17"/>
      <c r="Y22" s="17"/>
      <c r="Z22" s="17"/>
      <c r="AA22" s="17"/>
      <c r="AB22" s="17"/>
      <c r="AC22" s="17"/>
      <c r="AD22" s="17"/>
      <c r="AE22" s="17"/>
      <c r="AF22" s="17"/>
      <c r="AG22" s="17"/>
      <c r="AH22" s="12">
        <f>COUNTA(Janvier13[[#This Row],[1]:[31]])</f>
        <v>0</v>
      </c>
      <c r="AI22" s="20" t="str">
        <f ca="1">IFERROR(SUMPRODUCT(SUMIF(INDIRECT("liste"&amp;$B22),Janvier13[[#This Row],[1]:[31]],INDIRECT("cout"&amp;$B22))),"")</f>
        <v/>
      </c>
    </row>
    <row r="23" spans="1:35" ht="30" customHeight="1" x14ac:dyDescent="0.25">
      <c r="A23" s="19"/>
      <c r="B23" s="18"/>
      <c r="C23" s="17"/>
      <c r="D23" s="17"/>
      <c r="E23" s="17"/>
      <c r="F23" s="17"/>
      <c r="G23" s="17"/>
      <c r="H23" s="17"/>
      <c r="I23" s="17"/>
      <c r="J23" s="17"/>
      <c r="K23" s="17"/>
      <c r="L23" s="17"/>
      <c r="M23" s="17"/>
      <c r="N23" s="17"/>
      <c r="O23" s="17"/>
      <c r="P23" s="17"/>
      <c r="Q23" s="17"/>
      <c r="R23" s="17"/>
      <c r="S23" s="17"/>
      <c r="T23" s="17"/>
      <c r="U23" s="17"/>
      <c r="V23" s="17"/>
      <c r="W23" s="17"/>
      <c r="X23" s="17"/>
      <c r="Y23" s="17"/>
      <c r="Z23" s="17"/>
      <c r="AA23" s="17"/>
      <c r="AB23" s="17"/>
      <c r="AC23" s="17"/>
      <c r="AD23" s="17"/>
      <c r="AE23" s="17"/>
      <c r="AF23" s="17"/>
      <c r="AG23" s="17"/>
      <c r="AH23" s="12">
        <f>COUNTA(Janvier13[[#This Row],[1]:[31]])</f>
        <v>0</v>
      </c>
      <c r="AI23" s="20" t="str">
        <f ca="1">IFERROR(SUMPRODUCT(SUMIF(INDIRECT("liste"&amp;$B23),Janvier13[[#This Row],[1]:[31]],INDIRECT("cout"&amp;$B23))),"")</f>
        <v/>
      </c>
    </row>
    <row r="24" spans="1:35" ht="30" customHeight="1" x14ac:dyDescent="0.25">
      <c r="A24" s="19"/>
      <c r="B24" s="18"/>
      <c r="C24" s="17"/>
      <c r="D24" s="17"/>
      <c r="E24" s="17"/>
      <c r="F24" s="17"/>
      <c r="G24" s="17"/>
      <c r="H24" s="17"/>
      <c r="I24" s="17"/>
      <c r="J24" s="17"/>
      <c r="K24" s="17"/>
      <c r="L24" s="17"/>
      <c r="M24" s="17"/>
      <c r="N24" s="17"/>
      <c r="O24" s="17"/>
      <c r="P24" s="17"/>
      <c r="Q24" s="17"/>
      <c r="R24" s="17"/>
      <c r="S24" s="17"/>
      <c r="T24" s="17"/>
      <c r="U24" s="17"/>
      <c r="V24" s="17"/>
      <c r="W24" s="17"/>
      <c r="X24" s="17"/>
      <c r="Y24" s="17"/>
      <c r="Z24" s="17"/>
      <c r="AA24" s="17"/>
      <c r="AB24" s="17"/>
      <c r="AC24" s="17"/>
      <c r="AD24" s="17"/>
      <c r="AE24" s="17"/>
      <c r="AF24" s="17"/>
      <c r="AG24" s="17"/>
      <c r="AH24" s="12">
        <f>COUNTA(Janvier13[[#This Row],[1]:[31]])</f>
        <v>0</v>
      </c>
      <c r="AI24" s="20" t="str">
        <f ca="1">IFERROR(SUMPRODUCT(SUMIF(INDIRECT("liste"&amp;$B24),Janvier13[[#This Row],[1]:[31]],INDIRECT("cout"&amp;$B24))),"")</f>
        <v/>
      </c>
    </row>
    <row r="25" spans="1:35" ht="30" customHeight="1" x14ac:dyDescent="0.25">
      <c r="A25" s="19"/>
      <c r="B25" s="18"/>
      <c r="C25" s="17"/>
      <c r="D25" s="17"/>
      <c r="E25" s="17"/>
      <c r="F25" s="17"/>
      <c r="G25" s="17"/>
      <c r="H25" s="17"/>
      <c r="I25" s="17"/>
      <c r="J25" s="17"/>
      <c r="K25" s="17"/>
      <c r="L25" s="17"/>
      <c r="M25" s="17"/>
      <c r="N25" s="17"/>
      <c r="O25" s="17"/>
      <c r="P25" s="17"/>
      <c r="Q25" s="17"/>
      <c r="R25" s="17"/>
      <c r="S25" s="17"/>
      <c r="T25" s="17"/>
      <c r="U25" s="17"/>
      <c r="V25" s="17"/>
      <c r="W25" s="17"/>
      <c r="X25" s="17"/>
      <c r="Y25" s="17"/>
      <c r="Z25" s="17"/>
      <c r="AA25" s="17"/>
      <c r="AB25" s="17"/>
      <c r="AC25" s="17"/>
      <c r="AD25" s="17"/>
      <c r="AE25" s="17"/>
      <c r="AF25" s="17"/>
      <c r="AG25" s="17"/>
      <c r="AH25" s="12">
        <f>COUNTA(Janvier13[[#This Row],[1]:[31]])</f>
        <v>0</v>
      </c>
      <c r="AI25" s="20" t="str">
        <f ca="1">IFERROR(SUMPRODUCT(SUMIF(INDIRECT("liste"&amp;$B25),Janvier13[[#This Row],[1]:[31]],INDIRECT("cout"&amp;$B25))),"")</f>
        <v/>
      </c>
    </row>
    <row r="26" spans="1:35" ht="30" customHeight="1" x14ac:dyDescent="0.25">
      <c r="A26" s="19"/>
      <c r="B26" s="18"/>
      <c r="C26" s="17"/>
      <c r="D26" s="17"/>
      <c r="E26" s="17"/>
      <c r="F26" s="17"/>
      <c r="G26" s="17"/>
      <c r="H26" s="17"/>
      <c r="I26" s="17"/>
      <c r="J26" s="17"/>
      <c r="K26" s="17"/>
      <c r="L26" s="17"/>
      <c r="M26" s="17"/>
      <c r="N26" s="17"/>
      <c r="O26" s="17"/>
      <c r="P26" s="17"/>
      <c r="Q26" s="17"/>
      <c r="R26" s="17"/>
      <c r="S26" s="17"/>
      <c r="T26" s="17"/>
      <c r="U26" s="17"/>
      <c r="V26" s="17"/>
      <c r="W26" s="17"/>
      <c r="X26" s="17"/>
      <c r="Y26" s="17"/>
      <c r="Z26" s="17"/>
      <c r="AA26" s="17"/>
      <c r="AB26" s="17"/>
      <c r="AC26" s="17"/>
      <c r="AD26" s="17"/>
      <c r="AE26" s="17"/>
      <c r="AF26" s="17"/>
      <c r="AG26" s="17"/>
      <c r="AH26" s="12">
        <f>COUNTA(Janvier13[[#This Row],[1]:[31]])</f>
        <v>0</v>
      </c>
      <c r="AI26" s="20" t="str">
        <f ca="1">IFERROR(SUMPRODUCT(SUMIF(INDIRECT("liste"&amp;$B26),Janvier13[[#This Row],[1]:[31]],INDIRECT("cout"&amp;$B26))),"")</f>
        <v/>
      </c>
    </row>
    <row r="27" spans="1:35" ht="30" customHeight="1" x14ac:dyDescent="0.25">
      <c r="A27" s="19"/>
      <c r="B27" s="18"/>
      <c r="C27" s="17"/>
      <c r="D27" s="17"/>
      <c r="E27" s="17"/>
      <c r="F27" s="17"/>
      <c r="G27" s="17"/>
      <c r="H27" s="17"/>
      <c r="I27" s="17"/>
      <c r="J27" s="17"/>
      <c r="K27" s="17"/>
      <c r="L27" s="17"/>
      <c r="M27" s="17"/>
      <c r="N27" s="17"/>
      <c r="O27" s="17"/>
      <c r="P27" s="17"/>
      <c r="Q27" s="17"/>
      <c r="R27" s="17"/>
      <c r="S27" s="17"/>
      <c r="T27" s="17"/>
      <c r="U27" s="17"/>
      <c r="V27" s="17"/>
      <c r="W27" s="17"/>
      <c r="X27" s="17"/>
      <c r="Y27" s="17"/>
      <c r="Z27" s="17"/>
      <c r="AA27" s="17"/>
      <c r="AB27" s="17"/>
      <c r="AC27" s="17"/>
      <c r="AD27" s="17"/>
      <c r="AE27" s="17"/>
      <c r="AF27" s="17"/>
      <c r="AG27" s="17"/>
      <c r="AH27" s="12">
        <f>COUNTA(Janvier13[[#This Row],[1]:[31]])</f>
        <v>0</v>
      </c>
      <c r="AI27" s="20" t="str">
        <f ca="1">IFERROR(SUMPRODUCT(SUMIF(INDIRECT("liste"&amp;$B27),Janvier13[[#This Row],[1]:[31]],INDIRECT("cout"&amp;$B27))),"")</f>
        <v/>
      </c>
    </row>
  </sheetData>
  <mergeCells count="1">
    <mergeCell ref="C3:AG3"/>
  </mergeCells>
  <conditionalFormatting sqref="C6:AG27">
    <cfRule type="expression" priority="6" stopIfTrue="1">
      <formula>C6=""</formula>
    </cfRule>
    <cfRule type="expression" dxfId="78" priority="7" stopIfTrue="1">
      <formula>C6=CléPersonnalisée2</formula>
    </cfRule>
    <cfRule type="expression" dxfId="77" priority="8" stopIfTrue="1">
      <formula>C6=CléPersonnalisée1</formula>
    </cfRule>
    <cfRule type="expression" dxfId="76" priority="9" stopIfTrue="1">
      <formula>C6=CléMaladie</formula>
    </cfRule>
    <cfRule type="expression" dxfId="75" priority="10" stopIfTrue="1">
      <formula>C6=CléPersonnel</formula>
    </cfRule>
    <cfRule type="expression" dxfId="74" priority="11" stopIfTrue="1">
      <formula>C6=CléCongé</formula>
    </cfRule>
  </conditionalFormatting>
  <conditionalFormatting sqref="AH6:AH27">
    <cfRule type="dataBar" priority="12">
      <dataBar>
        <cfvo type="num" val="0"/>
        <cfvo type="num" val="31"/>
        <color theme="2" tint="-0.249977111117893"/>
      </dataBar>
      <extLst>
        <ext xmlns:x14="http://schemas.microsoft.com/office/spreadsheetml/2009/9/main" uri="{B025F937-C7B1-47D3-B67F-A62EFF666E3E}">
          <x14:id>{9E319798-9F9D-49A8-8D36-45179451DE0D}</x14:id>
        </ext>
      </extLst>
    </cfRule>
  </conditionalFormatting>
  <conditionalFormatting sqref="AI6:AI27">
    <cfRule type="dataBar" priority="5">
      <dataBar>
        <cfvo type="num" val="0"/>
        <cfvo type="num" val="31"/>
        <color theme="2" tint="-0.249977111117893"/>
      </dataBar>
      <extLst>
        <ext xmlns:x14="http://schemas.microsoft.com/office/spreadsheetml/2009/9/main" uri="{B025F937-C7B1-47D3-B67F-A62EFF666E3E}">
          <x14:id>{4C2E5D35-0005-4DF4-9BE6-6A942B6DA3CA}</x14:id>
        </ext>
      </extLst>
    </cfRule>
  </conditionalFormatting>
  <conditionalFormatting sqref="C6:AG6">
    <cfRule type="expression" dxfId="72" priority="3">
      <formula>AND($B6="chat")</formula>
    </cfRule>
    <cfRule type="expression" dxfId="73" priority="4">
      <formula>AND($B6="chien")</formula>
    </cfRule>
  </conditionalFormatting>
  <conditionalFormatting sqref="C7:AG27">
    <cfRule type="expression" dxfId="71" priority="1">
      <formula>AND($B7="chat")</formula>
    </cfRule>
    <cfRule type="expression" dxfId="70" priority="2">
      <formula>AND($B7="chien")</formula>
    </cfRule>
  </conditionalFormatting>
  <dataValidations count="9">
    <dataValidation type="list" allowBlank="1" showInputMessage="1" showErrorMessage="1" sqref="C6:AG27" xr:uid="{D306F036-8105-4359-8DC2-5E8C10855FAF}">
      <formula1>INDIRECT("liste"&amp;$B6)</formula1>
    </dataValidation>
    <dataValidation type="list" allowBlank="1" showInputMessage="1" showErrorMessage="1" sqref="B6:B27" xr:uid="{7A472D34-8951-43B0-9FF5-34078727DF80}">
      <formula1>"chien,chat"</formula1>
    </dataValidation>
    <dataValidation allowBlank="1" showInputMessage="1" showErrorMessage="1" prompt="Entrez l’année dans la cellule ci-dessous" sqref="AH1:AH2" xr:uid="{1242163C-F12E-4DB9-AE98-142DF6A84D39}"/>
    <dataValidation allowBlank="1" showInputMessage="1" showErrorMessage="1" prompt="Mois de ce calendrier des absences. Mettez à jour l’année dans la cellule AH4. Suivez les totaux mensuels dans la dernière cellule du tableau. Entrez les noms des employés dans la colonne B du tableau" sqref="A3:B3" xr:uid="{168F336C-C23E-493D-9F5E-9CC07BA32C29}"/>
    <dataValidation allowBlank="1" showInputMessage="1" showErrorMessage="1" prompt="Calcule automatiquement le nombre total de jours d’absence d’un employé durant ce mois" sqref="AH5:AI5" xr:uid="{F5403707-D142-4AAB-8D4D-DE0ED65910E5}"/>
    <dataValidation allowBlank="1" showInputMessage="1" showErrorMessage="1" prompt="Les jours de la semaine dans cette ligne sont mis à jour automatiquement pour le mois en fonction de l’année entrée dans AH4. Chaque jour du mois est une colonne dans laquelle noter l’absence et le motif d’absence d’un employé" sqref="C4" xr:uid="{04D730D8-F738-4F2D-A9F3-120A412FDC17}"/>
    <dataValidation allowBlank="1" showInputMessage="1" showErrorMessage="1" prompt="Les jours du mois dans cette ligne sont générés automatiquement. Entrez l’absence et le motif d’absence d’un employé dans chaque colonne pour chaque jour du mois. Un champ vide indique qu’il n’y a pas eu d’absence" sqref="C5" xr:uid="{C1E4E30D-B27E-4C24-A0E6-91168120E90E}"/>
    <dataValidation errorStyle="warning" allowBlank="1" showInputMessage="1" showErrorMessage="1" error="Sélectionnez un nom dans la liste. Sélectionnez ANNULER, appuyez sur ALT+FLÈCHE BAS, puis sur ENTRÉE pour sélectionner un nom" prompt="Entrez les noms des employés dans la feuille de calcul Noms des employés, puis sélectionnez ces noms dans les listes déroulantes de cette colonne. Appuyez sur ALT+FLÈCHE BAS, puis sur ENTRÉE pour sélectionner un nom" sqref="A5:B5" xr:uid="{74E0784E-567C-4986-9995-A83D131F9B12}"/>
    <dataValidation allowBlank="1" showInputMessage="1" showErrorMessage="1" prompt="Entrez l’année dans cette cellule" sqref="AH3" xr:uid="{AE9FF546-F8BB-4F0E-9F99-01B9129B90CD}"/>
  </dataValidations>
  <pageMargins left="0.7" right="0.7" top="0.75" bottom="0.75" header="0.3" footer="0.3"/>
  <tableParts count="1">
    <tablePart r:id="rId1"/>
  </tableParts>
  <extLst>
    <ext xmlns:x14="http://schemas.microsoft.com/office/spreadsheetml/2009/9/main" uri="{78C0D931-6437-407d-A8EE-F0AAD7539E65}">
      <x14:conditionalFormattings>
        <x14:conditionalFormatting xmlns:xm="http://schemas.microsoft.com/office/excel/2006/main">
          <x14:cfRule type="dataBar" id="{9E319798-9F9D-49A8-8D36-45179451DE0D}">
            <x14:dataBar minLength="0" maxLength="100">
              <x14:cfvo type="num">
                <xm:f>0</xm:f>
              </x14:cfvo>
              <x14:cfvo type="num">
                <xm:f>31</xm:f>
              </x14:cfvo>
              <x14:negativeFillColor rgb="FFFF0000"/>
              <x14:axisColor rgb="FF000000"/>
            </x14:dataBar>
          </x14:cfRule>
          <xm:sqref>AH6:AH27</xm:sqref>
        </x14:conditionalFormatting>
        <x14:conditionalFormatting xmlns:xm="http://schemas.microsoft.com/office/excel/2006/main">
          <x14:cfRule type="dataBar" id="{4C2E5D35-0005-4DF4-9BE6-6A942B6DA3CA}">
            <x14:dataBar minLength="0" maxLength="100">
              <x14:cfvo type="num">
                <xm:f>0</xm:f>
              </x14:cfvo>
              <x14:cfvo type="num">
                <xm:f>31</xm:f>
              </x14:cfvo>
              <x14:negativeFillColor rgb="FFFF0000"/>
              <x14:axisColor rgb="FF000000"/>
            </x14:dataBar>
          </x14:cfRule>
          <xm:sqref>AI6:AI27</xm:sqref>
        </x14:conditionalFormatting>
      </x14:conditionalFormatting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60A7F6-EDBE-49EE-8C4D-94CFFC69C68E}">
  <dimension ref="A1:AK27"/>
  <sheetViews>
    <sheetView workbookViewId="0">
      <selection activeCell="A3" sqref="A3"/>
    </sheetView>
  </sheetViews>
  <sheetFormatPr baseColWidth="10" defaultColWidth="9.140625" defaultRowHeight="15" x14ac:dyDescent="0.25"/>
  <cols>
    <col min="1" max="1" width="21.140625" style="2" customWidth="1"/>
    <col min="2" max="2" width="8.140625" style="2" customWidth="1"/>
    <col min="3" max="33" width="4.7109375" style="2" customWidth="1"/>
    <col min="34" max="34" width="9.85546875" style="2" customWidth="1"/>
    <col min="35" max="35" width="15" customWidth="1"/>
  </cols>
  <sheetData>
    <row r="1" spans="1:37" ht="15" customHeight="1" x14ac:dyDescent="0.25">
      <c r="AH1" s="4"/>
    </row>
    <row r="2" spans="1:37" ht="15" customHeight="1" x14ac:dyDescent="0.25">
      <c r="AH2" s="4"/>
    </row>
    <row r="3" spans="1:37" ht="30" customHeight="1" x14ac:dyDescent="0.25">
      <c r="A3" s="6" t="s">
        <v>103</v>
      </c>
      <c r="B3" s="6"/>
      <c r="C3" s="27" t="s">
        <v>38</v>
      </c>
      <c r="D3" s="27"/>
      <c r="E3" s="27"/>
      <c r="F3" s="27"/>
      <c r="G3" s="27"/>
      <c r="H3" s="27"/>
      <c r="I3" s="27"/>
      <c r="J3" s="27"/>
      <c r="K3" s="27"/>
      <c r="L3" s="27"/>
      <c r="M3" s="27"/>
      <c r="N3" s="27"/>
      <c r="O3" s="27"/>
      <c r="P3" s="27"/>
      <c r="Q3" s="27"/>
      <c r="R3" s="27"/>
      <c r="S3" s="27"/>
      <c r="T3" s="27"/>
      <c r="U3" s="27"/>
      <c r="V3" s="27"/>
      <c r="W3" s="27"/>
      <c r="X3" s="27"/>
      <c r="Y3" s="27"/>
      <c r="Z3" s="27"/>
      <c r="AA3" s="27"/>
      <c r="AB3" s="27"/>
      <c r="AC3" s="27"/>
      <c r="AD3" s="27"/>
      <c r="AE3" s="27"/>
      <c r="AF3" s="27"/>
      <c r="AG3" s="27"/>
      <c r="AH3" s="6">
        <v>2019</v>
      </c>
      <c r="AI3" s="14"/>
    </row>
    <row r="4" spans="1:37" ht="15" customHeight="1" x14ac:dyDescent="0.25">
      <c r="A4" s="3"/>
      <c r="B4" s="3"/>
      <c r="C4" s="1" t="str">
        <f>TEXT(WEEKDAY(DATE(AnnéeCalendrier,1,1),1),"jjj")</f>
        <v>mar</v>
      </c>
      <c r="D4" s="1" t="str">
        <f>TEXT(WEEKDAY(DATE(AnnéeCalendrier,1,2),1),"jjj")</f>
        <v>mer</v>
      </c>
      <c r="E4" s="1" t="str">
        <f>TEXT(WEEKDAY(DATE(AnnéeCalendrier,1,3),1),"jjj")</f>
        <v>jeu</v>
      </c>
      <c r="F4" s="1" t="str">
        <f>TEXT(WEEKDAY(DATE(AnnéeCalendrier,1,4),1),"jjj")</f>
        <v>ven</v>
      </c>
      <c r="G4" s="1" t="str">
        <f>TEXT(WEEKDAY(DATE(AnnéeCalendrier,1,5),1),"jjj")</f>
        <v>sam</v>
      </c>
      <c r="H4" s="1" t="str">
        <f>TEXT(WEEKDAY(DATE(AnnéeCalendrier,1,6),1),"jjj")</f>
        <v>dim</v>
      </c>
      <c r="I4" s="1" t="str">
        <f>TEXT(WEEKDAY(DATE(AnnéeCalendrier,1,7),1),"jjj")</f>
        <v>lun</v>
      </c>
      <c r="J4" s="1" t="str">
        <f>TEXT(WEEKDAY(DATE(AnnéeCalendrier,1,8),1),"jjj")</f>
        <v>mar</v>
      </c>
      <c r="K4" s="1" t="str">
        <f>TEXT(WEEKDAY(DATE(AnnéeCalendrier,1,9),1),"jjj")</f>
        <v>mer</v>
      </c>
      <c r="L4" s="1" t="str">
        <f>TEXT(WEEKDAY(DATE(AnnéeCalendrier,1,10),1),"jjj")</f>
        <v>jeu</v>
      </c>
      <c r="M4" s="1" t="str">
        <f>TEXT(WEEKDAY(DATE(AnnéeCalendrier,1,11),1),"jjj")</f>
        <v>ven</v>
      </c>
      <c r="N4" s="1" t="str">
        <f>TEXT(WEEKDAY(DATE(AnnéeCalendrier,1,12),1),"jjj")</f>
        <v>sam</v>
      </c>
      <c r="O4" s="1" t="str">
        <f>TEXT(WEEKDAY(DATE(AnnéeCalendrier,1,13),1),"jjj")</f>
        <v>dim</v>
      </c>
      <c r="P4" s="1" t="str">
        <f>TEXT(WEEKDAY(DATE(AnnéeCalendrier,1,14),1),"jjj")</f>
        <v>lun</v>
      </c>
      <c r="Q4" s="1" t="str">
        <f>TEXT(WEEKDAY(DATE(AnnéeCalendrier,1,15),1),"jjj")</f>
        <v>mar</v>
      </c>
      <c r="R4" s="1" t="str">
        <f>TEXT(WEEKDAY(DATE(AnnéeCalendrier,1,16),1),"jjj")</f>
        <v>mer</v>
      </c>
      <c r="S4" s="1" t="str">
        <f>TEXT(WEEKDAY(DATE(AnnéeCalendrier,1,17),1),"jjj")</f>
        <v>jeu</v>
      </c>
      <c r="T4" s="1" t="str">
        <f>TEXT(WEEKDAY(DATE(AnnéeCalendrier,1,18),1),"jjj")</f>
        <v>ven</v>
      </c>
      <c r="U4" s="1" t="str">
        <f>TEXT(WEEKDAY(DATE(AnnéeCalendrier,1,19),1),"jjj")</f>
        <v>sam</v>
      </c>
      <c r="V4" s="1" t="str">
        <f>TEXT(WEEKDAY(DATE(AnnéeCalendrier,1,20),1),"jjj")</f>
        <v>dim</v>
      </c>
      <c r="W4" s="1" t="str">
        <f>TEXT(WEEKDAY(DATE(AnnéeCalendrier,1,21),1),"jjj")</f>
        <v>lun</v>
      </c>
      <c r="X4" s="1" t="str">
        <f>TEXT(WEEKDAY(DATE(AnnéeCalendrier,1,22),1),"jjj")</f>
        <v>mar</v>
      </c>
      <c r="Y4" s="1" t="str">
        <f>TEXT(WEEKDAY(DATE(AnnéeCalendrier,1,23),1),"jjj")</f>
        <v>mer</v>
      </c>
      <c r="Z4" s="1" t="str">
        <f>TEXT(WEEKDAY(DATE(AnnéeCalendrier,1,24),1),"jjj")</f>
        <v>jeu</v>
      </c>
      <c r="AA4" s="1" t="str">
        <f>TEXT(WEEKDAY(DATE(AnnéeCalendrier,1,25),1),"jjj")</f>
        <v>ven</v>
      </c>
      <c r="AB4" s="1" t="str">
        <f>TEXT(WEEKDAY(DATE(AnnéeCalendrier,1,26),1),"jjj")</f>
        <v>sam</v>
      </c>
      <c r="AC4" s="1" t="str">
        <f>TEXT(WEEKDAY(DATE(AnnéeCalendrier,1,27),1),"jjj")</f>
        <v>dim</v>
      </c>
      <c r="AD4" s="1" t="str">
        <f>TEXT(WEEKDAY(DATE(AnnéeCalendrier,1,28),1),"jjj")</f>
        <v>lun</v>
      </c>
      <c r="AE4" s="1" t="str">
        <f>TEXT(WEEKDAY(DATE(AnnéeCalendrier,1,29),1),"jjj")</f>
        <v>mar</v>
      </c>
      <c r="AF4" s="1" t="str">
        <f>TEXT(WEEKDAY(DATE(AnnéeCalendrier,1,30),1),"jjj")</f>
        <v>mer</v>
      </c>
      <c r="AG4" s="1" t="str">
        <f>TEXT(WEEKDAY(DATE(AnnéeCalendrier,1,31),1),"jjj")</f>
        <v>jeu</v>
      </c>
      <c r="AH4" s="13"/>
    </row>
    <row r="5" spans="1:37" ht="15" customHeight="1" x14ac:dyDescent="0.25">
      <c r="A5" s="5" t="s">
        <v>32</v>
      </c>
      <c r="B5" s="5" t="s">
        <v>75</v>
      </c>
      <c r="C5" s="7" t="s">
        <v>1</v>
      </c>
      <c r="D5" s="7" t="s">
        <v>2</v>
      </c>
      <c r="E5" s="7" t="s">
        <v>3</v>
      </c>
      <c r="F5" s="7" t="s">
        <v>4</v>
      </c>
      <c r="G5" s="7" t="s">
        <v>5</v>
      </c>
      <c r="H5" s="7" t="s">
        <v>6</v>
      </c>
      <c r="I5" s="7" t="s">
        <v>7</v>
      </c>
      <c r="J5" s="7" t="s">
        <v>8</v>
      </c>
      <c r="K5" s="7" t="s">
        <v>9</v>
      </c>
      <c r="L5" s="7" t="s">
        <v>10</v>
      </c>
      <c r="M5" s="7" t="s">
        <v>11</v>
      </c>
      <c r="N5" s="7" t="s">
        <v>12</v>
      </c>
      <c r="O5" s="7" t="s">
        <v>13</v>
      </c>
      <c r="P5" s="7" t="s">
        <v>14</v>
      </c>
      <c r="Q5" s="7" t="s">
        <v>15</v>
      </c>
      <c r="R5" s="7" t="s">
        <v>16</v>
      </c>
      <c r="S5" s="7" t="s">
        <v>17</v>
      </c>
      <c r="T5" s="7" t="s">
        <v>18</v>
      </c>
      <c r="U5" s="7" t="s">
        <v>19</v>
      </c>
      <c r="V5" s="7" t="s">
        <v>20</v>
      </c>
      <c r="W5" s="7" t="s">
        <v>21</v>
      </c>
      <c r="X5" s="7" t="s">
        <v>22</v>
      </c>
      <c r="Y5" s="7" t="s">
        <v>23</v>
      </c>
      <c r="Z5" s="7" t="s">
        <v>24</v>
      </c>
      <c r="AA5" s="7" t="s">
        <v>25</v>
      </c>
      <c r="AB5" s="7" t="s">
        <v>26</v>
      </c>
      <c r="AC5" s="7" t="s">
        <v>27</v>
      </c>
      <c r="AD5" s="7" t="s">
        <v>28</v>
      </c>
      <c r="AE5" s="7" t="s">
        <v>29</v>
      </c>
      <c r="AF5" s="7" t="s">
        <v>30</v>
      </c>
      <c r="AG5" s="7" t="s">
        <v>31</v>
      </c>
      <c r="AH5" s="9" t="s">
        <v>33</v>
      </c>
      <c r="AI5" s="10" t="s">
        <v>34</v>
      </c>
    </row>
    <row r="6" spans="1:37" ht="30" customHeight="1" x14ac:dyDescent="0.25">
      <c r="A6" s="2" t="s">
        <v>35</v>
      </c>
      <c r="B6" s="18" t="s">
        <v>62</v>
      </c>
      <c r="C6" s="17" t="s">
        <v>42</v>
      </c>
      <c r="D6" s="17"/>
      <c r="E6" s="17"/>
      <c r="F6" s="17"/>
      <c r="G6" s="17"/>
      <c r="H6" s="17"/>
      <c r="I6" s="17"/>
      <c r="J6" s="17"/>
      <c r="K6" s="17"/>
      <c r="L6" s="17"/>
      <c r="M6" s="17"/>
      <c r="N6" s="17"/>
      <c r="O6" s="17"/>
      <c r="P6" s="17"/>
      <c r="Q6" s="17"/>
      <c r="R6" s="17" t="s">
        <v>40</v>
      </c>
      <c r="S6" s="17"/>
      <c r="T6" s="17"/>
      <c r="U6" s="17"/>
      <c r="V6" s="17" t="s">
        <v>40</v>
      </c>
      <c r="W6" s="17"/>
      <c r="X6" s="17"/>
      <c r="Y6" s="17"/>
      <c r="Z6" s="17"/>
      <c r="AA6" s="17"/>
      <c r="AB6" s="17"/>
      <c r="AC6" s="17"/>
      <c r="AD6" s="17"/>
      <c r="AE6" s="17"/>
      <c r="AF6" s="17"/>
      <c r="AG6" s="17"/>
      <c r="AH6" s="12">
        <f>COUNTA(Janvier11[[#This Row],[1]:[31]])</f>
        <v>3</v>
      </c>
      <c r="AI6" s="20">
        <f ca="1">IFERROR(SUMPRODUCT(SUMIF(INDIRECT("liste"&amp;$B6),Janvier11[[#This Row],[1]:[31]],INDIRECT("cout"&amp;$B6))),"")</f>
        <v>27</v>
      </c>
    </row>
    <row r="7" spans="1:37" ht="30" customHeight="1" x14ac:dyDescent="0.25">
      <c r="A7" s="2" t="s">
        <v>36</v>
      </c>
      <c r="B7" s="18" t="s">
        <v>62</v>
      </c>
      <c r="C7" s="17"/>
      <c r="D7" s="17"/>
      <c r="E7" s="17"/>
      <c r="F7" s="17"/>
      <c r="G7" s="17"/>
      <c r="H7" s="17"/>
      <c r="I7" s="17"/>
      <c r="J7" s="17"/>
      <c r="K7" s="17"/>
      <c r="L7" s="17"/>
      <c r="M7" s="17"/>
      <c r="N7" s="17"/>
      <c r="O7" s="17"/>
      <c r="P7" s="17"/>
      <c r="Q7" s="17"/>
      <c r="R7" s="17"/>
      <c r="S7" s="17"/>
      <c r="T7" s="17"/>
      <c r="U7" s="17"/>
      <c r="V7" s="17"/>
      <c r="W7" s="17"/>
      <c r="X7" s="17"/>
      <c r="Y7" s="17"/>
      <c r="Z7" s="17"/>
      <c r="AA7" s="17"/>
      <c r="AB7" s="17"/>
      <c r="AC7" s="17"/>
      <c r="AD7" s="17"/>
      <c r="AE7" s="17"/>
      <c r="AF7" s="17"/>
      <c r="AG7" s="17"/>
      <c r="AH7" s="12">
        <f>COUNTA(Janvier11[[#This Row],[1]:[31]])</f>
        <v>0</v>
      </c>
      <c r="AI7" s="20">
        <f ca="1">IFERROR(SUMPRODUCT(SUMIF(INDIRECT("liste"&amp;$B7),Janvier11[[#This Row],[1]:[31]],INDIRECT("cout"&amp;$B7))),"")</f>
        <v>0</v>
      </c>
    </row>
    <row r="8" spans="1:37" ht="30" customHeight="1" x14ac:dyDescent="0.25">
      <c r="B8" s="18" t="s">
        <v>62</v>
      </c>
      <c r="C8" s="17"/>
      <c r="D8" s="17"/>
      <c r="E8" s="17"/>
      <c r="F8" s="17"/>
      <c r="G8" s="17"/>
      <c r="H8" s="17"/>
      <c r="I8" s="17"/>
      <c r="J8" s="17"/>
      <c r="K8" s="17"/>
      <c r="L8" s="17"/>
      <c r="M8" s="17"/>
      <c r="N8" s="17"/>
      <c r="O8" s="17"/>
      <c r="P8" s="17"/>
      <c r="Q8" s="17"/>
      <c r="R8" s="17"/>
      <c r="S8" s="17"/>
      <c r="T8" s="17"/>
      <c r="U8" s="17"/>
      <c r="V8" s="17"/>
      <c r="W8" s="17"/>
      <c r="X8" s="17"/>
      <c r="Y8" s="17"/>
      <c r="Z8" s="17"/>
      <c r="AA8" s="17"/>
      <c r="AB8" s="17"/>
      <c r="AC8" s="17"/>
      <c r="AD8" s="17"/>
      <c r="AE8" s="17"/>
      <c r="AF8" s="17"/>
      <c r="AG8" s="17"/>
      <c r="AH8" s="12">
        <f>COUNTA(Janvier11[[#This Row],[1]:[31]])</f>
        <v>0</v>
      </c>
      <c r="AI8" s="20">
        <f ca="1">IFERROR(SUMPRODUCT(SUMIF(INDIRECT("liste"&amp;$B8),Janvier11[[#This Row],[1]:[31]],INDIRECT("cout"&amp;$B8))),"")</f>
        <v>0</v>
      </c>
    </row>
    <row r="9" spans="1:37" ht="30" customHeight="1" x14ac:dyDescent="0.25">
      <c r="B9" s="18" t="s">
        <v>63</v>
      </c>
      <c r="C9" s="17"/>
      <c r="D9" s="17"/>
      <c r="E9" s="17"/>
      <c r="F9" s="17"/>
      <c r="G9" s="17"/>
      <c r="H9" s="17"/>
      <c r="I9" s="17"/>
      <c r="J9" s="17"/>
      <c r="K9" s="17"/>
      <c r="L9" s="17"/>
      <c r="M9" s="17"/>
      <c r="N9" s="17"/>
      <c r="O9" s="17"/>
      <c r="P9" s="17"/>
      <c r="Q9" s="17"/>
      <c r="R9" s="17"/>
      <c r="S9" s="17"/>
      <c r="T9" s="17"/>
      <c r="U9" s="17"/>
      <c r="V9" s="17"/>
      <c r="W9" s="17"/>
      <c r="X9" s="17"/>
      <c r="Y9" s="17"/>
      <c r="Z9" s="17"/>
      <c r="AA9" s="17"/>
      <c r="AB9" s="17"/>
      <c r="AC9" s="17"/>
      <c r="AD9" s="17"/>
      <c r="AE9" s="17"/>
      <c r="AF9" s="17"/>
      <c r="AG9" s="17"/>
      <c r="AH9" s="12">
        <f>COUNTA(Janvier11[[#This Row],[1]:[31]])</f>
        <v>0</v>
      </c>
      <c r="AI9" s="20">
        <f ca="1">IFERROR(SUMPRODUCT(SUMIF(INDIRECT("liste"&amp;$B9),Janvier11[[#This Row],[1]:[31]],INDIRECT("cout"&amp;$B9))),"")</f>
        <v>0</v>
      </c>
    </row>
    <row r="10" spans="1:37" ht="30" customHeight="1" x14ac:dyDescent="0.25">
      <c r="B10" s="18" t="s">
        <v>62</v>
      </c>
      <c r="C10" s="17"/>
      <c r="D10" s="17"/>
      <c r="E10" s="17"/>
      <c r="F10" s="17"/>
      <c r="G10" s="17"/>
      <c r="H10" s="17"/>
      <c r="I10" s="17"/>
      <c r="J10" s="17"/>
      <c r="K10" s="17"/>
      <c r="L10" s="17"/>
      <c r="M10" s="17"/>
      <c r="N10" s="17"/>
      <c r="O10" s="17"/>
      <c r="P10" s="17"/>
      <c r="Q10" s="17"/>
      <c r="R10" s="17"/>
      <c r="S10" s="17"/>
      <c r="T10" s="17"/>
      <c r="U10" s="17"/>
      <c r="V10" s="17"/>
      <c r="W10" s="17"/>
      <c r="X10" s="17"/>
      <c r="Y10" s="17"/>
      <c r="Z10" s="17"/>
      <c r="AA10" s="17"/>
      <c r="AB10" s="17"/>
      <c r="AC10" s="17"/>
      <c r="AD10" s="17"/>
      <c r="AE10" s="17"/>
      <c r="AF10" s="17"/>
      <c r="AG10" s="17"/>
      <c r="AH10" s="12">
        <f>COUNTA(Janvier11[[#This Row],[1]:[31]])</f>
        <v>0</v>
      </c>
      <c r="AI10" s="20">
        <f ca="1">IFERROR(SUMPRODUCT(SUMIF(INDIRECT("liste"&amp;$B10),Janvier11[[#This Row],[1]:[31]],INDIRECT("cout"&amp;$B10))),"")</f>
        <v>0</v>
      </c>
      <c r="AK10" s="11"/>
    </row>
    <row r="11" spans="1:37" ht="30" customHeight="1" x14ac:dyDescent="0.25">
      <c r="A11" s="8"/>
      <c r="B11" s="18" t="s">
        <v>63</v>
      </c>
      <c r="C11" s="17"/>
      <c r="D11" s="17"/>
      <c r="E11" s="17"/>
      <c r="F11" s="17"/>
      <c r="G11" s="17"/>
      <c r="H11" s="17"/>
      <c r="I11" s="17"/>
      <c r="J11" s="17"/>
      <c r="K11" s="17"/>
      <c r="L11" s="17"/>
      <c r="M11" s="17" t="s">
        <v>37</v>
      </c>
      <c r="N11" s="17"/>
      <c r="O11" s="17"/>
      <c r="P11" s="17"/>
      <c r="Q11" s="17"/>
      <c r="R11" s="17"/>
      <c r="S11" s="17"/>
      <c r="T11" s="17"/>
      <c r="U11" s="17"/>
      <c r="V11" s="17"/>
      <c r="W11" s="17"/>
      <c r="X11" s="17"/>
      <c r="Y11" s="17"/>
      <c r="Z11" s="17"/>
      <c r="AA11" s="17"/>
      <c r="AB11" s="17"/>
      <c r="AC11" s="17"/>
      <c r="AD11" s="17"/>
      <c r="AE11" s="17"/>
      <c r="AF11" s="17"/>
      <c r="AG11" s="17"/>
      <c r="AH11" s="12">
        <f>COUNTA(Janvier11[[#This Row],[1]:[31]])</f>
        <v>1</v>
      </c>
      <c r="AI11" s="20">
        <f ca="1">IFERROR(SUMPRODUCT(SUMIF(INDIRECT("liste"&amp;$B11),Janvier11[[#This Row],[1]:[31]],INDIRECT("cout"&amp;$B11))),"")</f>
        <v>8</v>
      </c>
    </row>
    <row r="12" spans="1:37" ht="30" customHeight="1" x14ac:dyDescent="0.25">
      <c r="A12" s="8"/>
      <c r="B12" s="18"/>
      <c r="C12" s="17"/>
      <c r="D12" s="17"/>
      <c r="E12" s="17"/>
      <c r="F12" s="17"/>
      <c r="G12" s="17"/>
      <c r="H12" s="17"/>
      <c r="I12" s="17"/>
      <c r="J12" s="17"/>
      <c r="K12" s="17"/>
      <c r="L12" s="17"/>
      <c r="M12" s="17"/>
      <c r="N12" s="17"/>
      <c r="O12" s="17"/>
      <c r="P12" s="17"/>
      <c r="Q12" s="17"/>
      <c r="R12" s="17"/>
      <c r="S12" s="17"/>
      <c r="T12" s="17"/>
      <c r="U12" s="17"/>
      <c r="V12" s="17"/>
      <c r="W12" s="17"/>
      <c r="X12" s="17"/>
      <c r="Y12" s="17"/>
      <c r="Z12" s="17"/>
      <c r="AA12" s="17"/>
      <c r="AB12" s="17"/>
      <c r="AC12" s="17"/>
      <c r="AD12" s="17"/>
      <c r="AE12" s="17"/>
      <c r="AF12" s="17"/>
      <c r="AG12" s="17"/>
      <c r="AH12" s="12">
        <f>COUNTA(Janvier11[[#This Row],[1]:[31]])</f>
        <v>0</v>
      </c>
      <c r="AI12" s="20" t="str">
        <f ca="1">IFERROR(SUMPRODUCT(SUMIF(INDIRECT("liste"&amp;$B12),Janvier11[[#This Row],[1]:[31]],INDIRECT("cout"&amp;$B12))),"")</f>
        <v/>
      </c>
    </row>
    <row r="13" spans="1:37" ht="30" customHeight="1" x14ac:dyDescent="0.25">
      <c r="A13" s="8"/>
      <c r="B13" s="18" t="s">
        <v>62</v>
      </c>
      <c r="C13" s="17"/>
      <c r="D13" s="17"/>
      <c r="E13" s="17"/>
      <c r="F13" s="17"/>
      <c r="G13" s="17"/>
      <c r="H13" s="17"/>
      <c r="I13" s="17"/>
      <c r="J13" s="17"/>
      <c r="K13" s="17"/>
      <c r="L13" s="17"/>
      <c r="M13" s="17"/>
      <c r="N13" s="17"/>
      <c r="O13" s="17"/>
      <c r="P13" s="17"/>
      <c r="Q13" s="17"/>
      <c r="R13" s="17"/>
      <c r="S13" s="17"/>
      <c r="T13" s="17"/>
      <c r="U13" s="17"/>
      <c r="V13" s="17"/>
      <c r="W13" s="17"/>
      <c r="X13" s="17"/>
      <c r="Y13" s="17"/>
      <c r="Z13" s="17"/>
      <c r="AA13" s="17"/>
      <c r="AB13" s="17"/>
      <c r="AC13" s="17"/>
      <c r="AD13" s="17"/>
      <c r="AE13" s="17"/>
      <c r="AF13" s="17"/>
      <c r="AG13" s="17"/>
      <c r="AH13" s="12">
        <f>COUNTA(Janvier11[[#This Row],[1]:[31]])</f>
        <v>0</v>
      </c>
      <c r="AI13" s="20">
        <f ca="1">IFERROR(SUMPRODUCT(SUMIF(INDIRECT("liste"&amp;$B13),Janvier11[[#This Row],[1]:[31]],INDIRECT("cout"&amp;$B13))),"")</f>
        <v>0</v>
      </c>
    </row>
    <row r="14" spans="1:37" ht="30" customHeight="1" x14ac:dyDescent="0.25">
      <c r="A14" s="19"/>
      <c r="B14" s="18"/>
      <c r="C14" s="17"/>
      <c r="D14" s="17"/>
      <c r="E14" s="17"/>
      <c r="F14" s="17"/>
      <c r="G14" s="17"/>
      <c r="H14" s="17"/>
      <c r="I14" s="17"/>
      <c r="J14" s="17"/>
      <c r="K14" s="17"/>
      <c r="L14" s="17"/>
      <c r="M14" s="17"/>
      <c r="N14" s="17"/>
      <c r="O14" s="17"/>
      <c r="P14" s="17"/>
      <c r="Q14" s="17"/>
      <c r="R14" s="17"/>
      <c r="S14" s="17"/>
      <c r="T14" s="17"/>
      <c r="U14" s="17"/>
      <c r="V14" s="17"/>
      <c r="W14" s="17"/>
      <c r="X14" s="17"/>
      <c r="Y14" s="17"/>
      <c r="Z14" s="17"/>
      <c r="AA14" s="17"/>
      <c r="AB14" s="17"/>
      <c r="AC14" s="17"/>
      <c r="AD14" s="17"/>
      <c r="AE14" s="17"/>
      <c r="AF14" s="17"/>
      <c r="AG14" s="17"/>
      <c r="AH14" s="12">
        <f>COUNTA(Janvier11[[#This Row],[1]:[31]])</f>
        <v>0</v>
      </c>
      <c r="AI14" s="20" t="str">
        <f ca="1">IFERROR(SUMPRODUCT(SUMIF(INDIRECT("liste"&amp;$B14),Janvier11[[#This Row],[1]:[31]],INDIRECT("cout"&amp;$B14))),"")</f>
        <v/>
      </c>
    </row>
    <row r="15" spans="1:37" ht="30" customHeight="1" x14ac:dyDescent="0.25">
      <c r="A15" s="19"/>
      <c r="B15" s="18"/>
      <c r="C15" s="17"/>
      <c r="D15" s="17"/>
      <c r="E15" s="17"/>
      <c r="F15" s="17"/>
      <c r="G15" s="17"/>
      <c r="H15" s="17"/>
      <c r="I15" s="17"/>
      <c r="J15" s="17"/>
      <c r="K15" s="17"/>
      <c r="L15" s="17"/>
      <c r="M15" s="17"/>
      <c r="N15" s="17"/>
      <c r="O15" s="17"/>
      <c r="P15" s="17"/>
      <c r="Q15" s="17"/>
      <c r="R15" s="17"/>
      <c r="S15" s="17"/>
      <c r="T15" s="17"/>
      <c r="U15" s="17"/>
      <c r="V15" s="17"/>
      <c r="W15" s="17"/>
      <c r="X15" s="17"/>
      <c r="Y15" s="17"/>
      <c r="Z15" s="17"/>
      <c r="AA15" s="17"/>
      <c r="AB15" s="17"/>
      <c r="AC15" s="17"/>
      <c r="AD15" s="17"/>
      <c r="AE15" s="17"/>
      <c r="AF15" s="17"/>
      <c r="AG15" s="17"/>
      <c r="AH15" s="12">
        <f>COUNTA(Janvier11[[#This Row],[1]:[31]])</f>
        <v>0</v>
      </c>
      <c r="AI15" s="20" t="str">
        <f ca="1">IFERROR(SUMPRODUCT(SUMIF(INDIRECT("liste"&amp;$B15),Janvier11[[#This Row],[1]:[31]],INDIRECT("cout"&amp;$B15))),"")</f>
        <v/>
      </c>
    </row>
    <row r="16" spans="1:37" ht="30" customHeight="1" x14ac:dyDescent="0.25">
      <c r="A16" s="19"/>
      <c r="B16" s="18"/>
      <c r="C16" s="17"/>
      <c r="D16" s="17"/>
      <c r="E16" s="17"/>
      <c r="F16" s="17"/>
      <c r="G16" s="17"/>
      <c r="H16" s="17"/>
      <c r="I16" s="17"/>
      <c r="J16" s="17"/>
      <c r="K16" s="17"/>
      <c r="L16" s="17"/>
      <c r="M16" s="17"/>
      <c r="N16" s="17"/>
      <c r="O16" s="17"/>
      <c r="P16" s="17"/>
      <c r="Q16" s="17"/>
      <c r="R16" s="17"/>
      <c r="S16" s="17"/>
      <c r="T16" s="17"/>
      <c r="U16" s="17"/>
      <c r="V16" s="17"/>
      <c r="W16" s="17"/>
      <c r="X16" s="17"/>
      <c r="Y16" s="17"/>
      <c r="Z16" s="17"/>
      <c r="AA16" s="17"/>
      <c r="AB16" s="17"/>
      <c r="AC16" s="17"/>
      <c r="AD16" s="17"/>
      <c r="AE16" s="17"/>
      <c r="AF16" s="17"/>
      <c r="AG16" s="17"/>
      <c r="AH16" s="12">
        <f>COUNTA(Janvier11[[#This Row],[1]:[31]])</f>
        <v>0</v>
      </c>
      <c r="AI16" s="20" t="str">
        <f ca="1">IFERROR(SUMPRODUCT(SUMIF(INDIRECT("liste"&amp;$B16),Janvier11[[#This Row],[1]:[31]],INDIRECT("cout"&amp;$B16))),"")</f>
        <v/>
      </c>
    </row>
    <row r="17" spans="1:35" ht="30" customHeight="1" x14ac:dyDescent="0.25">
      <c r="A17" s="19"/>
      <c r="B17" s="18"/>
      <c r="C17" s="17"/>
      <c r="D17" s="17"/>
      <c r="E17" s="17"/>
      <c r="F17" s="17"/>
      <c r="G17" s="17"/>
      <c r="H17" s="17"/>
      <c r="I17" s="17"/>
      <c r="J17" s="17"/>
      <c r="K17" s="17"/>
      <c r="L17" s="17"/>
      <c r="M17" s="17"/>
      <c r="N17" s="17"/>
      <c r="O17" s="17"/>
      <c r="P17" s="17"/>
      <c r="Q17" s="17"/>
      <c r="R17" s="17"/>
      <c r="S17" s="17"/>
      <c r="T17" s="17"/>
      <c r="U17" s="17"/>
      <c r="V17" s="17"/>
      <c r="W17" s="17"/>
      <c r="X17" s="17"/>
      <c r="Y17" s="17"/>
      <c r="Z17" s="17"/>
      <c r="AA17" s="17"/>
      <c r="AB17" s="17"/>
      <c r="AC17" s="17"/>
      <c r="AD17" s="17"/>
      <c r="AE17" s="17"/>
      <c r="AF17" s="17"/>
      <c r="AG17" s="17"/>
      <c r="AH17" s="12">
        <f>COUNTA(Janvier11[[#This Row],[1]:[31]])</f>
        <v>0</v>
      </c>
      <c r="AI17" s="20" t="str">
        <f ca="1">IFERROR(SUMPRODUCT(SUMIF(INDIRECT("liste"&amp;$B17),Janvier11[[#This Row],[1]:[31]],INDIRECT("cout"&amp;$B17))),"")</f>
        <v/>
      </c>
    </row>
    <row r="18" spans="1:35" ht="30" customHeight="1" x14ac:dyDescent="0.25">
      <c r="A18" s="19"/>
      <c r="B18" s="18"/>
      <c r="C18" s="17"/>
      <c r="D18" s="17"/>
      <c r="E18" s="17"/>
      <c r="F18" s="17"/>
      <c r="G18" s="17"/>
      <c r="H18" s="17"/>
      <c r="I18" s="17"/>
      <c r="J18" s="17"/>
      <c r="K18" s="17"/>
      <c r="L18" s="17"/>
      <c r="M18" s="17"/>
      <c r="N18" s="17"/>
      <c r="O18" s="17"/>
      <c r="P18" s="17"/>
      <c r="Q18" s="17"/>
      <c r="R18" s="17"/>
      <c r="S18" s="17"/>
      <c r="T18" s="17"/>
      <c r="U18" s="17"/>
      <c r="V18" s="17"/>
      <c r="W18" s="17"/>
      <c r="X18" s="17"/>
      <c r="Y18" s="17"/>
      <c r="Z18" s="17"/>
      <c r="AA18" s="17"/>
      <c r="AB18" s="17"/>
      <c r="AC18" s="17"/>
      <c r="AD18" s="17"/>
      <c r="AE18" s="17"/>
      <c r="AF18" s="17"/>
      <c r="AG18" s="17"/>
      <c r="AH18" s="12">
        <f>COUNTA(Janvier11[[#This Row],[1]:[31]])</f>
        <v>0</v>
      </c>
      <c r="AI18" s="20" t="str">
        <f ca="1">IFERROR(SUMPRODUCT(SUMIF(INDIRECT("liste"&amp;$B18),Janvier11[[#This Row],[1]:[31]],INDIRECT("cout"&amp;$B18))),"")</f>
        <v/>
      </c>
    </row>
    <row r="19" spans="1:35" ht="30" customHeight="1" x14ac:dyDescent="0.25">
      <c r="A19" s="19"/>
      <c r="B19" s="18"/>
      <c r="C19" s="17"/>
      <c r="D19" s="17"/>
      <c r="E19" s="17"/>
      <c r="F19" s="17"/>
      <c r="G19" s="17"/>
      <c r="H19" s="17"/>
      <c r="I19" s="17"/>
      <c r="J19" s="17"/>
      <c r="K19" s="17"/>
      <c r="L19" s="17"/>
      <c r="M19" s="17"/>
      <c r="N19" s="17"/>
      <c r="O19" s="17"/>
      <c r="P19" s="17"/>
      <c r="Q19" s="17"/>
      <c r="R19" s="17"/>
      <c r="S19" s="17"/>
      <c r="T19" s="17"/>
      <c r="U19" s="17"/>
      <c r="V19" s="17"/>
      <c r="W19" s="17"/>
      <c r="X19" s="17"/>
      <c r="Y19" s="17"/>
      <c r="Z19" s="17"/>
      <c r="AA19" s="17"/>
      <c r="AB19" s="17"/>
      <c r="AC19" s="17"/>
      <c r="AD19" s="17"/>
      <c r="AE19" s="17"/>
      <c r="AF19" s="17"/>
      <c r="AG19" s="17"/>
      <c r="AH19" s="12">
        <f>COUNTA(Janvier11[[#This Row],[1]:[31]])</f>
        <v>0</v>
      </c>
      <c r="AI19" s="20" t="str">
        <f ca="1">IFERROR(SUMPRODUCT(SUMIF(INDIRECT("liste"&amp;$B19),Janvier11[[#This Row],[1]:[31]],INDIRECT("cout"&amp;$B19))),"")</f>
        <v/>
      </c>
    </row>
    <row r="20" spans="1:35" ht="30" customHeight="1" x14ac:dyDescent="0.25">
      <c r="A20" s="19"/>
      <c r="B20" s="18"/>
      <c r="C20" s="17"/>
      <c r="D20" s="17"/>
      <c r="E20" s="17"/>
      <c r="F20" s="17"/>
      <c r="G20" s="17"/>
      <c r="H20" s="17"/>
      <c r="I20" s="17"/>
      <c r="J20" s="17"/>
      <c r="K20" s="17"/>
      <c r="L20" s="17"/>
      <c r="M20" s="17"/>
      <c r="N20" s="17"/>
      <c r="O20" s="17"/>
      <c r="P20" s="17"/>
      <c r="Q20" s="17"/>
      <c r="R20" s="17"/>
      <c r="S20" s="17"/>
      <c r="T20" s="17"/>
      <c r="U20" s="17"/>
      <c r="V20" s="17"/>
      <c r="W20" s="17"/>
      <c r="X20" s="17"/>
      <c r="Y20" s="17"/>
      <c r="Z20" s="17"/>
      <c r="AA20" s="17"/>
      <c r="AB20" s="17"/>
      <c r="AC20" s="17"/>
      <c r="AD20" s="17"/>
      <c r="AE20" s="17"/>
      <c r="AF20" s="17"/>
      <c r="AG20" s="17"/>
      <c r="AH20" s="12">
        <f>COUNTA(Janvier11[[#This Row],[1]:[31]])</f>
        <v>0</v>
      </c>
      <c r="AI20" s="20" t="str">
        <f ca="1">IFERROR(SUMPRODUCT(SUMIF(INDIRECT("liste"&amp;$B20),Janvier11[[#This Row],[1]:[31]],INDIRECT("cout"&amp;$B20))),"")</f>
        <v/>
      </c>
    </row>
    <row r="21" spans="1:35" ht="30" customHeight="1" x14ac:dyDescent="0.25">
      <c r="A21" s="19"/>
      <c r="B21" s="18"/>
      <c r="C21" s="17"/>
      <c r="D21" s="17"/>
      <c r="E21" s="17"/>
      <c r="F21" s="17"/>
      <c r="G21" s="17"/>
      <c r="H21" s="17"/>
      <c r="I21" s="17"/>
      <c r="J21" s="17"/>
      <c r="K21" s="17"/>
      <c r="L21" s="17"/>
      <c r="M21" s="17"/>
      <c r="N21" s="17"/>
      <c r="O21" s="17"/>
      <c r="P21" s="17"/>
      <c r="Q21" s="17"/>
      <c r="R21" s="17"/>
      <c r="S21" s="17"/>
      <c r="T21" s="17"/>
      <c r="U21" s="17"/>
      <c r="V21" s="17"/>
      <c r="W21" s="17"/>
      <c r="X21" s="17"/>
      <c r="Y21" s="17"/>
      <c r="Z21" s="17"/>
      <c r="AA21" s="17"/>
      <c r="AB21" s="17"/>
      <c r="AC21" s="17"/>
      <c r="AD21" s="17"/>
      <c r="AE21" s="17"/>
      <c r="AF21" s="17"/>
      <c r="AG21" s="17"/>
      <c r="AH21" s="12">
        <f>COUNTA(Janvier11[[#This Row],[1]:[31]])</f>
        <v>0</v>
      </c>
      <c r="AI21" s="20" t="str">
        <f ca="1">IFERROR(SUMPRODUCT(SUMIF(INDIRECT("liste"&amp;$B21),Janvier11[[#This Row],[1]:[31]],INDIRECT("cout"&amp;$B21))),"")</f>
        <v/>
      </c>
    </row>
    <row r="22" spans="1:35" ht="30" customHeight="1" x14ac:dyDescent="0.25">
      <c r="A22" s="19"/>
      <c r="B22" s="18"/>
      <c r="C22" s="17"/>
      <c r="D22" s="17"/>
      <c r="E22" s="17"/>
      <c r="F22" s="17"/>
      <c r="G22" s="17"/>
      <c r="H22" s="17"/>
      <c r="I22" s="17"/>
      <c r="J22" s="17"/>
      <c r="K22" s="17"/>
      <c r="L22" s="17"/>
      <c r="M22" s="17"/>
      <c r="N22" s="17"/>
      <c r="O22" s="17"/>
      <c r="P22" s="17"/>
      <c r="Q22" s="17"/>
      <c r="R22" s="17"/>
      <c r="S22" s="17"/>
      <c r="T22" s="17"/>
      <c r="U22" s="17"/>
      <c r="V22" s="17"/>
      <c r="W22" s="17"/>
      <c r="X22" s="17"/>
      <c r="Y22" s="17"/>
      <c r="Z22" s="17"/>
      <c r="AA22" s="17"/>
      <c r="AB22" s="17"/>
      <c r="AC22" s="17"/>
      <c r="AD22" s="17"/>
      <c r="AE22" s="17"/>
      <c r="AF22" s="17"/>
      <c r="AG22" s="17"/>
      <c r="AH22" s="12">
        <f>COUNTA(Janvier11[[#This Row],[1]:[31]])</f>
        <v>0</v>
      </c>
      <c r="AI22" s="20" t="str">
        <f ca="1">IFERROR(SUMPRODUCT(SUMIF(INDIRECT("liste"&amp;$B22),Janvier11[[#This Row],[1]:[31]],INDIRECT("cout"&amp;$B22))),"")</f>
        <v/>
      </c>
    </row>
    <row r="23" spans="1:35" ht="30" customHeight="1" x14ac:dyDescent="0.25">
      <c r="A23" s="19"/>
      <c r="B23" s="18"/>
      <c r="C23" s="17"/>
      <c r="D23" s="17"/>
      <c r="E23" s="17"/>
      <c r="F23" s="17"/>
      <c r="G23" s="17"/>
      <c r="H23" s="17"/>
      <c r="I23" s="17"/>
      <c r="J23" s="17"/>
      <c r="K23" s="17"/>
      <c r="L23" s="17"/>
      <c r="M23" s="17"/>
      <c r="N23" s="17"/>
      <c r="O23" s="17"/>
      <c r="P23" s="17"/>
      <c r="Q23" s="17"/>
      <c r="R23" s="17"/>
      <c r="S23" s="17"/>
      <c r="T23" s="17"/>
      <c r="U23" s="17"/>
      <c r="V23" s="17"/>
      <c r="W23" s="17"/>
      <c r="X23" s="17"/>
      <c r="Y23" s="17"/>
      <c r="Z23" s="17"/>
      <c r="AA23" s="17"/>
      <c r="AB23" s="17"/>
      <c r="AC23" s="17"/>
      <c r="AD23" s="17"/>
      <c r="AE23" s="17"/>
      <c r="AF23" s="17"/>
      <c r="AG23" s="17"/>
      <c r="AH23" s="12">
        <f>COUNTA(Janvier11[[#This Row],[1]:[31]])</f>
        <v>0</v>
      </c>
      <c r="AI23" s="20" t="str">
        <f ca="1">IFERROR(SUMPRODUCT(SUMIF(INDIRECT("liste"&amp;$B23),Janvier11[[#This Row],[1]:[31]],INDIRECT("cout"&amp;$B23))),"")</f>
        <v/>
      </c>
    </row>
    <row r="24" spans="1:35" ht="30" customHeight="1" x14ac:dyDescent="0.25">
      <c r="A24" s="19"/>
      <c r="B24" s="18"/>
      <c r="C24" s="17"/>
      <c r="D24" s="17"/>
      <c r="E24" s="17"/>
      <c r="F24" s="17"/>
      <c r="G24" s="17"/>
      <c r="H24" s="17"/>
      <c r="I24" s="17"/>
      <c r="J24" s="17"/>
      <c r="K24" s="17"/>
      <c r="L24" s="17"/>
      <c r="M24" s="17"/>
      <c r="N24" s="17"/>
      <c r="O24" s="17"/>
      <c r="P24" s="17"/>
      <c r="Q24" s="17"/>
      <c r="R24" s="17"/>
      <c r="S24" s="17"/>
      <c r="T24" s="17"/>
      <c r="U24" s="17"/>
      <c r="V24" s="17"/>
      <c r="W24" s="17"/>
      <c r="X24" s="17"/>
      <c r="Y24" s="17"/>
      <c r="Z24" s="17"/>
      <c r="AA24" s="17"/>
      <c r="AB24" s="17"/>
      <c r="AC24" s="17"/>
      <c r="AD24" s="17"/>
      <c r="AE24" s="17"/>
      <c r="AF24" s="17"/>
      <c r="AG24" s="17"/>
      <c r="AH24" s="12">
        <f>COUNTA(Janvier11[[#This Row],[1]:[31]])</f>
        <v>0</v>
      </c>
      <c r="AI24" s="20" t="str">
        <f ca="1">IFERROR(SUMPRODUCT(SUMIF(INDIRECT("liste"&amp;$B24),Janvier11[[#This Row],[1]:[31]],INDIRECT("cout"&amp;$B24))),"")</f>
        <v/>
      </c>
    </row>
    <row r="25" spans="1:35" ht="30" customHeight="1" x14ac:dyDescent="0.25">
      <c r="A25" s="19"/>
      <c r="B25" s="18"/>
      <c r="C25" s="17"/>
      <c r="D25" s="17"/>
      <c r="E25" s="17"/>
      <c r="F25" s="17"/>
      <c r="G25" s="17"/>
      <c r="H25" s="17"/>
      <c r="I25" s="17"/>
      <c r="J25" s="17"/>
      <c r="K25" s="17"/>
      <c r="L25" s="17"/>
      <c r="M25" s="17"/>
      <c r="N25" s="17"/>
      <c r="O25" s="17"/>
      <c r="P25" s="17"/>
      <c r="Q25" s="17"/>
      <c r="R25" s="17"/>
      <c r="S25" s="17"/>
      <c r="T25" s="17"/>
      <c r="U25" s="17"/>
      <c r="V25" s="17"/>
      <c r="W25" s="17"/>
      <c r="X25" s="17"/>
      <c r="Y25" s="17"/>
      <c r="Z25" s="17"/>
      <c r="AA25" s="17"/>
      <c r="AB25" s="17"/>
      <c r="AC25" s="17"/>
      <c r="AD25" s="17"/>
      <c r="AE25" s="17"/>
      <c r="AF25" s="17"/>
      <c r="AG25" s="17"/>
      <c r="AH25" s="12">
        <f>COUNTA(Janvier11[[#This Row],[1]:[31]])</f>
        <v>0</v>
      </c>
      <c r="AI25" s="20" t="str">
        <f ca="1">IFERROR(SUMPRODUCT(SUMIF(INDIRECT("liste"&amp;$B25),Janvier11[[#This Row],[1]:[31]],INDIRECT("cout"&amp;$B25))),"")</f>
        <v/>
      </c>
    </row>
    <row r="26" spans="1:35" ht="30" customHeight="1" x14ac:dyDescent="0.25">
      <c r="A26" s="19"/>
      <c r="B26" s="18"/>
      <c r="C26" s="17"/>
      <c r="D26" s="17"/>
      <c r="E26" s="17"/>
      <c r="F26" s="17"/>
      <c r="G26" s="17"/>
      <c r="H26" s="17"/>
      <c r="I26" s="17"/>
      <c r="J26" s="17"/>
      <c r="K26" s="17"/>
      <c r="L26" s="17"/>
      <c r="M26" s="17"/>
      <c r="N26" s="17"/>
      <c r="O26" s="17"/>
      <c r="P26" s="17"/>
      <c r="Q26" s="17"/>
      <c r="R26" s="17"/>
      <c r="S26" s="17"/>
      <c r="T26" s="17"/>
      <c r="U26" s="17"/>
      <c r="V26" s="17"/>
      <c r="W26" s="17"/>
      <c r="X26" s="17"/>
      <c r="Y26" s="17"/>
      <c r="Z26" s="17"/>
      <c r="AA26" s="17"/>
      <c r="AB26" s="17"/>
      <c r="AC26" s="17"/>
      <c r="AD26" s="17"/>
      <c r="AE26" s="17"/>
      <c r="AF26" s="17"/>
      <c r="AG26" s="17"/>
      <c r="AH26" s="12">
        <f>COUNTA(Janvier11[[#This Row],[1]:[31]])</f>
        <v>0</v>
      </c>
      <c r="AI26" s="20" t="str">
        <f ca="1">IFERROR(SUMPRODUCT(SUMIF(INDIRECT("liste"&amp;$B26),Janvier11[[#This Row],[1]:[31]],INDIRECT("cout"&amp;$B26))),"")</f>
        <v/>
      </c>
    </row>
    <row r="27" spans="1:35" ht="30" customHeight="1" x14ac:dyDescent="0.25">
      <c r="A27" s="19"/>
      <c r="B27" s="18"/>
      <c r="C27" s="17"/>
      <c r="D27" s="17"/>
      <c r="E27" s="17"/>
      <c r="F27" s="17"/>
      <c r="G27" s="17"/>
      <c r="H27" s="17"/>
      <c r="I27" s="17"/>
      <c r="J27" s="17"/>
      <c r="K27" s="17"/>
      <c r="L27" s="17"/>
      <c r="M27" s="17"/>
      <c r="N27" s="17"/>
      <c r="O27" s="17"/>
      <c r="P27" s="17"/>
      <c r="Q27" s="17"/>
      <c r="R27" s="17"/>
      <c r="S27" s="17"/>
      <c r="T27" s="17"/>
      <c r="U27" s="17"/>
      <c r="V27" s="17"/>
      <c r="W27" s="17"/>
      <c r="X27" s="17"/>
      <c r="Y27" s="17"/>
      <c r="Z27" s="17"/>
      <c r="AA27" s="17"/>
      <c r="AB27" s="17"/>
      <c r="AC27" s="17"/>
      <c r="AD27" s="17"/>
      <c r="AE27" s="17"/>
      <c r="AF27" s="17"/>
      <c r="AG27" s="17"/>
      <c r="AH27" s="12">
        <f>COUNTA(Janvier11[[#This Row],[1]:[31]])</f>
        <v>0</v>
      </c>
      <c r="AI27" s="20" t="str">
        <f ca="1">IFERROR(SUMPRODUCT(SUMIF(INDIRECT("liste"&amp;$B27),Janvier11[[#This Row],[1]:[31]],INDIRECT("cout"&amp;$B27))),"")</f>
        <v/>
      </c>
    </row>
  </sheetData>
  <mergeCells count="1">
    <mergeCell ref="C3:AG3"/>
  </mergeCells>
  <conditionalFormatting sqref="C6:AG27">
    <cfRule type="expression" priority="6" stopIfTrue="1">
      <formula>C6=""</formula>
    </cfRule>
    <cfRule type="expression" dxfId="236" priority="7" stopIfTrue="1">
      <formula>C6=CléPersonnalisée2</formula>
    </cfRule>
    <cfRule type="expression" dxfId="235" priority="8" stopIfTrue="1">
      <formula>C6=CléPersonnalisée1</formula>
    </cfRule>
    <cfRule type="expression" dxfId="234" priority="9" stopIfTrue="1">
      <formula>C6=CléMaladie</formula>
    </cfRule>
    <cfRule type="expression" dxfId="233" priority="10" stopIfTrue="1">
      <formula>C6=CléPersonnel</formula>
    </cfRule>
    <cfRule type="expression" dxfId="232" priority="11" stopIfTrue="1">
      <formula>C6=CléCongé</formula>
    </cfRule>
  </conditionalFormatting>
  <conditionalFormatting sqref="AH6:AH27">
    <cfRule type="dataBar" priority="12">
      <dataBar>
        <cfvo type="num" val="0"/>
        <cfvo type="num" val="31"/>
        <color theme="2" tint="-0.249977111117893"/>
      </dataBar>
      <extLst>
        <ext xmlns:x14="http://schemas.microsoft.com/office/spreadsheetml/2009/9/main" uri="{B025F937-C7B1-47D3-B67F-A62EFF666E3E}">
          <x14:id>{CD81E1CA-A93F-4E02-9E9C-4590A318A3BC}</x14:id>
        </ext>
      </extLst>
    </cfRule>
  </conditionalFormatting>
  <conditionalFormatting sqref="AI6:AI27">
    <cfRule type="dataBar" priority="5">
      <dataBar>
        <cfvo type="num" val="0"/>
        <cfvo type="num" val="31"/>
        <color theme="2" tint="-0.249977111117893"/>
      </dataBar>
      <extLst>
        <ext xmlns:x14="http://schemas.microsoft.com/office/spreadsheetml/2009/9/main" uri="{B025F937-C7B1-47D3-B67F-A62EFF666E3E}">
          <x14:id>{8A4336EE-90F6-4E7F-A346-222D29058CEF}</x14:id>
        </ext>
      </extLst>
    </cfRule>
  </conditionalFormatting>
  <conditionalFormatting sqref="C6:AG6">
    <cfRule type="expression" dxfId="230" priority="3">
      <formula>AND($B6="chat")</formula>
    </cfRule>
    <cfRule type="expression" dxfId="231" priority="4">
      <formula>AND($B6="chien")</formula>
    </cfRule>
  </conditionalFormatting>
  <conditionalFormatting sqref="C7:AG27">
    <cfRule type="expression" dxfId="229" priority="1">
      <formula>AND($B7="chat")</formula>
    </cfRule>
    <cfRule type="expression" dxfId="228" priority="2">
      <formula>AND($B7="chien")</formula>
    </cfRule>
  </conditionalFormatting>
  <dataValidations count="9">
    <dataValidation type="list" allowBlank="1" showInputMessage="1" showErrorMessage="1" sqref="C6:AG27" xr:uid="{8FC8ADB1-B9A2-4336-AF97-04375669AC29}">
      <formula1>INDIRECT("liste"&amp;$B6)</formula1>
    </dataValidation>
    <dataValidation type="list" allowBlank="1" showInputMessage="1" showErrorMessage="1" sqref="B6:B27" xr:uid="{C3F1F34A-F85E-4356-9AE1-6789928BB830}">
      <formula1>"chien,chat"</formula1>
    </dataValidation>
    <dataValidation allowBlank="1" showInputMessage="1" showErrorMessage="1" prompt="Entrez l’année dans la cellule ci-dessous" sqref="AH1:AH2" xr:uid="{232BEA39-65E4-41EE-B484-D180694C56D5}"/>
    <dataValidation allowBlank="1" showInputMessage="1" showErrorMessage="1" prompt="Mois de ce calendrier des absences. Mettez à jour l’année dans la cellule AH4. Suivez les totaux mensuels dans la dernière cellule du tableau. Entrez les noms des employés dans la colonne B du tableau" sqref="A3:B3" xr:uid="{571B0F3F-E4CD-4E7F-980C-3BF6DA4A257A}"/>
    <dataValidation allowBlank="1" showInputMessage="1" showErrorMessage="1" prompt="Calcule automatiquement le nombre total de jours d’absence d’un employé durant ce mois" sqref="AH5:AI5" xr:uid="{300E5E1D-28E7-447D-8C94-F46A562B4AB1}"/>
    <dataValidation allowBlank="1" showInputMessage="1" showErrorMessage="1" prompt="Les jours de la semaine dans cette ligne sont mis à jour automatiquement pour le mois en fonction de l’année entrée dans AH4. Chaque jour du mois est une colonne dans laquelle noter l’absence et le motif d’absence d’un employé" sqref="C4" xr:uid="{797E96E6-A5D2-4D0C-8B50-359C22C8D36B}"/>
    <dataValidation allowBlank="1" showInputMessage="1" showErrorMessage="1" prompt="Les jours du mois dans cette ligne sont générés automatiquement. Entrez l’absence et le motif d’absence d’un employé dans chaque colonne pour chaque jour du mois. Un champ vide indique qu’il n’y a pas eu d’absence" sqref="C5" xr:uid="{158B4565-6E7E-436C-A82F-49343C28BF3E}"/>
    <dataValidation errorStyle="warning" allowBlank="1" showInputMessage="1" showErrorMessage="1" error="Sélectionnez un nom dans la liste. Sélectionnez ANNULER, appuyez sur ALT+FLÈCHE BAS, puis sur ENTRÉE pour sélectionner un nom" prompt="Entrez les noms des employés dans la feuille de calcul Noms des employés, puis sélectionnez ces noms dans les listes déroulantes de cette colonne. Appuyez sur ALT+FLÈCHE BAS, puis sur ENTRÉE pour sélectionner un nom" sqref="A5:B5" xr:uid="{49EB5CB3-16FB-4356-BF00-B05CABB5AA43}"/>
    <dataValidation allowBlank="1" showInputMessage="1" showErrorMessage="1" prompt="Entrez l’année dans cette cellule" sqref="AH3" xr:uid="{87A71AE5-F491-4C81-9D8C-5182DF35D838}"/>
  </dataValidations>
  <pageMargins left="0.7" right="0.7" top="0.75" bottom="0.75" header="0.3" footer="0.3"/>
  <tableParts count="1">
    <tablePart r:id="rId1"/>
  </tableParts>
  <extLst>
    <ext xmlns:x14="http://schemas.microsoft.com/office/spreadsheetml/2009/9/main" uri="{78C0D931-6437-407d-A8EE-F0AAD7539E65}">
      <x14:conditionalFormattings>
        <x14:conditionalFormatting xmlns:xm="http://schemas.microsoft.com/office/excel/2006/main">
          <x14:cfRule type="dataBar" id="{CD81E1CA-A93F-4E02-9E9C-4590A318A3BC}">
            <x14:dataBar minLength="0" maxLength="100">
              <x14:cfvo type="num">
                <xm:f>0</xm:f>
              </x14:cfvo>
              <x14:cfvo type="num">
                <xm:f>31</xm:f>
              </x14:cfvo>
              <x14:negativeFillColor rgb="FFFF0000"/>
              <x14:axisColor rgb="FF000000"/>
            </x14:dataBar>
          </x14:cfRule>
          <xm:sqref>AH6:AH27</xm:sqref>
        </x14:conditionalFormatting>
        <x14:conditionalFormatting xmlns:xm="http://schemas.microsoft.com/office/excel/2006/main">
          <x14:cfRule type="dataBar" id="{8A4336EE-90F6-4E7F-A346-222D29058CEF}">
            <x14:dataBar minLength="0" maxLength="100">
              <x14:cfvo type="num">
                <xm:f>0</xm:f>
              </x14:cfvo>
              <x14:cfvo type="num">
                <xm:f>31</xm:f>
              </x14:cfvo>
              <x14:negativeFillColor rgb="FFFF0000"/>
              <x14:axisColor rgb="FF000000"/>
            </x14:dataBar>
          </x14:cfRule>
          <xm:sqref>AI6:AI27</xm:sqref>
        </x14:conditionalFormatting>
      </x14:conditionalFormatting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EBF9DB-8216-4C8A-8007-023EC848145B}">
  <dimension ref="A1:AK27"/>
  <sheetViews>
    <sheetView workbookViewId="0">
      <selection activeCell="A4" sqref="A4"/>
    </sheetView>
  </sheetViews>
  <sheetFormatPr baseColWidth="10" defaultColWidth="9.140625" defaultRowHeight="15" x14ac:dyDescent="0.25"/>
  <cols>
    <col min="1" max="1" width="21.140625" style="2" customWidth="1"/>
    <col min="2" max="2" width="8.140625" style="2" customWidth="1"/>
    <col min="3" max="33" width="4.7109375" style="2" customWidth="1"/>
    <col min="34" max="34" width="9.85546875" style="2" customWidth="1"/>
    <col min="35" max="35" width="15" customWidth="1"/>
  </cols>
  <sheetData>
    <row r="1" spans="1:37" ht="15" customHeight="1" x14ac:dyDescent="0.25">
      <c r="AH1" s="4"/>
    </row>
    <row r="2" spans="1:37" ht="15" customHeight="1" x14ac:dyDescent="0.25">
      <c r="AH2" s="4"/>
    </row>
    <row r="3" spans="1:37" ht="30" customHeight="1" x14ac:dyDescent="0.25">
      <c r="A3" s="6" t="s">
        <v>102</v>
      </c>
      <c r="B3" s="6"/>
      <c r="C3" s="27" t="s">
        <v>38</v>
      </c>
      <c r="D3" s="27"/>
      <c r="E3" s="27"/>
      <c r="F3" s="27"/>
      <c r="G3" s="27"/>
      <c r="H3" s="27"/>
      <c r="I3" s="27"/>
      <c r="J3" s="27"/>
      <c r="K3" s="27"/>
      <c r="L3" s="27"/>
      <c r="M3" s="27"/>
      <c r="N3" s="27"/>
      <c r="O3" s="27"/>
      <c r="P3" s="27"/>
      <c r="Q3" s="27"/>
      <c r="R3" s="27"/>
      <c r="S3" s="27"/>
      <c r="T3" s="27"/>
      <c r="U3" s="27"/>
      <c r="V3" s="27"/>
      <c r="W3" s="27"/>
      <c r="X3" s="27"/>
      <c r="Y3" s="27"/>
      <c r="Z3" s="27"/>
      <c r="AA3" s="27"/>
      <c r="AB3" s="27"/>
      <c r="AC3" s="27"/>
      <c r="AD3" s="27"/>
      <c r="AE3" s="27"/>
      <c r="AF3" s="27"/>
      <c r="AG3" s="27"/>
      <c r="AH3" s="6">
        <v>2019</v>
      </c>
      <c r="AI3" s="14"/>
    </row>
    <row r="4" spans="1:37" ht="15" customHeight="1" x14ac:dyDescent="0.25">
      <c r="A4" s="3"/>
      <c r="B4" s="3"/>
      <c r="C4" s="1" t="str">
        <f>TEXT(WEEKDAY(DATE(AnnéeCalendrier,1,1),1),"jjj")</f>
        <v>mar</v>
      </c>
      <c r="D4" s="1" t="str">
        <f>TEXT(WEEKDAY(DATE(AnnéeCalendrier,1,2),1),"jjj")</f>
        <v>mer</v>
      </c>
      <c r="E4" s="1" t="str">
        <f>TEXT(WEEKDAY(DATE(AnnéeCalendrier,1,3),1),"jjj")</f>
        <v>jeu</v>
      </c>
      <c r="F4" s="1" t="str">
        <f>TEXT(WEEKDAY(DATE(AnnéeCalendrier,1,4),1),"jjj")</f>
        <v>ven</v>
      </c>
      <c r="G4" s="1" t="str">
        <f>TEXT(WEEKDAY(DATE(AnnéeCalendrier,1,5),1),"jjj")</f>
        <v>sam</v>
      </c>
      <c r="H4" s="1" t="str">
        <f>TEXT(WEEKDAY(DATE(AnnéeCalendrier,1,6),1),"jjj")</f>
        <v>dim</v>
      </c>
      <c r="I4" s="1" t="str">
        <f>TEXT(WEEKDAY(DATE(AnnéeCalendrier,1,7),1),"jjj")</f>
        <v>lun</v>
      </c>
      <c r="J4" s="1" t="str">
        <f>TEXT(WEEKDAY(DATE(AnnéeCalendrier,1,8),1),"jjj")</f>
        <v>mar</v>
      </c>
      <c r="K4" s="1" t="str">
        <f>TEXT(WEEKDAY(DATE(AnnéeCalendrier,1,9),1),"jjj")</f>
        <v>mer</v>
      </c>
      <c r="L4" s="1" t="str">
        <f>TEXT(WEEKDAY(DATE(AnnéeCalendrier,1,10),1),"jjj")</f>
        <v>jeu</v>
      </c>
      <c r="M4" s="1" t="str">
        <f>TEXT(WEEKDAY(DATE(AnnéeCalendrier,1,11),1),"jjj")</f>
        <v>ven</v>
      </c>
      <c r="N4" s="1" t="str">
        <f>TEXT(WEEKDAY(DATE(AnnéeCalendrier,1,12),1),"jjj")</f>
        <v>sam</v>
      </c>
      <c r="O4" s="1" t="str">
        <f>TEXT(WEEKDAY(DATE(AnnéeCalendrier,1,13),1),"jjj")</f>
        <v>dim</v>
      </c>
      <c r="P4" s="1" t="str">
        <f>TEXT(WEEKDAY(DATE(AnnéeCalendrier,1,14),1),"jjj")</f>
        <v>lun</v>
      </c>
      <c r="Q4" s="1" t="str">
        <f>TEXT(WEEKDAY(DATE(AnnéeCalendrier,1,15),1),"jjj")</f>
        <v>mar</v>
      </c>
      <c r="R4" s="1" t="str">
        <f>TEXT(WEEKDAY(DATE(AnnéeCalendrier,1,16),1),"jjj")</f>
        <v>mer</v>
      </c>
      <c r="S4" s="1" t="str">
        <f>TEXT(WEEKDAY(DATE(AnnéeCalendrier,1,17),1),"jjj")</f>
        <v>jeu</v>
      </c>
      <c r="T4" s="1" t="str">
        <f>TEXT(WEEKDAY(DATE(AnnéeCalendrier,1,18),1),"jjj")</f>
        <v>ven</v>
      </c>
      <c r="U4" s="1" t="str">
        <f>TEXT(WEEKDAY(DATE(AnnéeCalendrier,1,19),1),"jjj")</f>
        <v>sam</v>
      </c>
      <c r="V4" s="1" t="str">
        <f>TEXT(WEEKDAY(DATE(AnnéeCalendrier,1,20),1),"jjj")</f>
        <v>dim</v>
      </c>
      <c r="W4" s="1" t="str">
        <f>TEXT(WEEKDAY(DATE(AnnéeCalendrier,1,21),1),"jjj")</f>
        <v>lun</v>
      </c>
      <c r="X4" s="1" t="str">
        <f>TEXT(WEEKDAY(DATE(AnnéeCalendrier,1,22),1),"jjj")</f>
        <v>mar</v>
      </c>
      <c r="Y4" s="1" t="str">
        <f>TEXT(WEEKDAY(DATE(AnnéeCalendrier,1,23),1),"jjj")</f>
        <v>mer</v>
      </c>
      <c r="Z4" s="1" t="str">
        <f>TEXT(WEEKDAY(DATE(AnnéeCalendrier,1,24),1),"jjj")</f>
        <v>jeu</v>
      </c>
      <c r="AA4" s="1" t="str">
        <f>TEXT(WEEKDAY(DATE(AnnéeCalendrier,1,25),1),"jjj")</f>
        <v>ven</v>
      </c>
      <c r="AB4" s="1" t="str">
        <f>TEXT(WEEKDAY(DATE(AnnéeCalendrier,1,26),1),"jjj")</f>
        <v>sam</v>
      </c>
      <c r="AC4" s="1" t="str">
        <f>TEXT(WEEKDAY(DATE(AnnéeCalendrier,1,27),1),"jjj")</f>
        <v>dim</v>
      </c>
      <c r="AD4" s="1" t="str">
        <f>TEXT(WEEKDAY(DATE(AnnéeCalendrier,1,28),1),"jjj")</f>
        <v>lun</v>
      </c>
      <c r="AE4" s="1" t="str">
        <f>TEXT(WEEKDAY(DATE(AnnéeCalendrier,1,29),1),"jjj")</f>
        <v>mar</v>
      </c>
      <c r="AF4" s="1" t="str">
        <f>TEXT(WEEKDAY(DATE(AnnéeCalendrier,1,30),1),"jjj")</f>
        <v>mer</v>
      </c>
      <c r="AG4" s="1" t="str">
        <f>TEXT(WEEKDAY(DATE(AnnéeCalendrier,1,31),1),"jjj")</f>
        <v>jeu</v>
      </c>
      <c r="AH4" s="13"/>
    </row>
    <row r="5" spans="1:37" ht="15" customHeight="1" x14ac:dyDescent="0.25">
      <c r="A5" s="5" t="s">
        <v>32</v>
      </c>
      <c r="B5" s="5" t="s">
        <v>75</v>
      </c>
      <c r="C5" s="7" t="s">
        <v>1</v>
      </c>
      <c r="D5" s="7" t="s">
        <v>2</v>
      </c>
      <c r="E5" s="7" t="s">
        <v>3</v>
      </c>
      <c r="F5" s="7" t="s">
        <v>4</v>
      </c>
      <c r="G5" s="7" t="s">
        <v>5</v>
      </c>
      <c r="H5" s="7" t="s">
        <v>6</v>
      </c>
      <c r="I5" s="7" t="s">
        <v>7</v>
      </c>
      <c r="J5" s="7" t="s">
        <v>8</v>
      </c>
      <c r="K5" s="7" t="s">
        <v>9</v>
      </c>
      <c r="L5" s="7" t="s">
        <v>10</v>
      </c>
      <c r="M5" s="7" t="s">
        <v>11</v>
      </c>
      <c r="N5" s="7" t="s">
        <v>12</v>
      </c>
      <c r="O5" s="7" t="s">
        <v>13</v>
      </c>
      <c r="P5" s="7" t="s">
        <v>14</v>
      </c>
      <c r="Q5" s="7" t="s">
        <v>15</v>
      </c>
      <c r="R5" s="7" t="s">
        <v>16</v>
      </c>
      <c r="S5" s="7" t="s">
        <v>17</v>
      </c>
      <c r="T5" s="7" t="s">
        <v>18</v>
      </c>
      <c r="U5" s="7" t="s">
        <v>19</v>
      </c>
      <c r="V5" s="7" t="s">
        <v>20</v>
      </c>
      <c r="W5" s="7" t="s">
        <v>21</v>
      </c>
      <c r="X5" s="7" t="s">
        <v>22</v>
      </c>
      <c r="Y5" s="7" t="s">
        <v>23</v>
      </c>
      <c r="Z5" s="7" t="s">
        <v>24</v>
      </c>
      <c r="AA5" s="7" t="s">
        <v>25</v>
      </c>
      <c r="AB5" s="7" t="s">
        <v>26</v>
      </c>
      <c r="AC5" s="7" t="s">
        <v>27</v>
      </c>
      <c r="AD5" s="7" t="s">
        <v>28</v>
      </c>
      <c r="AE5" s="7" t="s">
        <v>29</v>
      </c>
      <c r="AF5" s="7" t="s">
        <v>30</v>
      </c>
      <c r="AG5" s="7" t="s">
        <v>31</v>
      </c>
      <c r="AH5" s="9" t="s">
        <v>33</v>
      </c>
      <c r="AI5" s="10" t="s">
        <v>34</v>
      </c>
    </row>
    <row r="6" spans="1:37" ht="30" customHeight="1" x14ac:dyDescent="0.25">
      <c r="A6" s="2" t="s">
        <v>35</v>
      </c>
      <c r="B6" s="18" t="s">
        <v>62</v>
      </c>
      <c r="C6" s="17" t="s">
        <v>42</v>
      </c>
      <c r="D6" s="17"/>
      <c r="E6" s="17"/>
      <c r="F6" s="17"/>
      <c r="G6" s="17"/>
      <c r="H6" s="17"/>
      <c r="I6" s="17"/>
      <c r="J6" s="17"/>
      <c r="K6" s="17"/>
      <c r="L6" s="17"/>
      <c r="M6" s="17"/>
      <c r="N6" s="17"/>
      <c r="O6" s="17"/>
      <c r="P6" s="17"/>
      <c r="Q6" s="17"/>
      <c r="R6" s="17" t="s">
        <v>40</v>
      </c>
      <c r="S6" s="17"/>
      <c r="T6" s="17"/>
      <c r="U6" s="17"/>
      <c r="V6" s="17" t="s">
        <v>40</v>
      </c>
      <c r="W6" s="17"/>
      <c r="X6" s="17"/>
      <c r="Y6" s="17"/>
      <c r="Z6" s="17"/>
      <c r="AA6" s="17"/>
      <c r="AB6" s="17"/>
      <c r="AC6" s="17"/>
      <c r="AD6" s="17"/>
      <c r="AE6" s="17"/>
      <c r="AF6" s="17"/>
      <c r="AG6" s="17"/>
      <c r="AH6" s="12">
        <f>COUNTA(Janvier12[[#This Row],[1]:[31]])</f>
        <v>3</v>
      </c>
      <c r="AI6" s="20">
        <f ca="1">IFERROR(SUMPRODUCT(SUMIF(INDIRECT("liste"&amp;$B6),Janvier12[[#This Row],[1]:[31]],INDIRECT("cout"&amp;$B6))),"")</f>
        <v>27</v>
      </c>
    </row>
    <row r="7" spans="1:37" ht="30" customHeight="1" x14ac:dyDescent="0.25">
      <c r="A7" s="2" t="s">
        <v>36</v>
      </c>
      <c r="B7" s="18" t="s">
        <v>62</v>
      </c>
      <c r="C7" s="17"/>
      <c r="D7" s="17"/>
      <c r="E7" s="17"/>
      <c r="F7" s="17"/>
      <c r="G7" s="17"/>
      <c r="H7" s="17"/>
      <c r="I7" s="17"/>
      <c r="J7" s="17"/>
      <c r="K7" s="17"/>
      <c r="L7" s="17"/>
      <c r="M7" s="17"/>
      <c r="N7" s="17"/>
      <c r="O7" s="17"/>
      <c r="P7" s="17"/>
      <c r="Q7" s="17"/>
      <c r="R7" s="17"/>
      <c r="S7" s="17"/>
      <c r="T7" s="17"/>
      <c r="U7" s="17"/>
      <c r="V7" s="17"/>
      <c r="W7" s="17"/>
      <c r="X7" s="17"/>
      <c r="Y7" s="17"/>
      <c r="Z7" s="17"/>
      <c r="AA7" s="17"/>
      <c r="AB7" s="17"/>
      <c r="AC7" s="17"/>
      <c r="AD7" s="17"/>
      <c r="AE7" s="17"/>
      <c r="AF7" s="17"/>
      <c r="AG7" s="17"/>
      <c r="AH7" s="12">
        <f>COUNTA(Janvier12[[#This Row],[1]:[31]])</f>
        <v>0</v>
      </c>
      <c r="AI7" s="20">
        <f ca="1">IFERROR(SUMPRODUCT(SUMIF(INDIRECT("liste"&amp;$B7),Janvier12[[#This Row],[1]:[31]],INDIRECT("cout"&amp;$B7))),"")</f>
        <v>0</v>
      </c>
    </row>
    <row r="8" spans="1:37" ht="30" customHeight="1" x14ac:dyDescent="0.25">
      <c r="B8" s="18" t="s">
        <v>62</v>
      </c>
      <c r="C8" s="17"/>
      <c r="D8" s="17"/>
      <c r="E8" s="17"/>
      <c r="F8" s="17"/>
      <c r="G8" s="17"/>
      <c r="H8" s="17"/>
      <c r="I8" s="17"/>
      <c r="J8" s="17"/>
      <c r="K8" s="17"/>
      <c r="L8" s="17"/>
      <c r="M8" s="17"/>
      <c r="N8" s="17"/>
      <c r="O8" s="17"/>
      <c r="P8" s="17"/>
      <c r="Q8" s="17"/>
      <c r="R8" s="17"/>
      <c r="S8" s="17"/>
      <c r="T8" s="17"/>
      <c r="U8" s="17"/>
      <c r="V8" s="17"/>
      <c r="W8" s="17"/>
      <c r="X8" s="17"/>
      <c r="Y8" s="17"/>
      <c r="Z8" s="17"/>
      <c r="AA8" s="17"/>
      <c r="AB8" s="17"/>
      <c r="AC8" s="17"/>
      <c r="AD8" s="17"/>
      <c r="AE8" s="17"/>
      <c r="AF8" s="17"/>
      <c r="AG8" s="17"/>
      <c r="AH8" s="12">
        <f>COUNTA(Janvier12[[#This Row],[1]:[31]])</f>
        <v>0</v>
      </c>
      <c r="AI8" s="20">
        <f ca="1">IFERROR(SUMPRODUCT(SUMIF(INDIRECT("liste"&amp;$B8),Janvier12[[#This Row],[1]:[31]],INDIRECT("cout"&amp;$B8))),"")</f>
        <v>0</v>
      </c>
    </row>
    <row r="9" spans="1:37" ht="30" customHeight="1" x14ac:dyDescent="0.25">
      <c r="B9" s="18" t="s">
        <v>63</v>
      </c>
      <c r="C9" s="17"/>
      <c r="D9" s="17"/>
      <c r="E9" s="17"/>
      <c r="F9" s="17"/>
      <c r="G9" s="17"/>
      <c r="H9" s="17"/>
      <c r="I9" s="17"/>
      <c r="J9" s="17"/>
      <c r="K9" s="17"/>
      <c r="L9" s="17"/>
      <c r="M9" s="17"/>
      <c r="N9" s="17"/>
      <c r="O9" s="17"/>
      <c r="P9" s="17"/>
      <c r="Q9" s="17"/>
      <c r="R9" s="17"/>
      <c r="S9" s="17"/>
      <c r="T9" s="17"/>
      <c r="U9" s="17"/>
      <c r="V9" s="17"/>
      <c r="W9" s="17"/>
      <c r="X9" s="17"/>
      <c r="Y9" s="17"/>
      <c r="Z9" s="17"/>
      <c r="AA9" s="17"/>
      <c r="AB9" s="17"/>
      <c r="AC9" s="17"/>
      <c r="AD9" s="17"/>
      <c r="AE9" s="17"/>
      <c r="AF9" s="17"/>
      <c r="AG9" s="17"/>
      <c r="AH9" s="12">
        <f>COUNTA(Janvier12[[#This Row],[1]:[31]])</f>
        <v>0</v>
      </c>
      <c r="AI9" s="20">
        <f ca="1">IFERROR(SUMPRODUCT(SUMIF(INDIRECT("liste"&amp;$B9),Janvier12[[#This Row],[1]:[31]],INDIRECT("cout"&amp;$B9))),"")</f>
        <v>0</v>
      </c>
    </row>
    <row r="10" spans="1:37" ht="30" customHeight="1" x14ac:dyDescent="0.25">
      <c r="B10" s="18" t="s">
        <v>62</v>
      </c>
      <c r="C10" s="17"/>
      <c r="D10" s="17"/>
      <c r="E10" s="17"/>
      <c r="F10" s="17"/>
      <c r="G10" s="17"/>
      <c r="H10" s="17"/>
      <c r="I10" s="17"/>
      <c r="J10" s="17"/>
      <c r="K10" s="17"/>
      <c r="L10" s="17"/>
      <c r="M10" s="17"/>
      <c r="N10" s="17"/>
      <c r="O10" s="17"/>
      <c r="P10" s="17"/>
      <c r="Q10" s="17"/>
      <c r="R10" s="17"/>
      <c r="S10" s="17"/>
      <c r="T10" s="17"/>
      <c r="U10" s="17"/>
      <c r="V10" s="17"/>
      <c r="W10" s="17"/>
      <c r="X10" s="17"/>
      <c r="Y10" s="17"/>
      <c r="Z10" s="17"/>
      <c r="AA10" s="17"/>
      <c r="AB10" s="17"/>
      <c r="AC10" s="17"/>
      <c r="AD10" s="17"/>
      <c r="AE10" s="17"/>
      <c r="AF10" s="17"/>
      <c r="AG10" s="17"/>
      <c r="AH10" s="12">
        <f>COUNTA(Janvier12[[#This Row],[1]:[31]])</f>
        <v>0</v>
      </c>
      <c r="AI10" s="20">
        <f ca="1">IFERROR(SUMPRODUCT(SUMIF(INDIRECT("liste"&amp;$B10),Janvier12[[#This Row],[1]:[31]],INDIRECT("cout"&amp;$B10))),"")</f>
        <v>0</v>
      </c>
      <c r="AK10" s="11"/>
    </row>
    <row r="11" spans="1:37" ht="30" customHeight="1" x14ac:dyDescent="0.25">
      <c r="A11" s="8"/>
      <c r="B11" s="18" t="s">
        <v>63</v>
      </c>
      <c r="C11" s="17"/>
      <c r="D11" s="17"/>
      <c r="E11" s="17"/>
      <c r="F11" s="17"/>
      <c r="G11" s="17"/>
      <c r="H11" s="17"/>
      <c r="I11" s="17"/>
      <c r="J11" s="17"/>
      <c r="K11" s="17"/>
      <c r="L11" s="17"/>
      <c r="M11" s="17" t="s">
        <v>37</v>
      </c>
      <c r="N11" s="17"/>
      <c r="O11" s="17"/>
      <c r="P11" s="17"/>
      <c r="Q11" s="17"/>
      <c r="R11" s="17"/>
      <c r="S11" s="17"/>
      <c r="T11" s="17"/>
      <c r="U11" s="17"/>
      <c r="V11" s="17"/>
      <c r="W11" s="17"/>
      <c r="X11" s="17"/>
      <c r="Y11" s="17"/>
      <c r="Z11" s="17"/>
      <c r="AA11" s="17"/>
      <c r="AB11" s="17"/>
      <c r="AC11" s="17"/>
      <c r="AD11" s="17"/>
      <c r="AE11" s="17"/>
      <c r="AF11" s="17"/>
      <c r="AG11" s="17"/>
      <c r="AH11" s="12">
        <f>COUNTA(Janvier12[[#This Row],[1]:[31]])</f>
        <v>1</v>
      </c>
      <c r="AI11" s="20">
        <f ca="1">IFERROR(SUMPRODUCT(SUMIF(INDIRECT("liste"&amp;$B11),Janvier12[[#This Row],[1]:[31]],INDIRECT("cout"&amp;$B11))),"")</f>
        <v>8</v>
      </c>
    </row>
    <row r="12" spans="1:37" ht="30" customHeight="1" x14ac:dyDescent="0.25">
      <c r="A12" s="8"/>
      <c r="B12" s="18"/>
      <c r="C12" s="17"/>
      <c r="D12" s="17"/>
      <c r="E12" s="17"/>
      <c r="F12" s="17"/>
      <c r="G12" s="17"/>
      <c r="H12" s="17"/>
      <c r="I12" s="17"/>
      <c r="J12" s="17"/>
      <c r="K12" s="17"/>
      <c r="L12" s="17"/>
      <c r="M12" s="17"/>
      <c r="N12" s="17"/>
      <c r="O12" s="17"/>
      <c r="P12" s="17"/>
      <c r="Q12" s="17"/>
      <c r="R12" s="17"/>
      <c r="S12" s="17"/>
      <c r="T12" s="17"/>
      <c r="U12" s="17"/>
      <c r="V12" s="17"/>
      <c r="W12" s="17"/>
      <c r="X12" s="17"/>
      <c r="Y12" s="17"/>
      <c r="Z12" s="17"/>
      <c r="AA12" s="17"/>
      <c r="AB12" s="17"/>
      <c r="AC12" s="17"/>
      <c r="AD12" s="17"/>
      <c r="AE12" s="17"/>
      <c r="AF12" s="17"/>
      <c r="AG12" s="17"/>
      <c r="AH12" s="12">
        <f>COUNTA(Janvier12[[#This Row],[1]:[31]])</f>
        <v>0</v>
      </c>
      <c r="AI12" s="20" t="str">
        <f ca="1">IFERROR(SUMPRODUCT(SUMIF(INDIRECT("liste"&amp;$B12),Janvier12[[#This Row],[1]:[31]],INDIRECT("cout"&amp;$B12))),"")</f>
        <v/>
      </c>
    </row>
    <row r="13" spans="1:37" ht="30" customHeight="1" x14ac:dyDescent="0.25">
      <c r="A13" s="8"/>
      <c r="B13" s="18" t="s">
        <v>62</v>
      </c>
      <c r="C13" s="17"/>
      <c r="D13" s="17"/>
      <c r="E13" s="17"/>
      <c r="F13" s="17"/>
      <c r="G13" s="17"/>
      <c r="H13" s="17"/>
      <c r="I13" s="17"/>
      <c r="J13" s="17"/>
      <c r="K13" s="17"/>
      <c r="L13" s="17"/>
      <c r="M13" s="17"/>
      <c r="N13" s="17"/>
      <c r="O13" s="17"/>
      <c r="P13" s="17"/>
      <c r="Q13" s="17"/>
      <c r="R13" s="17"/>
      <c r="S13" s="17"/>
      <c r="T13" s="17"/>
      <c r="U13" s="17"/>
      <c r="V13" s="17"/>
      <c r="W13" s="17"/>
      <c r="X13" s="17"/>
      <c r="Y13" s="17"/>
      <c r="Z13" s="17"/>
      <c r="AA13" s="17"/>
      <c r="AB13" s="17"/>
      <c r="AC13" s="17"/>
      <c r="AD13" s="17"/>
      <c r="AE13" s="17"/>
      <c r="AF13" s="17"/>
      <c r="AG13" s="17"/>
      <c r="AH13" s="12">
        <f>COUNTA(Janvier12[[#This Row],[1]:[31]])</f>
        <v>0</v>
      </c>
      <c r="AI13" s="20">
        <f ca="1">IFERROR(SUMPRODUCT(SUMIF(INDIRECT("liste"&amp;$B13),Janvier12[[#This Row],[1]:[31]],INDIRECT("cout"&amp;$B13))),"")</f>
        <v>0</v>
      </c>
    </row>
    <row r="14" spans="1:37" ht="30" customHeight="1" x14ac:dyDescent="0.25">
      <c r="A14" s="19"/>
      <c r="B14" s="18"/>
      <c r="C14" s="17"/>
      <c r="D14" s="17"/>
      <c r="E14" s="17"/>
      <c r="F14" s="17"/>
      <c r="G14" s="17"/>
      <c r="H14" s="17"/>
      <c r="I14" s="17"/>
      <c r="J14" s="17"/>
      <c r="K14" s="17"/>
      <c r="L14" s="17"/>
      <c r="M14" s="17"/>
      <c r="N14" s="17"/>
      <c r="O14" s="17"/>
      <c r="P14" s="17"/>
      <c r="Q14" s="17"/>
      <c r="R14" s="17"/>
      <c r="S14" s="17"/>
      <c r="T14" s="17"/>
      <c r="U14" s="17"/>
      <c r="V14" s="17"/>
      <c r="W14" s="17"/>
      <c r="X14" s="17"/>
      <c r="Y14" s="17"/>
      <c r="Z14" s="17"/>
      <c r="AA14" s="17"/>
      <c r="AB14" s="17"/>
      <c r="AC14" s="17"/>
      <c r="AD14" s="17"/>
      <c r="AE14" s="17"/>
      <c r="AF14" s="17"/>
      <c r="AG14" s="17"/>
      <c r="AH14" s="12">
        <f>COUNTA(Janvier12[[#This Row],[1]:[31]])</f>
        <v>0</v>
      </c>
      <c r="AI14" s="20" t="str">
        <f ca="1">IFERROR(SUMPRODUCT(SUMIF(INDIRECT("liste"&amp;$B14),Janvier12[[#This Row],[1]:[31]],INDIRECT("cout"&amp;$B14))),"")</f>
        <v/>
      </c>
    </row>
    <row r="15" spans="1:37" ht="30" customHeight="1" x14ac:dyDescent="0.25">
      <c r="A15" s="19"/>
      <c r="B15" s="18"/>
      <c r="C15" s="17"/>
      <c r="D15" s="17"/>
      <c r="E15" s="17"/>
      <c r="F15" s="17"/>
      <c r="G15" s="17"/>
      <c r="H15" s="17"/>
      <c r="I15" s="17"/>
      <c r="J15" s="17"/>
      <c r="K15" s="17"/>
      <c r="L15" s="17"/>
      <c r="M15" s="17"/>
      <c r="N15" s="17"/>
      <c r="O15" s="17"/>
      <c r="P15" s="17"/>
      <c r="Q15" s="17"/>
      <c r="R15" s="17"/>
      <c r="S15" s="17"/>
      <c r="T15" s="17"/>
      <c r="U15" s="17"/>
      <c r="V15" s="17"/>
      <c r="W15" s="17"/>
      <c r="X15" s="17"/>
      <c r="Y15" s="17"/>
      <c r="Z15" s="17"/>
      <c r="AA15" s="17"/>
      <c r="AB15" s="17"/>
      <c r="AC15" s="17"/>
      <c r="AD15" s="17"/>
      <c r="AE15" s="17"/>
      <c r="AF15" s="17"/>
      <c r="AG15" s="17"/>
      <c r="AH15" s="12">
        <f>COUNTA(Janvier12[[#This Row],[1]:[31]])</f>
        <v>0</v>
      </c>
      <c r="AI15" s="20" t="str">
        <f ca="1">IFERROR(SUMPRODUCT(SUMIF(INDIRECT("liste"&amp;$B15),Janvier12[[#This Row],[1]:[31]],INDIRECT("cout"&amp;$B15))),"")</f>
        <v/>
      </c>
    </row>
    <row r="16" spans="1:37" ht="30" customHeight="1" x14ac:dyDescent="0.25">
      <c r="A16" s="19"/>
      <c r="B16" s="18"/>
      <c r="C16" s="17"/>
      <c r="D16" s="17"/>
      <c r="E16" s="17"/>
      <c r="F16" s="17"/>
      <c r="G16" s="17"/>
      <c r="H16" s="17"/>
      <c r="I16" s="17"/>
      <c r="J16" s="17"/>
      <c r="K16" s="17"/>
      <c r="L16" s="17"/>
      <c r="M16" s="17"/>
      <c r="N16" s="17"/>
      <c r="O16" s="17"/>
      <c r="P16" s="17"/>
      <c r="Q16" s="17"/>
      <c r="R16" s="17"/>
      <c r="S16" s="17"/>
      <c r="T16" s="17"/>
      <c r="U16" s="17"/>
      <c r="V16" s="17"/>
      <c r="W16" s="17"/>
      <c r="X16" s="17"/>
      <c r="Y16" s="17"/>
      <c r="Z16" s="17"/>
      <c r="AA16" s="17"/>
      <c r="AB16" s="17"/>
      <c r="AC16" s="17"/>
      <c r="AD16" s="17"/>
      <c r="AE16" s="17"/>
      <c r="AF16" s="17"/>
      <c r="AG16" s="17"/>
      <c r="AH16" s="12">
        <f>COUNTA(Janvier12[[#This Row],[1]:[31]])</f>
        <v>0</v>
      </c>
      <c r="AI16" s="20" t="str">
        <f ca="1">IFERROR(SUMPRODUCT(SUMIF(INDIRECT("liste"&amp;$B16),Janvier12[[#This Row],[1]:[31]],INDIRECT("cout"&amp;$B16))),"")</f>
        <v/>
      </c>
    </row>
    <row r="17" spans="1:35" ht="30" customHeight="1" x14ac:dyDescent="0.25">
      <c r="A17" s="19"/>
      <c r="B17" s="18"/>
      <c r="C17" s="17"/>
      <c r="D17" s="17"/>
      <c r="E17" s="17"/>
      <c r="F17" s="17"/>
      <c r="G17" s="17"/>
      <c r="H17" s="17"/>
      <c r="I17" s="17"/>
      <c r="J17" s="17"/>
      <c r="K17" s="17"/>
      <c r="L17" s="17"/>
      <c r="M17" s="17"/>
      <c r="N17" s="17"/>
      <c r="O17" s="17"/>
      <c r="P17" s="17"/>
      <c r="Q17" s="17"/>
      <c r="R17" s="17"/>
      <c r="S17" s="17"/>
      <c r="T17" s="17"/>
      <c r="U17" s="17"/>
      <c r="V17" s="17"/>
      <c r="W17" s="17"/>
      <c r="X17" s="17"/>
      <c r="Y17" s="17"/>
      <c r="Z17" s="17"/>
      <c r="AA17" s="17"/>
      <c r="AB17" s="17"/>
      <c r="AC17" s="17"/>
      <c r="AD17" s="17"/>
      <c r="AE17" s="17"/>
      <c r="AF17" s="17"/>
      <c r="AG17" s="17"/>
      <c r="AH17" s="12">
        <f>COUNTA(Janvier12[[#This Row],[1]:[31]])</f>
        <v>0</v>
      </c>
      <c r="AI17" s="20" t="str">
        <f ca="1">IFERROR(SUMPRODUCT(SUMIF(INDIRECT("liste"&amp;$B17),Janvier12[[#This Row],[1]:[31]],INDIRECT("cout"&amp;$B17))),"")</f>
        <v/>
      </c>
    </row>
    <row r="18" spans="1:35" ht="30" customHeight="1" x14ac:dyDescent="0.25">
      <c r="A18" s="19"/>
      <c r="B18" s="18"/>
      <c r="C18" s="17"/>
      <c r="D18" s="17"/>
      <c r="E18" s="17"/>
      <c r="F18" s="17"/>
      <c r="G18" s="17"/>
      <c r="H18" s="17"/>
      <c r="I18" s="17"/>
      <c r="J18" s="17"/>
      <c r="K18" s="17"/>
      <c r="L18" s="17"/>
      <c r="M18" s="17"/>
      <c r="N18" s="17"/>
      <c r="O18" s="17"/>
      <c r="P18" s="17"/>
      <c r="Q18" s="17"/>
      <c r="R18" s="17"/>
      <c r="S18" s="17"/>
      <c r="T18" s="17"/>
      <c r="U18" s="17"/>
      <c r="V18" s="17"/>
      <c r="W18" s="17"/>
      <c r="X18" s="17"/>
      <c r="Y18" s="17"/>
      <c r="Z18" s="17"/>
      <c r="AA18" s="17"/>
      <c r="AB18" s="17"/>
      <c r="AC18" s="17"/>
      <c r="AD18" s="17"/>
      <c r="AE18" s="17"/>
      <c r="AF18" s="17"/>
      <c r="AG18" s="17"/>
      <c r="AH18" s="12">
        <f>COUNTA(Janvier12[[#This Row],[1]:[31]])</f>
        <v>0</v>
      </c>
      <c r="AI18" s="20" t="str">
        <f ca="1">IFERROR(SUMPRODUCT(SUMIF(INDIRECT("liste"&amp;$B18),Janvier12[[#This Row],[1]:[31]],INDIRECT("cout"&amp;$B18))),"")</f>
        <v/>
      </c>
    </row>
    <row r="19" spans="1:35" ht="30" customHeight="1" x14ac:dyDescent="0.25">
      <c r="A19" s="19"/>
      <c r="B19" s="18"/>
      <c r="C19" s="17"/>
      <c r="D19" s="17"/>
      <c r="E19" s="17"/>
      <c r="F19" s="17"/>
      <c r="G19" s="17"/>
      <c r="H19" s="17"/>
      <c r="I19" s="17"/>
      <c r="J19" s="17"/>
      <c r="K19" s="17"/>
      <c r="L19" s="17"/>
      <c r="M19" s="17"/>
      <c r="N19" s="17"/>
      <c r="O19" s="17"/>
      <c r="P19" s="17"/>
      <c r="Q19" s="17"/>
      <c r="R19" s="17"/>
      <c r="S19" s="17"/>
      <c r="T19" s="17"/>
      <c r="U19" s="17"/>
      <c r="V19" s="17"/>
      <c r="W19" s="17"/>
      <c r="X19" s="17"/>
      <c r="Y19" s="17"/>
      <c r="Z19" s="17"/>
      <c r="AA19" s="17"/>
      <c r="AB19" s="17"/>
      <c r="AC19" s="17"/>
      <c r="AD19" s="17"/>
      <c r="AE19" s="17"/>
      <c r="AF19" s="17"/>
      <c r="AG19" s="17"/>
      <c r="AH19" s="12">
        <f>COUNTA(Janvier12[[#This Row],[1]:[31]])</f>
        <v>0</v>
      </c>
      <c r="AI19" s="20" t="str">
        <f ca="1">IFERROR(SUMPRODUCT(SUMIF(INDIRECT("liste"&amp;$B19),Janvier12[[#This Row],[1]:[31]],INDIRECT("cout"&amp;$B19))),"")</f>
        <v/>
      </c>
    </row>
    <row r="20" spans="1:35" ht="30" customHeight="1" x14ac:dyDescent="0.25">
      <c r="A20" s="19"/>
      <c r="B20" s="18"/>
      <c r="C20" s="17"/>
      <c r="D20" s="17"/>
      <c r="E20" s="17"/>
      <c r="F20" s="17"/>
      <c r="G20" s="17"/>
      <c r="H20" s="17"/>
      <c r="I20" s="17"/>
      <c r="J20" s="17"/>
      <c r="K20" s="17"/>
      <c r="L20" s="17"/>
      <c r="M20" s="17"/>
      <c r="N20" s="17"/>
      <c r="O20" s="17"/>
      <c r="P20" s="17"/>
      <c r="Q20" s="17"/>
      <c r="R20" s="17"/>
      <c r="S20" s="17"/>
      <c r="T20" s="17"/>
      <c r="U20" s="17"/>
      <c r="V20" s="17"/>
      <c r="W20" s="17"/>
      <c r="X20" s="17"/>
      <c r="Y20" s="17"/>
      <c r="Z20" s="17"/>
      <c r="AA20" s="17"/>
      <c r="AB20" s="17"/>
      <c r="AC20" s="17"/>
      <c r="AD20" s="17"/>
      <c r="AE20" s="17"/>
      <c r="AF20" s="17"/>
      <c r="AG20" s="17"/>
      <c r="AH20" s="12">
        <f>COUNTA(Janvier12[[#This Row],[1]:[31]])</f>
        <v>0</v>
      </c>
      <c r="AI20" s="20" t="str">
        <f ca="1">IFERROR(SUMPRODUCT(SUMIF(INDIRECT("liste"&amp;$B20),Janvier12[[#This Row],[1]:[31]],INDIRECT("cout"&amp;$B20))),"")</f>
        <v/>
      </c>
    </row>
    <row r="21" spans="1:35" ht="30" customHeight="1" x14ac:dyDescent="0.25">
      <c r="A21" s="19"/>
      <c r="B21" s="18"/>
      <c r="C21" s="17"/>
      <c r="D21" s="17"/>
      <c r="E21" s="17"/>
      <c r="F21" s="17"/>
      <c r="G21" s="17"/>
      <c r="H21" s="17"/>
      <c r="I21" s="17"/>
      <c r="J21" s="17"/>
      <c r="K21" s="17"/>
      <c r="L21" s="17"/>
      <c r="M21" s="17"/>
      <c r="N21" s="17"/>
      <c r="O21" s="17"/>
      <c r="P21" s="17"/>
      <c r="Q21" s="17"/>
      <c r="R21" s="17"/>
      <c r="S21" s="17"/>
      <c r="T21" s="17"/>
      <c r="U21" s="17"/>
      <c r="V21" s="17"/>
      <c r="W21" s="17"/>
      <c r="X21" s="17"/>
      <c r="Y21" s="17"/>
      <c r="Z21" s="17"/>
      <c r="AA21" s="17"/>
      <c r="AB21" s="17"/>
      <c r="AC21" s="17"/>
      <c r="AD21" s="17"/>
      <c r="AE21" s="17"/>
      <c r="AF21" s="17"/>
      <c r="AG21" s="17"/>
      <c r="AH21" s="12">
        <f>COUNTA(Janvier12[[#This Row],[1]:[31]])</f>
        <v>0</v>
      </c>
      <c r="AI21" s="20" t="str">
        <f ca="1">IFERROR(SUMPRODUCT(SUMIF(INDIRECT("liste"&amp;$B21),Janvier12[[#This Row],[1]:[31]],INDIRECT("cout"&amp;$B21))),"")</f>
        <v/>
      </c>
    </row>
    <row r="22" spans="1:35" ht="30" customHeight="1" x14ac:dyDescent="0.25">
      <c r="A22" s="19"/>
      <c r="B22" s="18"/>
      <c r="C22" s="17"/>
      <c r="D22" s="17"/>
      <c r="E22" s="17"/>
      <c r="F22" s="17"/>
      <c r="G22" s="17"/>
      <c r="H22" s="17"/>
      <c r="I22" s="17"/>
      <c r="J22" s="17"/>
      <c r="K22" s="17"/>
      <c r="L22" s="17"/>
      <c r="M22" s="17"/>
      <c r="N22" s="17"/>
      <c r="O22" s="17"/>
      <c r="P22" s="17"/>
      <c r="Q22" s="17"/>
      <c r="R22" s="17"/>
      <c r="S22" s="17"/>
      <c r="T22" s="17"/>
      <c r="U22" s="17"/>
      <c r="V22" s="17"/>
      <c r="W22" s="17"/>
      <c r="X22" s="17"/>
      <c r="Y22" s="17"/>
      <c r="Z22" s="17"/>
      <c r="AA22" s="17"/>
      <c r="AB22" s="17"/>
      <c r="AC22" s="17"/>
      <c r="AD22" s="17"/>
      <c r="AE22" s="17"/>
      <c r="AF22" s="17"/>
      <c r="AG22" s="17"/>
      <c r="AH22" s="12">
        <f>COUNTA(Janvier12[[#This Row],[1]:[31]])</f>
        <v>0</v>
      </c>
      <c r="AI22" s="20" t="str">
        <f ca="1">IFERROR(SUMPRODUCT(SUMIF(INDIRECT("liste"&amp;$B22),Janvier12[[#This Row],[1]:[31]],INDIRECT("cout"&amp;$B22))),"")</f>
        <v/>
      </c>
    </row>
    <row r="23" spans="1:35" ht="30" customHeight="1" x14ac:dyDescent="0.25">
      <c r="A23" s="19"/>
      <c r="B23" s="18"/>
      <c r="C23" s="17"/>
      <c r="D23" s="17"/>
      <c r="E23" s="17"/>
      <c r="F23" s="17"/>
      <c r="G23" s="17"/>
      <c r="H23" s="17"/>
      <c r="I23" s="17"/>
      <c r="J23" s="17"/>
      <c r="K23" s="17"/>
      <c r="L23" s="17"/>
      <c r="M23" s="17"/>
      <c r="N23" s="17"/>
      <c r="O23" s="17"/>
      <c r="P23" s="17"/>
      <c r="Q23" s="17"/>
      <c r="R23" s="17"/>
      <c r="S23" s="17"/>
      <c r="T23" s="17"/>
      <c r="U23" s="17"/>
      <c r="V23" s="17"/>
      <c r="W23" s="17"/>
      <c r="X23" s="17"/>
      <c r="Y23" s="17"/>
      <c r="Z23" s="17"/>
      <c r="AA23" s="17"/>
      <c r="AB23" s="17"/>
      <c r="AC23" s="17"/>
      <c r="AD23" s="17"/>
      <c r="AE23" s="17"/>
      <c r="AF23" s="17"/>
      <c r="AG23" s="17"/>
      <c r="AH23" s="12">
        <f>COUNTA(Janvier12[[#This Row],[1]:[31]])</f>
        <v>0</v>
      </c>
      <c r="AI23" s="20" t="str">
        <f ca="1">IFERROR(SUMPRODUCT(SUMIF(INDIRECT("liste"&amp;$B23),Janvier12[[#This Row],[1]:[31]],INDIRECT("cout"&amp;$B23))),"")</f>
        <v/>
      </c>
    </row>
    <row r="24" spans="1:35" ht="30" customHeight="1" x14ac:dyDescent="0.25">
      <c r="A24" s="19"/>
      <c r="B24" s="18"/>
      <c r="C24" s="17"/>
      <c r="D24" s="17"/>
      <c r="E24" s="17"/>
      <c r="F24" s="17"/>
      <c r="G24" s="17"/>
      <c r="H24" s="17"/>
      <c r="I24" s="17"/>
      <c r="J24" s="17"/>
      <c r="K24" s="17"/>
      <c r="L24" s="17"/>
      <c r="M24" s="17"/>
      <c r="N24" s="17"/>
      <c r="O24" s="17"/>
      <c r="P24" s="17"/>
      <c r="Q24" s="17"/>
      <c r="R24" s="17"/>
      <c r="S24" s="17"/>
      <c r="T24" s="17"/>
      <c r="U24" s="17"/>
      <c r="V24" s="17"/>
      <c r="W24" s="17"/>
      <c r="X24" s="17"/>
      <c r="Y24" s="17"/>
      <c r="Z24" s="17"/>
      <c r="AA24" s="17"/>
      <c r="AB24" s="17"/>
      <c r="AC24" s="17"/>
      <c r="AD24" s="17"/>
      <c r="AE24" s="17"/>
      <c r="AF24" s="17"/>
      <c r="AG24" s="17"/>
      <c r="AH24" s="12">
        <f>COUNTA(Janvier12[[#This Row],[1]:[31]])</f>
        <v>0</v>
      </c>
      <c r="AI24" s="20" t="str">
        <f ca="1">IFERROR(SUMPRODUCT(SUMIF(INDIRECT("liste"&amp;$B24),Janvier12[[#This Row],[1]:[31]],INDIRECT("cout"&amp;$B24))),"")</f>
        <v/>
      </c>
    </row>
    <row r="25" spans="1:35" ht="30" customHeight="1" x14ac:dyDescent="0.25">
      <c r="A25" s="19"/>
      <c r="B25" s="18"/>
      <c r="C25" s="17"/>
      <c r="D25" s="17"/>
      <c r="E25" s="17"/>
      <c r="F25" s="17"/>
      <c r="G25" s="17"/>
      <c r="H25" s="17"/>
      <c r="I25" s="17"/>
      <c r="J25" s="17"/>
      <c r="K25" s="17"/>
      <c r="L25" s="17"/>
      <c r="M25" s="17"/>
      <c r="N25" s="17"/>
      <c r="O25" s="17"/>
      <c r="P25" s="17"/>
      <c r="Q25" s="17"/>
      <c r="R25" s="17"/>
      <c r="S25" s="17"/>
      <c r="T25" s="17"/>
      <c r="U25" s="17"/>
      <c r="V25" s="17"/>
      <c r="W25" s="17"/>
      <c r="X25" s="17"/>
      <c r="Y25" s="17"/>
      <c r="Z25" s="17"/>
      <c r="AA25" s="17"/>
      <c r="AB25" s="17"/>
      <c r="AC25" s="17"/>
      <c r="AD25" s="17"/>
      <c r="AE25" s="17"/>
      <c r="AF25" s="17"/>
      <c r="AG25" s="17"/>
      <c r="AH25" s="12">
        <f>COUNTA(Janvier12[[#This Row],[1]:[31]])</f>
        <v>0</v>
      </c>
      <c r="AI25" s="20" t="str">
        <f ca="1">IFERROR(SUMPRODUCT(SUMIF(INDIRECT("liste"&amp;$B25),Janvier12[[#This Row],[1]:[31]],INDIRECT("cout"&amp;$B25))),"")</f>
        <v/>
      </c>
    </row>
    <row r="26" spans="1:35" ht="30" customHeight="1" x14ac:dyDescent="0.25">
      <c r="A26" s="19"/>
      <c r="B26" s="18"/>
      <c r="C26" s="17"/>
      <c r="D26" s="17"/>
      <c r="E26" s="17"/>
      <c r="F26" s="17"/>
      <c r="G26" s="17"/>
      <c r="H26" s="17"/>
      <c r="I26" s="17"/>
      <c r="J26" s="17"/>
      <c r="K26" s="17"/>
      <c r="L26" s="17"/>
      <c r="M26" s="17"/>
      <c r="N26" s="17"/>
      <c r="O26" s="17"/>
      <c r="P26" s="17"/>
      <c r="Q26" s="17"/>
      <c r="R26" s="17"/>
      <c r="S26" s="17"/>
      <c r="T26" s="17"/>
      <c r="U26" s="17"/>
      <c r="V26" s="17"/>
      <c r="W26" s="17"/>
      <c r="X26" s="17"/>
      <c r="Y26" s="17"/>
      <c r="Z26" s="17"/>
      <c r="AA26" s="17"/>
      <c r="AB26" s="17"/>
      <c r="AC26" s="17"/>
      <c r="AD26" s="17"/>
      <c r="AE26" s="17"/>
      <c r="AF26" s="17"/>
      <c r="AG26" s="17"/>
      <c r="AH26" s="12">
        <f>COUNTA(Janvier12[[#This Row],[1]:[31]])</f>
        <v>0</v>
      </c>
      <c r="AI26" s="20" t="str">
        <f ca="1">IFERROR(SUMPRODUCT(SUMIF(INDIRECT("liste"&amp;$B26),Janvier12[[#This Row],[1]:[31]],INDIRECT("cout"&amp;$B26))),"")</f>
        <v/>
      </c>
    </row>
    <row r="27" spans="1:35" ht="30" customHeight="1" x14ac:dyDescent="0.25">
      <c r="A27" s="19"/>
      <c r="B27" s="18"/>
      <c r="C27" s="17"/>
      <c r="D27" s="17"/>
      <c r="E27" s="17"/>
      <c r="F27" s="17"/>
      <c r="G27" s="17"/>
      <c r="H27" s="17"/>
      <c r="I27" s="17"/>
      <c r="J27" s="17"/>
      <c r="K27" s="17"/>
      <c r="L27" s="17"/>
      <c r="M27" s="17"/>
      <c r="N27" s="17"/>
      <c r="O27" s="17"/>
      <c r="P27" s="17"/>
      <c r="Q27" s="17"/>
      <c r="R27" s="17"/>
      <c r="S27" s="17"/>
      <c r="T27" s="17"/>
      <c r="U27" s="17"/>
      <c r="V27" s="17"/>
      <c r="W27" s="17"/>
      <c r="X27" s="17"/>
      <c r="Y27" s="17"/>
      <c r="Z27" s="17"/>
      <c r="AA27" s="17"/>
      <c r="AB27" s="17"/>
      <c r="AC27" s="17"/>
      <c r="AD27" s="17"/>
      <c r="AE27" s="17"/>
      <c r="AF27" s="17"/>
      <c r="AG27" s="17"/>
      <c r="AH27" s="12">
        <f>COUNTA(Janvier12[[#This Row],[1]:[31]])</f>
        <v>0</v>
      </c>
      <c r="AI27" s="20" t="str">
        <f ca="1">IFERROR(SUMPRODUCT(SUMIF(INDIRECT("liste"&amp;$B27),Janvier12[[#This Row],[1]:[31]],INDIRECT("cout"&amp;$B27))),"")</f>
        <v/>
      </c>
    </row>
  </sheetData>
  <mergeCells count="1">
    <mergeCell ref="C3:AG3"/>
  </mergeCells>
  <conditionalFormatting sqref="C6:AG27">
    <cfRule type="expression" priority="6" stopIfTrue="1">
      <formula>C6=""</formula>
    </cfRule>
    <cfRule type="expression" dxfId="157" priority="7" stopIfTrue="1">
      <formula>C6=CléPersonnalisée2</formula>
    </cfRule>
    <cfRule type="expression" dxfId="156" priority="8" stopIfTrue="1">
      <formula>C6=CléPersonnalisée1</formula>
    </cfRule>
    <cfRule type="expression" dxfId="155" priority="9" stopIfTrue="1">
      <formula>C6=CléMaladie</formula>
    </cfRule>
    <cfRule type="expression" dxfId="154" priority="10" stopIfTrue="1">
      <formula>C6=CléPersonnel</formula>
    </cfRule>
    <cfRule type="expression" dxfId="153" priority="11" stopIfTrue="1">
      <formula>C6=CléCongé</formula>
    </cfRule>
  </conditionalFormatting>
  <conditionalFormatting sqref="AH6:AH27">
    <cfRule type="dataBar" priority="12">
      <dataBar>
        <cfvo type="num" val="0"/>
        <cfvo type="num" val="31"/>
        <color theme="2" tint="-0.249977111117893"/>
      </dataBar>
      <extLst>
        <ext xmlns:x14="http://schemas.microsoft.com/office/spreadsheetml/2009/9/main" uri="{B025F937-C7B1-47D3-B67F-A62EFF666E3E}">
          <x14:id>{72E12397-D469-489D-A0B4-DA8E6A37A922}</x14:id>
        </ext>
      </extLst>
    </cfRule>
  </conditionalFormatting>
  <conditionalFormatting sqref="AI6:AI27">
    <cfRule type="dataBar" priority="5">
      <dataBar>
        <cfvo type="num" val="0"/>
        <cfvo type="num" val="31"/>
        <color theme="2" tint="-0.249977111117893"/>
      </dataBar>
      <extLst>
        <ext xmlns:x14="http://schemas.microsoft.com/office/spreadsheetml/2009/9/main" uri="{B025F937-C7B1-47D3-B67F-A62EFF666E3E}">
          <x14:id>{52B84014-88B0-48F5-907C-66C567C2788F}</x14:id>
        </ext>
      </extLst>
    </cfRule>
  </conditionalFormatting>
  <conditionalFormatting sqref="C6:AG6">
    <cfRule type="expression" dxfId="151" priority="3">
      <formula>AND($B6="chat")</formula>
    </cfRule>
    <cfRule type="expression" dxfId="152" priority="4">
      <formula>AND($B6="chien")</formula>
    </cfRule>
  </conditionalFormatting>
  <conditionalFormatting sqref="C7:AG27">
    <cfRule type="expression" dxfId="150" priority="1">
      <formula>AND($B7="chat")</formula>
    </cfRule>
    <cfRule type="expression" dxfId="149" priority="2">
      <formula>AND($B7="chien")</formula>
    </cfRule>
  </conditionalFormatting>
  <dataValidations count="9">
    <dataValidation type="list" allowBlank="1" showInputMessage="1" showErrorMessage="1" sqref="C6:AG27" xr:uid="{2338F401-5386-47A0-8D3F-21C88F31546B}">
      <formula1>INDIRECT("liste"&amp;$B6)</formula1>
    </dataValidation>
    <dataValidation type="list" allowBlank="1" showInputMessage="1" showErrorMessage="1" sqref="B6:B27" xr:uid="{E25CF7B6-D1BA-4DC2-AA2B-F9A2BB96ABA1}">
      <formula1>"chien,chat"</formula1>
    </dataValidation>
    <dataValidation allowBlank="1" showInputMessage="1" showErrorMessage="1" prompt="Entrez l’année dans la cellule ci-dessous" sqref="AH1:AH2" xr:uid="{AA3AB73A-FB80-4D03-8159-9EF8154111C5}"/>
    <dataValidation allowBlank="1" showInputMessage="1" showErrorMessage="1" prompt="Mois de ce calendrier des absences. Mettez à jour l’année dans la cellule AH4. Suivez les totaux mensuels dans la dernière cellule du tableau. Entrez les noms des employés dans la colonne B du tableau" sqref="A3:B3" xr:uid="{3869D0B2-5890-4BB1-8AB8-752D5EAFBE83}"/>
    <dataValidation allowBlank="1" showInputMessage="1" showErrorMessage="1" prompt="Calcule automatiquement le nombre total de jours d’absence d’un employé durant ce mois" sqref="AH5:AI5" xr:uid="{3B8C6E12-0BFE-441D-9328-FFA9C44B85C8}"/>
    <dataValidation allowBlank="1" showInputMessage="1" showErrorMessage="1" prompt="Les jours de la semaine dans cette ligne sont mis à jour automatiquement pour le mois en fonction de l’année entrée dans AH4. Chaque jour du mois est une colonne dans laquelle noter l’absence et le motif d’absence d’un employé" sqref="C4" xr:uid="{BFA6464C-A328-4CB8-9109-826105145A43}"/>
    <dataValidation allowBlank="1" showInputMessage="1" showErrorMessage="1" prompt="Les jours du mois dans cette ligne sont générés automatiquement. Entrez l’absence et le motif d’absence d’un employé dans chaque colonne pour chaque jour du mois. Un champ vide indique qu’il n’y a pas eu d’absence" sqref="C5" xr:uid="{CBB258F6-A785-45B9-8924-EA341D77E06F}"/>
    <dataValidation errorStyle="warning" allowBlank="1" showInputMessage="1" showErrorMessage="1" error="Sélectionnez un nom dans la liste. Sélectionnez ANNULER, appuyez sur ALT+FLÈCHE BAS, puis sur ENTRÉE pour sélectionner un nom" prompt="Entrez les noms des employés dans la feuille de calcul Noms des employés, puis sélectionnez ces noms dans les listes déroulantes de cette colonne. Appuyez sur ALT+FLÈCHE BAS, puis sur ENTRÉE pour sélectionner un nom" sqref="A5:B5" xr:uid="{6242E916-B3F0-4887-A667-C79C783FB246}"/>
    <dataValidation allowBlank="1" showInputMessage="1" showErrorMessage="1" prompt="Entrez l’année dans cette cellule" sqref="AH3" xr:uid="{41E4DF4E-05D6-465C-9754-8B7D6F29CAAA}"/>
  </dataValidations>
  <pageMargins left="0.7" right="0.7" top="0.75" bottom="0.75" header="0.3" footer="0.3"/>
  <tableParts count="1">
    <tablePart r:id="rId1"/>
  </tableParts>
  <extLst>
    <ext xmlns:x14="http://schemas.microsoft.com/office/spreadsheetml/2009/9/main" uri="{78C0D931-6437-407d-A8EE-F0AAD7539E65}">
      <x14:conditionalFormattings>
        <x14:conditionalFormatting xmlns:xm="http://schemas.microsoft.com/office/excel/2006/main">
          <x14:cfRule type="dataBar" id="{72E12397-D469-489D-A0B4-DA8E6A37A922}">
            <x14:dataBar minLength="0" maxLength="100">
              <x14:cfvo type="num">
                <xm:f>0</xm:f>
              </x14:cfvo>
              <x14:cfvo type="num">
                <xm:f>31</xm:f>
              </x14:cfvo>
              <x14:negativeFillColor rgb="FFFF0000"/>
              <x14:axisColor rgb="FF000000"/>
            </x14:dataBar>
          </x14:cfRule>
          <xm:sqref>AH6:AH27</xm:sqref>
        </x14:conditionalFormatting>
        <x14:conditionalFormatting xmlns:xm="http://schemas.microsoft.com/office/excel/2006/main">
          <x14:cfRule type="dataBar" id="{52B84014-88B0-48F5-907C-66C567C2788F}">
            <x14:dataBar minLength="0" maxLength="100">
              <x14:cfvo type="num">
                <xm:f>0</xm:f>
              </x14:cfvo>
              <x14:cfvo type="num">
                <xm:f>31</xm:f>
              </x14:cfvo>
              <x14:negativeFillColor rgb="FFFF0000"/>
              <x14:axisColor rgb="FF000000"/>
            </x14:dataBar>
          </x14:cfRule>
          <xm:sqref>AI6:AI27</xm:sqref>
        </x14:conditionalFormatting>
      </x14:conditionalFormatting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L18"/>
  <sheetViews>
    <sheetView workbookViewId="0">
      <selection activeCell="H21" sqref="H21"/>
    </sheetView>
  </sheetViews>
  <sheetFormatPr baseColWidth="10" defaultRowHeight="15" x14ac:dyDescent="0.25"/>
  <cols>
    <col min="3" max="3" width="21.42578125" customWidth="1"/>
    <col min="7" max="7" width="20.7109375" customWidth="1"/>
    <col min="8" max="8" width="11.85546875" customWidth="1"/>
    <col min="11" max="11" width="21.7109375" customWidth="1"/>
  </cols>
  <sheetData>
    <row r="1" spans="2:12" x14ac:dyDescent="0.25">
      <c r="B1" t="s">
        <v>62</v>
      </c>
      <c r="F1" t="s">
        <v>63</v>
      </c>
      <c r="J1" t="s">
        <v>86</v>
      </c>
    </row>
    <row r="2" spans="2:12" x14ac:dyDescent="0.25">
      <c r="B2" s="15" t="s">
        <v>39</v>
      </c>
      <c r="C2" t="s">
        <v>74</v>
      </c>
      <c r="D2" s="16">
        <v>15</v>
      </c>
      <c r="F2" s="15" t="s">
        <v>37</v>
      </c>
      <c r="G2" t="s">
        <v>41</v>
      </c>
      <c r="H2" s="16">
        <v>8</v>
      </c>
      <c r="J2" s="15" t="s">
        <v>87</v>
      </c>
      <c r="K2" t="s">
        <v>41</v>
      </c>
      <c r="L2" s="16">
        <v>7</v>
      </c>
    </row>
    <row r="3" spans="2:12" x14ac:dyDescent="0.25">
      <c r="B3" s="15" t="s">
        <v>40</v>
      </c>
      <c r="C3" t="s">
        <v>41</v>
      </c>
      <c r="D3" s="16">
        <v>9</v>
      </c>
      <c r="F3" s="15" t="s">
        <v>64</v>
      </c>
      <c r="G3" t="s">
        <v>43</v>
      </c>
      <c r="H3" s="16">
        <v>8</v>
      </c>
      <c r="J3" s="15" t="s">
        <v>88</v>
      </c>
      <c r="K3" t="s">
        <v>43</v>
      </c>
      <c r="L3" s="16">
        <v>7</v>
      </c>
    </row>
    <row r="4" spans="2:12" x14ac:dyDescent="0.25">
      <c r="B4" s="15" t="s">
        <v>42</v>
      </c>
      <c r="C4" t="s">
        <v>43</v>
      </c>
      <c r="D4" s="16">
        <v>9</v>
      </c>
      <c r="F4" s="15" t="s">
        <v>65</v>
      </c>
      <c r="G4" t="s">
        <v>45</v>
      </c>
      <c r="H4" s="16">
        <v>8</v>
      </c>
      <c r="J4" s="15" t="s">
        <v>89</v>
      </c>
      <c r="K4" t="s">
        <v>45</v>
      </c>
      <c r="L4" s="16">
        <v>7</v>
      </c>
    </row>
    <row r="5" spans="2:12" x14ac:dyDescent="0.25">
      <c r="B5" s="15" t="s">
        <v>44</v>
      </c>
      <c r="C5" t="s">
        <v>45</v>
      </c>
      <c r="D5" s="16">
        <v>9</v>
      </c>
      <c r="F5" s="15" t="s">
        <v>66</v>
      </c>
      <c r="G5" t="s">
        <v>47</v>
      </c>
      <c r="H5" s="16">
        <v>8</v>
      </c>
      <c r="J5" s="15" t="s">
        <v>90</v>
      </c>
      <c r="K5" t="s">
        <v>47</v>
      </c>
      <c r="L5" s="16">
        <v>7</v>
      </c>
    </row>
    <row r="6" spans="2:12" x14ac:dyDescent="0.25">
      <c r="B6" s="15" t="s">
        <v>46</v>
      </c>
      <c r="C6" t="s">
        <v>47</v>
      </c>
      <c r="D6" s="16">
        <v>9</v>
      </c>
      <c r="F6" s="15" t="s">
        <v>67</v>
      </c>
      <c r="G6" t="s">
        <v>49</v>
      </c>
      <c r="H6" s="16">
        <v>16</v>
      </c>
      <c r="J6" s="15" t="s">
        <v>91</v>
      </c>
      <c r="K6" t="s">
        <v>49</v>
      </c>
      <c r="L6" s="16">
        <v>14</v>
      </c>
    </row>
    <row r="7" spans="2:12" x14ac:dyDescent="0.25">
      <c r="B7" s="15" t="s">
        <v>48</v>
      </c>
      <c r="C7" t="s">
        <v>49</v>
      </c>
      <c r="D7" s="16">
        <v>18</v>
      </c>
      <c r="F7" s="15" t="s">
        <v>68</v>
      </c>
      <c r="G7" t="s">
        <v>51</v>
      </c>
      <c r="H7" s="16">
        <v>16</v>
      </c>
      <c r="J7" s="15" t="s">
        <v>92</v>
      </c>
      <c r="K7" t="s">
        <v>51</v>
      </c>
      <c r="L7" s="16">
        <v>14</v>
      </c>
    </row>
    <row r="8" spans="2:12" x14ac:dyDescent="0.25">
      <c r="B8" s="15" t="s">
        <v>50</v>
      </c>
      <c r="C8" t="s">
        <v>51</v>
      </c>
      <c r="D8" s="16">
        <v>18</v>
      </c>
      <c r="F8" s="15" t="s">
        <v>69</v>
      </c>
      <c r="G8" t="s">
        <v>53</v>
      </c>
      <c r="H8" s="16">
        <v>16</v>
      </c>
      <c r="J8" s="15" t="s">
        <v>93</v>
      </c>
      <c r="K8" t="s">
        <v>53</v>
      </c>
      <c r="L8" s="16">
        <v>14</v>
      </c>
    </row>
    <row r="9" spans="2:12" x14ac:dyDescent="0.25">
      <c r="B9" s="15" t="s">
        <v>52</v>
      </c>
      <c r="C9" t="s">
        <v>53</v>
      </c>
      <c r="D9" s="16">
        <v>18</v>
      </c>
      <c r="F9" s="15" t="s">
        <v>70</v>
      </c>
      <c r="G9" t="s">
        <v>55</v>
      </c>
      <c r="H9" s="16">
        <v>16</v>
      </c>
      <c r="J9" s="15" t="s">
        <v>94</v>
      </c>
      <c r="K9" t="s">
        <v>55</v>
      </c>
      <c r="L9" s="16">
        <v>14</v>
      </c>
    </row>
    <row r="10" spans="2:12" x14ac:dyDescent="0.25">
      <c r="B10" s="15" t="s">
        <v>54</v>
      </c>
      <c r="C10" t="s">
        <v>55</v>
      </c>
      <c r="D10" s="16">
        <v>18</v>
      </c>
      <c r="F10" s="15" t="s">
        <v>71</v>
      </c>
      <c r="G10" t="s">
        <v>57</v>
      </c>
      <c r="H10" s="16">
        <v>16</v>
      </c>
      <c r="J10" s="15" t="s">
        <v>95</v>
      </c>
      <c r="K10" t="s">
        <v>57</v>
      </c>
      <c r="L10" s="16">
        <v>14</v>
      </c>
    </row>
    <row r="11" spans="2:12" x14ac:dyDescent="0.25">
      <c r="B11" s="15" t="s">
        <v>56</v>
      </c>
      <c r="C11" t="s">
        <v>57</v>
      </c>
      <c r="D11" s="16">
        <v>18</v>
      </c>
      <c r="F11" s="15" t="s">
        <v>72</v>
      </c>
      <c r="G11" t="s">
        <v>59</v>
      </c>
      <c r="H11" s="16">
        <v>24</v>
      </c>
      <c r="J11" s="15" t="s">
        <v>96</v>
      </c>
      <c r="K11" t="s">
        <v>59</v>
      </c>
      <c r="L11" s="16">
        <v>21</v>
      </c>
    </row>
    <row r="12" spans="2:12" x14ac:dyDescent="0.25">
      <c r="B12" s="15" t="s">
        <v>58</v>
      </c>
      <c r="C12" t="s">
        <v>59</v>
      </c>
      <c r="D12" s="16">
        <v>27</v>
      </c>
      <c r="F12" s="15" t="s">
        <v>73</v>
      </c>
      <c r="G12" t="s">
        <v>61</v>
      </c>
      <c r="H12" s="16">
        <v>24</v>
      </c>
      <c r="J12" s="15" t="s">
        <v>97</v>
      </c>
      <c r="K12" t="s">
        <v>61</v>
      </c>
      <c r="L12" s="16">
        <v>21</v>
      </c>
    </row>
    <row r="13" spans="2:12" x14ac:dyDescent="0.25">
      <c r="B13" s="15" t="s">
        <v>60</v>
      </c>
      <c r="C13" t="s">
        <v>61</v>
      </c>
      <c r="D13" s="16">
        <v>27</v>
      </c>
      <c r="F13" s="21" t="s">
        <v>39</v>
      </c>
      <c r="G13" s="22" t="s">
        <v>74</v>
      </c>
      <c r="H13" s="23">
        <v>7</v>
      </c>
      <c r="J13" s="21" t="s">
        <v>39</v>
      </c>
      <c r="K13" s="22" t="s">
        <v>74</v>
      </c>
      <c r="L13" s="23">
        <v>5</v>
      </c>
    </row>
    <row r="14" spans="2:12" x14ac:dyDescent="0.25">
      <c r="B14" s="21" t="s">
        <v>76</v>
      </c>
      <c r="C14" s="22" t="s">
        <v>77</v>
      </c>
      <c r="D14" s="23">
        <v>10</v>
      </c>
      <c r="F14" s="21" t="s">
        <v>78</v>
      </c>
      <c r="G14" s="22" t="s">
        <v>77</v>
      </c>
      <c r="H14" s="23">
        <v>5</v>
      </c>
      <c r="J14" s="21" t="s">
        <v>98</v>
      </c>
      <c r="K14" s="22" t="s">
        <v>77</v>
      </c>
      <c r="L14" s="23">
        <v>1</v>
      </c>
    </row>
    <row r="15" spans="2:12" x14ac:dyDescent="0.25">
      <c r="B15" s="21" t="s">
        <v>81</v>
      </c>
      <c r="C15" s="22" t="s">
        <v>77</v>
      </c>
      <c r="D15" s="23">
        <v>11</v>
      </c>
      <c r="F15" s="21" t="s">
        <v>79</v>
      </c>
      <c r="G15" s="22" t="s">
        <v>77</v>
      </c>
      <c r="H15" s="23">
        <v>6</v>
      </c>
      <c r="J15" s="21" t="s">
        <v>99</v>
      </c>
      <c r="K15" s="22" t="s">
        <v>77</v>
      </c>
      <c r="L15" s="23">
        <v>2</v>
      </c>
    </row>
    <row r="16" spans="2:12" x14ac:dyDescent="0.25">
      <c r="B16" s="21" t="s">
        <v>82</v>
      </c>
      <c r="C16" s="22" t="s">
        <v>77</v>
      </c>
      <c r="D16" s="23">
        <v>12</v>
      </c>
      <c r="F16" s="21" t="s">
        <v>80</v>
      </c>
      <c r="G16" s="22" t="s">
        <v>77</v>
      </c>
      <c r="H16" s="23">
        <v>7</v>
      </c>
      <c r="J16" s="21" t="s">
        <v>100</v>
      </c>
      <c r="K16" s="22" t="s">
        <v>77</v>
      </c>
      <c r="L16" s="23">
        <v>3</v>
      </c>
    </row>
    <row r="17" spans="2:12" x14ac:dyDescent="0.25">
      <c r="B17" s="21" t="s">
        <v>83</v>
      </c>
      <c r="C17" s="22" t="s">
        <v>77</v>
      </c>
      <c r="D17" s="23">
        <v>13</v>
      </c>
      <c r="F17" s="21" t="s">
        <v>85</v>
      </c>
      <c r="G17" s="22" t="s">
        <v>77</v>
      </c>
      <c r="H17" s="23">
        <v>8</v>
      </c>
      <c r="J17" s="21" t="s">
        <v>101</v>
      </c>
      <c r="K17" s="22" t="s">
        <v>77</v>
      </c>
      <c r="L17" s="23">
        <v>4</v>
      </c>
    </row>
    <row r="18" spans="2:12" x14ac:dyDescent="0.25">
      <c r="B18" s="21" t="s">
        <v>84</v>
      </c>
      <c r="C18" s="22" t="s">
        <v>77</v>
      </c>
      <c r="D18" s="23">
        <v>14</v>
      </c>
      <c r="F18" s="24"/>
      <c r="G18" s="25"/>
      <c r="H18" s="26"/>
    </row>
  </sheetData>
  <phoneticPr fontId="12"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13</vt:i4>
      </vt:variant>
      <vt:variant>
        <vt:lpstr>Plages nommées</vt:lpstr>
      </vt:variant>
      <vt:variant>
        <vt:i4>10</vt:i4>
      </vt:variant>
    </vt:vector>
  </HeadingPairs>
  <TitlesOfParts>
    <vt:vector size="23" baseType="lpstr">
      <vt:lpstr>Janvier</vt:lpstr>
      <vt:lpstr>Fervrier</vt:lpstr>
      <vt:lpstr>Mars</vt:lpstr>
      <vt:lpstr>Avril</vt:lpstr>
      <vt:lpstr>Mai</vt:lpstr>
      <vt:lpstr>Juin</vt:lpstr>
      <vt:lpstr>Juillet</vt:lpstr>
      <vt:lpstr>Aout</vt:lpstr>
      <vt:lpstr>Septembre</vt:lpstr>
      <vt:lpstr>Octobre</vt:lpstr>
      <vt:lpstr>Novembre</vt:lpstr>
      <vt:lpstr>Décembre</vt:lpstr>
      <vt:lpstr>données</vt:lpstr>
      <vt:lpstr>AnnéeCalendrier</vt:lpstr>
      <vt:lpstr>base</vt:lpstr>
      <vt:lpstr>coutchat</vt:lpstr>
      <vt:lpstr>coutchien</vt:lpstr>
      <vt:lpstr>dept</vt:lpstr>
      <vt:lpstr>Janvier!Impression_des_titres</vt:lpstr>
      <vt:lpstr>listechat</vt:lpstr>
      <vt:lpstr>listechien</vt:lpstr>
      <vt:lpstr>Janvier!NomMois</vt:lpstr>
      <vt:lpstr>Titre1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nikkox</dc:creator>
  <cp:lastModifiedBy>nikkox</cp:lastModifiedBy>
  <dcterms:created xsi:type="dcterms:W3CDTF">2016-12-06T04:52:27Z</dcterms:created>
  <dcterms:modified xsi:type="dcterms:W3CDTF">2019-08-01T19:01:54Z</dcterms:modified>
</cp:coreProperties>
</file>