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ataliakusnierz/Desktop/"/>
    </mc:Choice>
  </mc:AlternateContent>
  <xr:revisionPtr revIDLastSave="0" documentId="13_ncr:1_{4CEE93EF-4649-494E-AC9E-344D977641A2}" xr6:coauthVersionLast="36" xr6:coauthVersionMax="43" xr10:uidLastSave="{00000000-0000-0000-0000-000000000000}"/>
  <bookViews>
    <workbookView xWindow="0" yWindow="460" windowWidth="25600" windowHeight="14460" tabRatio="756" activeTab="5" xr2:uid="{29F7E6AD-76EC-4AB4-88E6-901F336537AC}"/>
  </bookViews>
  <sheets>
    <sheet name="FORM1" sheetId="1" r:id="rId1"/>
    <sheet name="OPTIONS" sheetId="5" r:id="rId2"/>
    <sheet name="SERVICES" sheetId="6" r:id="rId3"/>
    <sheet name="TRANSPORT" sheetId="8" r:id="rId4"/>
    <sheet name="BANK" sheetId="4" r:id="rId5"/>
    <sheet name="PROPOSAL" sheetId="11" r:id="rId6"/>
    <sheet name="List Form1" sheetId="9" r:id="rId7"/>
    <sheet name="BDD Form1" sheetId="10" r:id="rId8"/>
    <sheet name="List PROPO" sheetId="12" r:id="rId9"/>
    <sheet name="List Options" sheetId="2" r:id="rId10"/>
    <sheet name="List Services" sheetId="3" r:id="rId11"/>
    <sheet name="List Transport" sheetId="7" r:id="rId12"/>
  </sheets>
  <externalReferences>
    <externalReference r:id="rId13"/>
    <externalReference r:id="rId14"/>
  </externalReferences>
  <definedNames>
    <definedName name="BRaking">'List Form1'!$C$2:$C$4</definedName>
    <definedName name="FourWheels">'List Form1'!$B$2:$B$4</definedName>
    <definedName name="Modules2">[1]LISTS!$A$19:$A$22</definedName>
    <definedName name="Motorbike">'List Form1'!$B$5</definedName>
    <definedName name="MotorbikeType">'List Form1'!$F$2</definedName>
    <definedName name="NoTrailer">'List Form1'!$F$2</definedName>
    <definedName name="RD">'List Form1'!$E$2:$E$3</definedName>
    <definedName name="RR">'List Form1'!$D$2:$D$4</definedName>
    <definedName name="SR">'List Form1'!$A$8:$A$10</definedName>
    <definedName name="TypeTransports">Tableau1[[Types of transport ]]</definedName>
    <definedName name="VT">'List Form1'!$A$2:$A$3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1" l="1"/>
  <c r="D25" i="11"/>
  <c r="D23" i="11"/>
  <c r="A25" i="11"/>
  <c r="A22" i="11"/>
  <c r="C6" i="5" l="1"/>
  <c r="B4" i="1" l="1"/>
  <c r="E19" i="11"/>
  <c r="E16" i="11"/>
  <c r="E18" i="11"/>
  <c r="E17" i="11"/>
  <c r="E15" i="11"/>
  <c r="F15" i="11"/>
  <c r="A15" i="11"/>
  <c r="C19" i="5"/>
  <c r="C28" i="5"/>
  <c r="C62" i="5"/>
  <c r="C57" i="5"/>
  <c r="C26" i="5"/>
  <c r="C99" i="5"/>
  <c r="C18" i="5"/>
  <c r="C32" i="5"/>
  <c r="C90" i="5"/>
  <c r="C75" i="5"/>
  <c r="C50" i="5"/>
  <c r="C69" i="5"/>
  <c r="C89" i="5"/>
  <c r="C79" i="5"/>
  <c r="C60" i="5"/>
  <c r="C68" i="5"/>
  <c r="C45" i="5"/>
  <c r="C51" i="5"/>
  <c r="C77" i="5"/>
  <c r="C94" i="5"/>
  <c r="C96" i="5"/>
  <c r="C42" i="5"/>
  <c r="C13" i="5"/>
  <c r="C33" i="5"/>
  <c r="C92" i="5"/>
  <c r="C64" i="5"/>
  <c r="C56" i="5"/>
  <c r="C35" i="5"/>
  <c r="C85" i="5"/>
  <c r="C20" i="5"/>
  <c r="C40" i="5"/>
  <c r="C81" i="5"/>
  <c r="C43" i="5"/>
  <c r="C16" i="5"/>
  <c r="C14" i="5"/>
  <c r="C30" i="5"/>
  <c r="C39" i="5"/>
  <c r="C41" i="5"/>
  <c r="C74" i="5"/>
  <c r="C54" i="5"/>
  <c r="C93" i="5"/>
  <c r="C48" i="5"/>
  <c r="C36" i="5"/>
  <c r="C27" i="5"/>
  <c r="C59" i="5"/>
  <c r="C58" i="5"/>
  <c r="C23" i="5"/>
  <c r="C47" i="5"/>
  <c r="C66" i="5"/>
  <c r="C67" i="5"/>
  <c r="C29" i="5"/>
  <c r="C98" i="5"/>
  <c r="C84" i="5"/>
  <c r="C61" i="5"/>
  <c r="C82" i="5"/>
  <c r="C21" i="5"/>
  <c r="C46" i="5"/>
  <c r="C73" i="5"/>
  <c r="C65" i="5"/>
  <c r="C52" i="5"/>
  <c r="C24" i="5"/>
  <c r="C91" i="5"/>
  <c r="C11" i="5"/>
  <c r="C87" i="5"/>
  <c r="C38" i="5"/>
  <c r="C53" i="5"/>
  <c r="C25" i="5"/>
  <c r="C88" i="5"/>
  <c r="C49" i="5"/>
  <c r="C78" i="5"/>
  <c r="C86" i="5"/>
  <c r="C83" i="5"/>
  <c r="C44" i="5"/>
  <c r="C31" i="5"/>
  <c r="C76" i="5"/>
  <c r="C12" i="5"/>
  <c r="C37" i="5"/>
  <c r="C95" i="5"/>
  <c r="C80" i="5"/>
  <c r="C10" i="5"/>
  <c r="C22" i="5"/>
  <c r="C71" i="5"/>
  <c r="C72" i="5"/>
  <c r="C70" i="5"/>
  <c r="C17" i="5"/>
  <c r="C34" i="5"/>
  <c r="C97" i="5"/>
  <c r="C15" i="5"/>
  <c r="C55" i="5"/>
  <c r="C9" i="5"/>
  <c r="C63" i="5"/>
  <c r="C6" i="6" l="1"/>
  <c r="B58" i="6"/>
  <c r="B93" i="6"/>
  <c r="B69" i="6"/>
  <c r="B45" i="6"/>
  <c r="B75" i="6"/>
  <c r="B29" i="6"/>
  <c r="B98" i="6"/>
  <c r="B9" i="6"/>
  <c r="B92" i="6"/>
  <c r="B26" i="5"/>
  <c r="B88" i="6"/>
  <c r="B15" i="6"/>
  <c r="B88" i="5"/>
  <c r="B85" i="5"/>
  <c r="B27" i="5"/>
  <c r="B20" i="6"/>
  <c r="B45" i="5"/>
  <c r="B51" i="5"/>
  <c r="B46" i="6"/>
  <c r="B90" i="6"/>
  <c r="B56" i="5"/>
  <c r="B23" i="6"/>
  <c r="B69" i="5"/>
  <c r="B38" i="6"/>
  <c r="B49" i="5"/>
  <c r="B34" i="5"/>
  <c r="B14" i="5"/>
  <c r="B83" i="5"/>
  <c r="B36" i="5"/>
  <c r="B48" i="6"/>
  <c r="B39" i="5"/>
  <c r="B57" i="6"/>
  <c r="B99" i="6"/>
  <c r="B62" i="6"/>
  <c r="B44" i="5"/>
  <c r="B44" i="6"/>
  <c r="B41" i="5"/>
  <c r="B77" i="6"/>
  <c r="B42" i="6"/>
  <c r="B91" i="6"/>
  <c r="B82" i="6"/>
  <c r="B91" i="5"/>
  <c r="B36" i="6"/>
  <c r="B73" i="6"/>
  <c r="B19" i="6"/>
  <c r="B33" i="5"/>
  <c r="B19" i="5"/>
  <c r="B89" i="6"/>
  <c r="B87" i="5"/>
  <c r="B12" i="6"/>
  <c r="B90" i="5"/>
  <c r="B92" i="5"/>
  <c r="B37" i="6"/>
  <c r="B70" i="6"/>
  <c r="B55" i="5"/>
  <c r="B18" i="6"/>
  <c r="B76" i="6"/>
  <c r="B56" i="6"/>
  <c r="B26" i="6"/>
  <c r="B25" i="5"/>
  <c r="B58" i="5"/>
  <c r="B22" i="6"/>
  <c r="B83" i="6"/>
  <c r="B41" i="6"/>
  <c r="B20" i="5"/>
  <c r="B11" i="5"/>
  <c r="B94" i="5"/>
  <c r="B96" i="6"/>
  <c r="B51" i="6"/>
  <c r="B15" i="5"/>
  <c r="B59" i="6"/>
  <c r="B81" i="6"/>
  <c r="B62" i="5"/>
  <c r="B28" i="6"/>
  <c r="B21" i="6"/>
  <c r="B49" i="6"/>
  <c r="B74" i="6"/>
  <c r="B54" i="6"/>
  <c r="B98" i="5"/>
  <c r="B16" i="5"/>
  <c r="B17" i="5"/>
  <c r="B53" i="6"/>
  <c r="B76" i="5"/>
  <c r="B78" i="6"/>
  <c r="B22" i="5"/>
  <c r="B24" i="5"/>
  <c r="B27" i="6"/>
  <c r="B61" i="5"/>
  <c r="B70" i="5"/>
  <c r="B60" i="6"/>
  <c r="B72" i="5"/>
  <c r="B61" i="6"/>
  <c r="B12" i="5"/>
  <c r="B23" i="5"/>
  <c r="B53" i="5"/>
  <c r="B94" i="6"/>
  <c r="B64" i="6"/>
  <c r="B81" i="5"/>
  <c r="B64" i="5"/>
  <c r="B33" i="6"/>
  <c r="B78" i="5"/>
  <c r="B18" i="5"/>
  <c r="B80" i="5"/>
  <c r="B84" i="6"/>
  <c r="B47" i="5"/>
  <c r="B34" i="6"/>
  <c r="B87" i="6"/>
  <c r="B96" i="5"/>
  <c r="B74" i="5"/>
  <c r="B43" i="6"/>
  <c r="B13" i="6"/>
  <c r="B95" i="6"/>
  <c r="B16" i="6"/>
  <c r="B71" i="6"/>
  <c r="B84" i="5"/>
  <c r="B59" i="5"/>
  <c r="B71" i="5"/>
  <c r="B32" i="6"/>
  <c r="B52" i="6"/>
  <c r="B28" i="5"/>
  <c r="B37" i="5"/>
  <c r="B35" i="6"/>
  <c r="B65" i="5"/>
  <c r="B52" i="5"/>
  <c r="B75" i="5"/>
  <c r="B42" i="5"/>
  <c r="B63" i="6"/>
  <c r="B63" i="5"/>
  <c r="B50" i="6"/>
  <c r="B25" i="6"/>
  <c r="B95" i="5"/>
  <c r="B50" i="5"/>
  <c r="B99" i="5"/>
  <c r="B79" i="6"/>
  <c r="B32" i="5"/>
  <c r="B72" i="6"/>
  <c r="B79" i="5"/>
  <c r="B57" i="5"/>
  <c r="B54" i="5"/>
  <c r="B10" i="6"/>
  <c r="B68" i="6"/>
  <c r="B80" i="6"/>
  <c r="B21" i="5"/>
  <c r="B46" i="5"/>
  <c r="B68" i="5"/>
  <c r="B73" i="5"/>
  <c r="B60" i="5"/>
  <c r="B47" i="6"/>
  <c r="B14" i="6"/>
  <c r="B40" i="5"/>
  <c r="B31" i="6"/>
  <c r="B66" i="5"/>
  <c r="B30" i="6"/>
  <c r="B55" i="6"/>
  <c r="B65" i="6"/>
  <c r="B13" i="5"/>
  <c r="B93" i="5"/>
  <c r="B82" i="5"/>
  <c r="B89" i="5"/>
  <c r="B97" i="5"/>
  <c r="B86" i="5"/>
  <c r="B24" i="6"/>
  <c r="B77" i="5"/>
  <c r="B30" i="5"/>
  <c r="B35" i="5"/>
  <c r="B97" i="6"/>
  <c r="B10" i="5"/>
  <c r="B66" i="6"/>
  <c r="B67" i="5"/>
  <c r="B31" i="5"/>
  <c r="B43" i="5"/>
  <c r="B86" i="6"/>
  <c r="B48" i="5"/>
  <c r="B38" i="5"/>
  <c r="B40" i="6"/>
  <c r="B17" i="6"/>
  <c r="B29" i="5"/>
  <c r="B9" i="5"/>
  <c r="B39" i="6"/>
  <c r="B11" i="6"/>
  <c r="B85" i="6"/>
  <c r="B67" i="6"/>
  <c r="C10" i="6" l="1"/>
  <c r="C27" i="6"/>
  <c r="C85" i="6"/>
  <c r="C62" i="6"/>
  <c r="C71" i="6"/>
  <c r="C97" i="6"/>
  <c r="C48" i="6"/>
  <c r="C81" i="6"/>
  <c r="C20" i="6"/>
  <c r="C30" i="6"/>
  <c r="C39" i="6"/>
  <c r="C65" i="6"/>
  <c r="C80" i="6"/>
  <c r="C95" i="6"/>
  <c r="C37" i="6"/>
  <c r="C76" i="6"/>
  <c r="C93" i="6"/>
  <c r="C33" i="6"/>
  <c r="C40" i="6"/>
  <c r="C56" i="6"/>
  <c r="C49" i="6"/>
  <c r="C70" i="6"/>
  <c r="C47" i="6"/>
  <c r="C26" i="6"/>
  <c r="C61" i="6"/>
  <c r="C12" i="6"/>
  <c r="C32" i="6"/>
  <c r="C23" i="6"/>
  <c r="C41" i="6"/>
  <c r="C54" i="6"/>
  <c r="C18" i="6"/>
  <c r="C11" i="6"/>
  <c r="C28" i="6"/>
  <c r="C52" i="6"/>
  <c r="C63" i="6"/>
  <c r="C96" i="6"/>
  <c r="C17" i="6"/>
  <c r="C74" i="6"/>
  <c r="C91" i="6"/>
  <c r="C21" i="6"/>
  <c r="C98" i="6"/>
  <c r="C46" i="6"/>
  <c r="C72" i="6"/>
  <c r="C42" i="6"/>
  <c r="C59" i="6"/>
  <c r="C84" i="6"/>
  <c r="C77" i="6"/>
  <c r="C78" i="6"/>
  <c r="C75" i="6"/>
  <c r="C94" i="6"/>
  <c r="C34" i="6"/>
  <c r="C92" i="6"/>
  <c r="C19" i="6"/>
  <c r="C45" i="6"/>
  <c r="C90" i="6"/>
  <c r="C13" i="6"/>
  <c r="C14" i="6"/>
  <c r="C31" i="6"/>
  <c r="C25" i="6"/>
  <c r="C9" i="6"/>
  <c r="C67" i="6"/>
  <c r="C43" i="6"/>
  <c r="C60" i="6"/>
  <c r="C16" i="6"/>
  <c r="C87" i="6"/>
  <c r="C82" i="6"/>
  <c r="C36" i="6"/>
  <c r="C89" i="6"/>
  <c r="C50" i="6"/>
  <c r="C53" i="6"/>
  <c r="C55" i="6"/>
  <c r="C73" i="6"/>
  <c r="C35" i="6"/>
  <c r="C22" i="6"/>
  <c r="C86" i="6"/>
  <c r="C66" i="6"/>
  <c r="C99" i="6"/>
  <c r="C24" i="6"/>
  <c r="C68" i="6"/>
  <c r="C79" i="6"/>
  <c r="C58" i="6"/>
  <c r="C83" i="6"/>
  <c r="C15" i="6"/>
  <c r="C88" i="6"/>
  <c r="C57" i="6"/>
  <c r="C51" i="6"/>
  <c r="C44" i="6"/>
  <c r="C64" i="6"/>
  <c r="C69" i="6"/>
  <c r="C29" i="6"/>
  <c r="C38" i="6"/>
</calcChain>
</file>

<file path=xl/sharedStrings.xml><?xml version="1.0" encoding="utf-8"?>
<sst xmlns="http://schemas.openxmlformats.org/spreadsheetml/2006/main" count="396" uniqueCount="182">
  <si>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</si>
  <si>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</si>
  <si>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</si>
  <si>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</si>
  <si>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</si>
  <si>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</si>
  <si>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</si>
  <si>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</si>
  <si>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</si>
  <si>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</si>
  <si>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</si>
  <si>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</si>
  <si>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</si>
  <si>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</si>
  <si>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</si>
  <si>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</si>
  <si>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</si>
  <si>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</si>
  <si>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</si>
  <si>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</si>
  <si>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</si>
  <si>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</si>
  <si>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</si>
  <si>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</si>
  <si>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</si>
  <si>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</si>
  <si>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</si>
  <si>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</si>
  <si>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</si>
  <si>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</si>
  <si>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</si>
  <si>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</si>
  <si>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</si>
  <si>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</si>
  <si>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</si>
  <si>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</si>
  <si>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</si>
  <si>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</si>
  <si>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</si>
  <si>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</si>
  <si>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</si>
  <si>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</si>
  <si>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</si>
  <si>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</si>
  <si>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</si>
  <si>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</si>
  <si>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</si>
  <si>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</si>
  <si>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</si>
  <si>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</si>
  <si>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</si>
  <si>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</si>
  <si>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</si>
  <si>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</si>
  <si>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</si>
  <si>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</si>
  <si>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</si>
  <si>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</si>
  <si>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</si>
  <si>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</si>
  <si>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</si>
  <si>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</si>
  <si>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</si>
  <si>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</si>
  <si>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</si>
  <si>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</si>
  <si>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</si>
  <si>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</si>
  <si>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</si>
  <si>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</si>
  <si>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</si>
  <si>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</si>
  <si>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</si>
  <si>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</si>
  <si>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</si>
  <si>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</si>
  <si>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</si>
  <si>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</si>
  <si>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</si>
  <si>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</si>
  <si>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</si>
  <si>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</si>
  <si>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</si>
  <si>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</si>
  <si>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</si>
  <si>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</si>
  <si>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</si>
  <si>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</si>
  <si>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</si>
  <si>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</si>
  <si>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</si>
  <si>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</si>
  <si>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</si>
  <si>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</si>
  <si>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</si>
  <si>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</si>
  <si>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</si>
  <si>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</si>
  <si>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</si>
  <si>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</si>
  <si>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</si>
  <si>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</si>
  <si>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</si>
  <si>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</si>
  <si>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</si>
  <si>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</si>
  <si>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</si>
  <si>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</si>
  <si>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</si>
  <si>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</si>
  <si>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</si>
  <si>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</si>
  <si>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</si>
  <si>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</si>
  <si>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</si>
  <si>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</si>
  <si>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</si>
  <si>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</si>
  <si>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</si>
  <si>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</si>
  <si>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</si>
  <si>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</si>
  <si>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</si>
  <si>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</si>
  <si>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</si>
  <si>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</si>
  <si>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</si>
  <si>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</si>
  <si>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</si>
  <si>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</si>
  <si>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</si>
  <si>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</si>
  <si>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</si>
  <si>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</si>
  <si>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</si>
  <si>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</si>
  <si>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</si>
  <si>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</si>
  <si>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</si>
  <si>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</si>
  <si>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</si>
  <si>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</si>
  <si>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</si>
  <si>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</si>
  <si>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logo </t>
  </si>
  <si>
    <t xml:space="preserve">Description </t>
  </si>
  <si>
    <t>Choose the Services</t>
  </si>
  <si>
    <t xml:space="preserve">Choose the Options </t>
  </si>
  <si>
    <t>Module</t>
  </si>
  <si>
    <t>PROPOSAL</t>
  </si>
  <si>
    <t>From:</t>
  </si>
  <si>
    <t>To:</t>
  </si>
  <si>
    <t>DUFOURNIER S.A.S</t>
  </si>
  <si>
    <t>32 rue de l'Ambène</t>
  </si>
  <si>
    <t xml:space="preserve">63200 RIOM </t>
  </si>
  <si>
    <t xml:space="preserve">Tel. +(33) 4 73  63 07 08 </t>
  </si>
  <si>
    <t>Unit price in €</t>
  </si>
  <si>
    <t>Qty</t>
  </si>
  <si>
    <t>Total ex VAT in €</t>
  </si>
  <si>
    <t>Pirelli</t>
  </si>
  <si>
    <t>Michelin</t>
  </si>
  <si>
    <t>GLA125483</t>
  </si>
  <si>
    <t>Mercedes</t>
  </si>
  <si>
    <t>Mathilde</t>
  </si>
  <si>
    <t>Rouve</t>
  </si>
  <si>
    <t>45 avenue du potiron</t>
  </si>
  <si>
    <t>Batiment 4</t>
  </si>
  <si>
    <t>Paris</t>
  </si>
  <si>
    <t xml:space="preserve">Module </t>
  </si>
  <si>
    <t>Checkbox</t>
  </si>
  <si>
    <t>Module Specific</t>
  </si>
  <si>
    <t>Description / Module Specific</t>
  </si>
  <si>
    <t>Developed for wet grip tests according to UNECE R 117 and ASTM E274
- 2 Axes forces measurement for C1/C2 tires
- Vertical load is electronically controlled
- Longitudinal slipping speed
- Data acquisition system + computer
- Fully encased trailer chassis two axes and three doors access
- Truck driving license not needed - EB driving license (France)</t>
  </si>
  <si>
    <t xml:space="preserve"> - 2 Axes Rolling Resistance hub for C1/C2 tires 
Cannot be used on wet ground
- Vertical load electronocally controlled
- Longitudinal slipping speed
- Data acquisition system + computer
- Fully encased trailer chassis two axles and three doors access
- Truck driving license not needed - EB driving license (France)</t>
  </si>
  <si>
    <t>- 6 Axes Hub sensor - Forces &amp; Moments measurements for C1/C2 tires
- Transverse slipping, camber and vertical load are electronically controlled
- Longitudinal and transverse slipping speed 
- Data acquisition system + computer
- Chassis fully encased trailer chassis two axles and three doors access 
- Truck driving license not needed - EB driving license (France)</t>
  </si>
  <si>
    <t>- 6 Axes Hub sensor Forces &amp; Moments measurements for motorbike tires
- Transverse slipping, camber and vertical load are electronically controlled
- Longitudinal and transverse slipping speed
- Data acquisition system + computer
- Chassis fully encased trailer chassis two axles and three doors access
- Truck driving license not needed EB driving license (France)</t>
  </si>
  <si>
    <t>Description / Software</t>
  </si>
  <si>
    <t>Standard ajustable manoeuvre software
- Free rolling test (manual mode)
- Short braking test
- Locking test</t>
  </si>
  <si>
    <t>Standard ajustable manoeuvre software
- Free rolling test (manual mode)
- Rolling resistance test</t>
  </si>
  <si>
    <t>6 standard ajustable manoeuvre included
- Free rolling test (manual mode)
- Short braking test
- F &amp; M Braking test
- Locking test
- Rolling resistance test
- F &amp; M slip angle test</t>
  </si>
  <si>
    <t>Software</t>
  </si>
  <si>
    <t>Options, Services and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</si>
</sst>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\-0;;@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8"/>
      <color rgb="FF000000"/>
      <name val="Segoe UI"/>
      <charset val="1"/>
    </font>
    <font>
      <sz val="10.5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  <fill>
      <patternFill patternType="solid">
        <fgColor rgb="FF001F60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3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1" fillId="8" borderId="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" fillId="3" borderId="20" xfId="0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0" fontId="0" fillId="3" borderId="22" xfId="0" applyFill="1" applyBorder="1" applyAlignment="1">
      <alignment horizontal="center" vertical="center" wrapText="1"/>
    </xf>
    <xf numFmtId="0" fontId="1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4" xfId="0" applyFill="1" applyBorder="1"/>
    <xf numFmtId="0" fontId="0" fillId="3" borderId="12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25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25" xfId="0" applyFill="1" applyBorder="1"/>
    <xf numFmtId="164" fontId="0" fillId="3" borderId="0" xfId="0" applyNumberForma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15" fillId="9" borderId="27" xfId="0" applyFont="1" applyFill="1" applyBorder="1" applyAlignment="1">
      <alignment horizontal="center" vertical="center"/>
    </xf>
    <xf numFmtId="0" fontId="15" fillId="9" borderId="23" xfId="0" applyFont="1" applyFill="1" applyBorder="1"/>
    <xf numFmtId="0" fontId="15" fillId="9" borderId="27" xfId="0" applyFont="1" applyFill="1" applyBorder="1"/>
    <xf numFmtId="0" fontId="0" fillId="3" borderId="23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3" xfId="0" applyFont="1" applyFill="1" applyBorder="1" applyAlignment="1">
      <alignment horizontal="left" vertical="center"/>
    </xf>
    <xf numFmtId="0" fontId="14" fillId="9" borderId="12" xfId="0" applyFont="1" applyFill="1" applyBorder="1"/>
    <xf numFmtId="0" fontId="15" fillId="9" borderId="8" xfId="0" applyFont="1" applyFill="1" applyBorder="1"/>
    <xf numFmtId="0" fontId="15" fillId="9" borderId="25" xfId="0" applyFont="1" applyFill="1" applyBorder="1"/>
    <xf numFmtId="0" fontId="0" fillId="3" borderId="29" xfId="0" applyFill="1" applyBorder="1"/>
    <xf numFmtId="0" fontId="15" fillId="3" borderId="29" xfId="0" applyFont="1" applyFill="1" applyBorder="1"/>
    <xf numFmtId="0" fontId="0" fillId="3" borderId="28" xfId="0" applyFill="1" applyBorder="1" applyAlignment="1">
      <alignment horizontal="center" vertical="center"/>
    </xf>
    <xf numFmtId="0" fontId="0" fillId="3" borderId="0" xfId="0" applyFill="1" applyBorder="1"/>
    <xf numFmtId="0" fontId="14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5" fillId="3" borderId="0" xfId="0" applyFont="1" applyFill="1" applyBorder="1"/>
    <xf numFmtId="0" fontId="14" fillId="3" borderId="0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 vertical="center"/>
    </xf>
    <xf numFmtId="0" fontId="0" fillId="3" borderId="23" xfId="0" applyFill="1" applyBorder="1"/>
    <xf numFmtId="0" fontId="5" fillId="3" borderId="23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/>
    </xf>
    <xf numFmtId="0" fontId="15" fillId="3" borderId="24" xfId="0" applyFont="1" applyFill="1" applyBorder="1"/>
    <xf numFmtId="0" fontId="0" fillId="3" borderId="12" xfId="0" applyFill="1" applyBorder="1"/>
    <xf numFmtId="0" fontId="17" fillId="4" borderId="20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28" xfId="0" applyFill="1" applyBorder="1" applyAlignment="1">
      <alignment horizontal="center"/>
    </xf>
    <xf numFmtId="165" fontId="18" fillId="4" borderId="21" xfId="0" applyNumberFormat="1" applyFont="1" applyFill="1" applyBorder="1" applyAlignment="1">
      <alignment vertical="center"/>
    </xf>
    <xf numFmtId="0" fontId="18" fillId="4" borderId="21" xfId="0" applyFont="1" applyFill="1" applyBorder="1" applyAlignment="1">
      <alignment vertical="center"/>
    </xf>
    <xf numFmtId="0" fontId="17" fillId="4" borderId="22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right"/>
    </xf>
    <xf numFmtId="0" fontId="1" fillId="7" borderId="10" xfId="0" applyFont="1" applyFill="1" applyBorder="1" applyAlignment="1">
      <alignment horizontal="right"/>
    </xf>
    <xf numFmtId="0" fontId="1" fillId="7" borderId="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left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vertical="top" wrapText="1"/>
    </xf>
    <xf numFmtId="0" fontId="15" fillId="4" borderId="30" xfId="0" applyFont="1" applyFill="1" applyBorder="1"/>
    <xf numFmtId="0" fontId="15" fillId="4" borderId="28" xfId="0" applyFont="1" applyFill="1" applyBorder="1"/>
    <xf numFmtId="0" fontId="21" fillId="4" borderId="30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14" fillId="4" borderId="13" xfId="0" applyFont="1" applyFill="1" applyBorder="1"/>
    <xf numFmtId="0" fontId="20" fillId="3" borderId="20" xfId="0" applyFont="1" applyFill="1" applyBorder="1" applyAlignment="1">
      <alignment horizontal="left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0" fillId="3" borderId="26" xfId="0" applyFill="1" applyBorder="1"/>
    <xf numFmtId="0" fontId="20" fillId="3" borderId="12" xfId="0" applyFont="1" applyFill="1" applyBorder="1" applyAlignment="1">
      <alignment horizontal="left" vertical="center" wrapText="1"/>
    </xf>
    <xf numFmtId="0" fontId="19" fillId="3" borderId="8" xfId="0" applyFont="1" applyFill="1" applyBorder="1"/>
    <xf numFmtId="0" fontId="0" fillId="3" borderId="27" xfId="0" applyFill="1" applyBorder="1"/>
    <xf numFmtId="0" fontId="14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/>
    </xf>
    <xf numFmtId="0" fontId="15" fillId="4" borderId="30" xfId="0" applyFont="1" applyFill="1" applyBorder="1" applyAlignment="1">
      <alignment horizontal="center"/>
    </xf>
    <xf numFmtId="0" fontId="15" fillId="4" borderId="28" xfId="0" applyFont="1" applyFill="1" applyBorder="1" applyAlignment="1">
      <alignment horizontal="center"/>
    </xf>
    <xf numFmtId="165" fontId="0" fillId="3" borderId="23" xfId="0" applyNumberFormat="1" applyFill="1" applyBorder="1"/>
    <xf numFmtId="0" fontId="1" fillId="2" borderId="29" xfId="0" applyFont="1" applyFill="1" applyBorder="1" applyAlignment="1">
      <alignment horizontal="center"/>
    </xf>
    <xf numFmtId="0" fontId="15" fillId="4" borderId="12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6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1" fillId="2" borderId="29" xfId="0" applyFont="1" applyFill="1" applyBorder="1" applyAlignment="1">
      <alignment vertical="center"/>
    </xf>
    <xf numFmtId="0" fontId="0" fillId="2" borderId="29" xfId="0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1" fillId="2" borderId="29" xfId="0" applyFont="1" applyFill="1" applyBorder="1" applyAlignment="1">
      <alignment vertical="center" wrapText="1"/>
    </xf>
    <xf numFmtId="0" fontId="20" fillId="3" borderId="26" xfId="0" applyFont="1" applyFill="1" applyBorder="1" applyAlignment="1">
      <alignment horizontal="center" vertical="center"/>
    </xf>
    <xf numFmtId="0" fontId="23" fillId="4" borderId="30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3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alignment horizontal="left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font>
        <b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63500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3</xdr:col>
      <xdr:colOff>860665</xdr:colOff>
      <xdr:row>2</xdr:row>
      <xdr:rowOff>255525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939800</xdr:colOff>
          <xdr:row>22</xdr:row>
          <xdr:rowOff>50800</xdr:rowOff>
        </xdr:from>
        <xdr:to>
          <xdr:col>15</xdr:col>
          <xdr:colOff>482600</xdr:colOff>
          <xdr:row>24</xdr:row>
          <xdr:rowOff>63500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Next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139700</xdr:colOff>
          <xdr:row>8</xdr:row>
          <xdr:rowOff>0</xdr:rowOff>
        </xdr:from>
        <xdr:to>
          <xdr:col>6</xdr:col>
          <xdr:colOff>596900</xdr:colOff>
          <xdr:row>10</xdr:row>
          <xdr:rowOff>139700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11</xdr:row>
          <xdr:rowOff>88900</xdr:rowOff>
        </xdr:from>
        <xdr:to>
          <xdr:col>6</xdr:col>
          <xdr:colOff>596900</xdr:colOff>
          <xdr:row>13</xdr:row>
          <xdr:rowOff>88900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Next Page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2511665</xdr:colOff>
      <xdr:row>3</xdr:row>
      <xdr:rowOff>420625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B0F4496-F908-A54A-9E72-BFE29B0C9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165" cy="992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8</xdr:row>
          <xdr:rowOff>0</xdr:rowOff>
        </xdr:from>
        <xdr:to>
          <xdr:col>6</xdr:col>
          <xdr:colOff>673100</xdr:colOff>
          <xdr:row>9</xdr:row>
          <xdr:rowOff>355600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2308465</xdr:colOff>
      <xdr:row>4</xdr:row>
      <xdr:rowOff>7875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241300</xdr:colOff>
          <xdr:row>9</xdr:row>
          <xdr:rowOff>533400</xdr:rowOff>
        </xdr:from>
        <xdr:to>
          <xdr:col>6</xdr:col>
          <xdr:colOff>711200</xdr:colOff>
          <xdr:row>10</xdr:row>
          <xdr:rowOff>241300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2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Next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5</xdr:row>
          <xdr:rowOff>25400</xdr:rowOff>
        </xdr:from>
        <xdr:to>
          <xdr:col>3</xdr:col>
          <xdr:colOff>368300</xdr:colOff>
          <xdr:row>6</xdr:row>
          <xdr:rowOff>25400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Checkbox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3</xdr:col>
      <xdr:colOff>241540</xdr:colOff>
      <xdr:row>2</xdr:row>
      <xdr:rowOff>531750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232015</xdr:colOff>
      <xdr:row>5</xdr:row>
      <xdr:rowOff>55500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63500</xdr:colOff>
          <xdr:row>24</xdr:row>
          <xdr:rowOff>177800</xdr:rowOff>
        </xdr:from>
        <xdr:to>
          <xdr:col>9</xdr:col>
          <xdr:colOff>203200</xdr:colOff>
          <xdr:row>24</xdr:row>
          <xdr:rowOff>723900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Frederic%20BAUGE/Documents/Natalia/TEST%20MASTER%20PROPOSAL%20190808%20vnk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kusnierz/Library/Containers/com.microsoft.Excel/Data/Documents/C:\Users\Frederic%20BAUGE\Documents\Natalia\TEST%20MASTER%20PROPOSAL%20190808%20vnk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>
        <row r="19">
          <cell r="A19" t="str">
            <v>RD</v>
          </cell>
        </row>
        <row r="20">
          <cell r="A20" t="str">
            <v>RR</v>
          </cell>
        </row>
        <row r="21">
          <cell r="A21" t="str">
            <v xml:space="preserve">Braking </v>
          </cell>
        </row>
        <row r="22">
          <cell r="A22" t="str">
            <v>Motorbike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4" totalsRowShown="0" headerRowDxfId="28" dataDxfId="27">
  <autoFilter ref="A1:N4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26"/>
    <tableColumn id="2" xr3:uid="{E3E4A5EE-D6F2-4B38-A044-95EC1713EEB6}" name="N° Devis " dataDxfId="25"/>
    <tableColumn id="3" xr3:uid="{7B34CCCB-802F-4CEF-A68C-641F1A378802}" name="Company" dataDxfId="24"/>
    <tableColumn id="4" xr3:uid="{41AC3F06-520C-4E62-A08F-DF2D6E6B2527}" name="First name " dataDxfId="23"/>
    <tableColumn id="5" xr3:uid="{1D66AA37-2C49-4688-BA44-FD57A2B9AA7B}" name="Last name" dataDxfId="22"/>
    <tableColumn id="6" xr3:uid="{C4B64124-4055-4D17-8274-B044DE6F48A2}" name="A1" dataDxfId="21"/>
    <tableColumn id="7" xr3:uid="{6BF16A62-C6D1-43D5-81C0-908BB3E674D3}" name="A2" dataDxfId="20"/>
    <tableColumn id="8" xr3:uid="{B48D5802-5329-4B6E-93F7-5DDBBC7242A5}" name="Zip Code" dataDxfId="19"/>
    <tableColumn id="9" xr3:uid="{933B77E3-E482-4246-873C-E6CEB0C6F770}" name="City" dataDxfId="18"/>
    <tableColumn id="10" xr3:uid="{84AD9C3E-9119-4177-B5E5-0E2BBF2D8EF8}" name="Country" dataDxfId="17"/>
    <tableColumn id="11" xr3:uid="{EAB17982-C4FF-4148-B562-5DBCBD5C3B3E}" name="Sale R" dataDxfId="16"/>
    <tableColumn id="12" xr3:uid="{0F1F72E4-1625-4CF8-851F-EEC22AD1290F}" name="VT" dataDxfId="15"/>
    <tableColumn id="13" xr3:uid="{D42EFAE7-5177-4CB1-8C34-F0E076193ACE}" name="TT" dataDxfId="14"/>
    <tableColumn id="14" xr3:uid="{D141914A-453A-4C86-A9B4-C35A6BD3D8E0}" name="Load" dataDxfId="1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C316FB-EC4D-4BFD-A540-510DFD9426EC}" name="Tableau3" displayName="Tableau3" ref="A1:C5" totalsRowShown="0" headerRowDxfId="12" dataDxfId="11">
  <autoFilter ref="A1:C5" xr:uid="{B22C8D81-7F36-4886-B07E-17C1236F238F}">
    <filterColumn colId="0" hiddenButton="1"/>
    <filterColumn colId="1" hiddenButton="1"/>
    <filterColumn colId="2" hiddenButton="1"/>
  </autoFilter>
  <tableColumns count="3">
    <tableColumn id="1" xr3:uid="{EF8C3425-C639-4478-98F8-DCC2F4BA80D0}" name="Module Specific" dataDxfId="10"/>
    <tableColumn id="2" xr3:uid="{AE80841E-8B2C-4367-8F05-E99E1A45453C}" name="Description / Module Specific" dataDxfId="9"/>
    <tableColumn id="3" xr3:uid="{BC4407C0-7B98-4A97-9CFB-5CB7C9DCF7CF}" name="Reference" dataDxfId="8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9C0622-A276-4107-A862-8ED1E66A3C86}" name="Tableau4" displayName="Tableau4" ref="E1:G5" totalsRowShown="0" headerRowDxfId="7" dataDxfId="6">
  <autoFilter ref="E1:G5" xr:uid="{C9C4C221-A467-49EC-A4AD-6D6B02D541C5}">
    <filterColumn colId="0" hiddenButton="1"/>
    <filterColumn colId="1" hiddenButton="1"/>
    <filterColumn colId="2" hiddenButton="1"/>
  </autoFilter>
  <tableColumns count="3">
    <tableColumn id="1" xr3:uid="{DE7A47BD-8584-4B6D-8783-86E3B16CF225}" name="Module " dataDxfId="5"/>
    <tableColumn id="2" xr3:uid="{1E833FED-614F-4A3D-B8C8-7F9FF1FF127D}" name="Description / Software" dataDxfId="4"/>
    <tableColumn id="3" xr3:uid="{734074F9-600F-4E04-A7A2-FF0759994C22}" name="Reference " dataDxfId="3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6"/>
  <sheetViews>
    <sheetView showGridLines="0" workbookViewId="0">
      <selection activeCell="N11" sqref="N11"/>
    </sheetView>
  </sheetViews>
  <sheetFormatPr baseColWidth="10" defaultColWidth="10.83203125" defaultRowHeight="15"/>
  <cols>
    <col min="4" max="4" width="22.6640625" bestFit="1" customWidth="1"/>
    <col min="5" max="5" width="11.5" customWidth="1"/>
    <col min="13" max="13" width="12.83203125" bestFit="1" customWidth="1"/>
    <col min="14" max="14" width="14.5" bestFit="1" customWidth="1"/>
  </cols>
  <sheetData>
    <row r="1" spans="1:16" ht="36.75" customHeight="1">
      <c r="A1" s="52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30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42" t="s">
        <v>15</v>
      </c>
      <c r="B4" s="50">
        <f ca="1">TODAY()</f>
        <v>43693</v>
      </c>
      <c r="C4" s="6"/>
      <c r="D4" s="43" t="s">
        <v>17</v>
      </c>
      <c r="E4" s="5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9">
      <c r="A6" s="1"/>
      <c r="B6" s="166" t="s">
        <v>0</v>
      </c>
      <c r="C6" s="167"/>
      <c r="D6" s="167"/>
      <c r="E6" s="2"/>
      <c r="F6" s="2"/>
      <c r="G6" s="2"/>
      <c r="H6" s="166" t="s">
        <v>10</v>
      </c>
      <c r="I6" s="167"/>
      <c r="J6" s="167"/>
      <c r="K6" s="168"/>
      <c r="L6" s="166" t="s">
        <v>11</v>
      </c>
      <c r="M6" s="167"/>
      <c r="N6" s="1"/>
      <c r="O6" s="1"/>
      <c r="P6" s="1"/>
    </row>
    <row r="7" spans="1:16">
      <c r="A7" s="1"/>
      <c r="B7" s="4"/>
      <c r="C7" s="18" t="s">
        <v>1</v>
      </c>
      <c r="D7" s="51"/>
      <c r="E7" s="1"/>
      <c r="F7" s="1"/>
      <c r="G7" s="1"/>
      <c r="H7" s="4"/>
      <c r="I7" s="5"/>
      <c r="J7" s="18" t="s">
        <v>3</v>
      </c>
      <c r="K7" s="1"/>
      <c r="L7" s="4"/>
      <c r="M7" s="18" t="s">
        <v>12</v>
      </c>
      <c r="N7" s="51" t="s">
        <v>72</v>
      </c>
      <c r="O7" s="1"/>
      <c r="P7" s="1"/>
    </row>
    <row r="8" spans="1:16">
      <c r="A8" s="1"/>
      <c r="B8" s="4"/>
      <c r="C8" s="18"/>
      <c r="D8" s="1"/>
      <c r="E8" s="1"/>
      <c r="F8" s="1"/>
      <c r="G8" s="1"/>
      <c r="H8" s="4"/>
      <c r="I8" s="5"/>
      <c r="J8" s="51" t="s">
        <v>122</v>
      </c>
      <c r="K8" s="1"/>
      <c r="L8" s="4"/>
      <c r="M8" s="18"/>
      <c r="N8" s="1"/>
      <c r="O8" s="1"/>
      <c r="P8" s="1"/>
    </row>
    <row r="9" spans="1:16">
      <c r="A9" s="1"/>
      <c r="B9" s="4"/>
      <c r="C9" s="18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18" t="s">
        <v>13</v>
      </c>
      <c r="N9" s="51" t="s">
        <v>119</v>
      </c>
      <c r="O9" s="1"/>
      <c r="P9" s="1"/>
    </row>
    <row r="10" spans="1:16">
      <c r="A10" s="1"/>
      <c r="B10" s="4"/>
      <c r="C10" s="18"/>
      <c r="D10" s="51"/>
      <c r="E10" s="1"/>
      <c r="F10" s="51"/>
      <c r="G10" s="1"/>
      <c r="H10" s="4"/>
      <c r="I10" s="5"/>
      <c r="J10" s="5"/>
      <c r="K10" s="1"/>
      <c r="L10" s="4"/>
      <c r="M10" s="18"/>
      <c r="N10" s="1"/>
      <c r="O10" s="1"/>
      <c r="P10" s="1"/>
    </row>
    <row r="11" spans="1:16">
      <c r="A11" s="1"/>
      <c r="B11" s="4"/>
      <c r="C11" s="18"/>
      <c r="D11" s="1"/>
      <c r="E11" s="1"/>
      <c r="F11" s="1"/>
      <c r="G11" s="1"/>
      <c r="H11" s="4"/>
      <c r="I11" s="5"/>
      <c r="J11" s="5"/>
      <c r="K11" s="1"/>
      <c r="L11" s="4"/>
      <c r="M11" s="18" t="s">
        <v>14</v>
      </c>
      <c r="N11" s="51" t="s">
        <v>118</v>
      </c>
      <c r="O11" s="1"/>
      <c r="P11" s="1"/>
    </row>
    <row r="12" spans="1:16">
      <c r="A12" s="1"/>
      <c r="B12" s="4"/>
      <c r="C12" s="18" t="s">
        <v>5</v>
      </c>
      <c r="D12" s="51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>
      <c r="A13" s="1"/>
      <c r="B13" s="4"/>
      <c r="C13" s="18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>
      <c r="A14" s="1"/>
      <c r="B14" s="4"/>
      <c r="C14" s="18" t="s">
        <v>6</v>
      </c>
      <c r="D14" s="51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>
      <c r="A15" s="1"/>
      <c r="B15" s="4"/>
      <c r="C15" s="18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>
      <c r="A16" s="1"/>
      <c r="B16" s="4"/>
      <c r="C16" s="18" t="s">
        <v>7</v>
      </c>
      <c r="D16" s="51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>
      <c r="A17" s="1"/>
      <c r="B17" s="4"/>
      <c r="C17" s="18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>
      <c r="A18" s="1"/>
      <c r="B18" s="4"/>
      <c r="C18" s="18" t="s">
        <v>8</v>
      </c>
      <c r="D18" s="51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>
      <c r="A19" s="1"/>
      <c r="B19" s="4"/>
      <c r="C19" s="18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>
      <c r="A20" s="1"/>
      <c r="B20" s="4"/>
      <c r="C20" s="18" t="s">
        <v>9</v>
      </c>
      <c r="D20" s="51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  <row r="23" spans="1:16">
      <c r="A23" s="1"/>
      <c r="B23" s="4"/>
      <c r="C23" s="1"/>
      <c r="D23" s="1"/>
      <c r="E23" s="1"/>
      <c r="F23" s="1"/>
      <c r="G23" s="1"/>
      <c r="H23" s="4"/>
      <c r="I23" s="5"/>
      <c r="J23" s="5"/>
      <c r="K23" s="1"/>
      <c r="L23" s="4"/>
      <c r="M23" s="5"/>
      <c r="N23" s="1"/>
      <c r="O23" s="1"/>
      <c r="P23" s="1"/>
    </row>
    <row r="24" spans="1:16">
      <c r="A24" s="1"/>
      <c r="B24" s="4"/>
      <c r="C24" s="1"/>
      <c r="D24" s="1"/>
      <c r="E24" s="1"/>
      <c r="F24" s="1"/>
      <c r="G24" s="1"/>
      <c r="H24" s="4"/>
      <c r="I24" s="5"/>
      <c r="J24" s="5"/>
      <c r="K24" s="1"/>
      <c r="L24" s="4"/>
      <c r="M24" s="5"/>
      <c r="N24" s="1"/>
      <c r="O24" s="1"/>
      <c r="P24" s="1"/>
    </row>
    <row r="25" spans="1:16">
      <c r="A25" s="1"/>
      <c r="B25" s="4"/>
      <c r="C25" s="1"/>
      <c r="D25" s="1"/>
      <c r="E25" s="1"/>
      <c r="F25" s="1"/>
      <c r="G25" s="1"/>
      <c r="H25" s="4"/>
      <c r="I25" s="5"/>
      <c r="J25" s="5"/>
      <c r="K25" s="1"/>
      <c r="L25" s="4"/>
      <c r="M25" s="5"/>
      <c r="N25" s="1"/>
      <c r="O25" s="1"/>
      <c r="P25" s="1"/>
    </row>
    <row r="26" spans="1:16">
      <c r="A26" s="1"/>
      <c r="B26" s="4"/>
      <c r="C26" s="1"/>
      <c r="D26" s="1"/>
      <c r="E26" s="1"/>
      <c r="F26" s="1"/>
      <c r="G26" s="1"/>
      <c r="H26" s="4"/>
      <c r="I26" s="5"/>
      <c r="J26" s="5"/>
      <c r="K26" s="1"/>
      <c r="L26" s="4"/>
      <c r="M26" s="5"/>
      <c r="N26" s="1"/>
      <c r="O26" s="1"/>
      <c r="P26" s="1"/>
    </row>
  </sheetData>
  <sheetProtection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Page2">
                <anchor moveWithCells="1" sizeWithCells="1">
                  <from>
                    <xdr:col>13</xdr:col>
                    <xdr:colOff>939800</xdr:colOff>
                    <xdr:row>22</xdr:row>
                    <xdr:rowOff>50800</xdr:rowOff>
                  </from>
                  <to>
                    <xdr:col>15</xdr:col>
                    <xdr:colOff>482600</xdr:colOff>
                    <xdr:row>24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H100"/>
  <sheetViews>
    <sheetView showGridLines="0" showZeros="0" topLeftCell="A2" workbookViewId="0">
      <selection activeCell="B12" sqref="B12"/>
    </sheetView>
  </sheetViews>
  <sheetFormatPr baseColWidth="10" defaultColWidth="10.83203125" defaultRowHeight="15"/>
  <cols>
    <col min="2" max="2" width="45.5" style="175" customWidth="1"/>
    <col min="3" max="3" width="19" style="131" bestFit="1" customWidth="1"/>
    <col min="4" max="4" width="10.83203125" style="131"/>
  </cols>
  <sheetData>
    <row r="1" spans="1:8">
      <c r="A1" s="1"/>
      <c r="B1" s="171"/>
      <c r="C1" s="130"/>
      <c r="D1" s="130"/>
      <c r="E1" s="1"/>
      <c r="F1" s="1"/>
      <c r="G1" s="1"/>
      <c r="H1" s="1"/>
    </row>
    <row r="2" spans="1:8">
      <c r="A2" s="1"/>
      <c r="B2" s="171"/>
      <c r="C2" s="130"/>
      <c r="D2" s="130"/>
      <c r="E2" s="1"/>
      <c r="F2" s="1"/>
      <c r="G2" s="1"/>
      <c r="H2" s="1"/>
    </row>
    <row r="3" spans="1:8">
      <c r="A3" s="1"/>
      <c r="B3" s="171"/>
      <c r="C3" s="130"/>
      <c r="D3" s="130"/>
      <c r="E3" s="1"/>
      <c r="F3" s="1"/>
      <c r="G3" s="1"/>
      <c r="H3" s="1"/>
    </row>
    <row r="4" spans="1:8" ht="42" customHeight="1">
      <c r="A4" s="42"/>
      <c r="B4" s="171"/>
      <c r="C4" s="130"/>
      <c r="D4" s="130"/>
      <c r="E4" s="1"/>
      <c r="F4" s="1"/>
      <c r="G4" s="1"/>
      <c r="H4" s="1"/>
    </row>
    <row r="5" spans="1:8">
      <c r="A5" s="1"/>
      <c r="B5" s="171"/>
      <c r="C5" s="76" t="s">
        <v>148</v>
      </c>
      <c r="D5" s="130"/>
      <c r="E5" s="1"/>
      <c r="F5" s="1"/>
      <c r="G5" s="1"/>
      <c r="H5" s="1"/>
    </row>
    <row r="6" spans="1:8" ht="20">
      <c r="A6" s="1"/>
      <c r="B6" s="176" t="s">
        <v>147</v>
      </c>
      <c r="C6" s="77" t="str">
        <f>FORM1!N9</f>
        <v>MotorbikeType</v>
      </c>
      <c r="D6" s="130"/>
      <c r="E6" s="1"/>
      <c r="F6" s="1"/>
      <c r="G6" s="1"/>
      <c r="H6" s="1"/>
    </row>
    <row r="7" spans="1:8">
      <c r="A7" s="1"/>
      <c r="B7" s="171"/>
      <c r="C7" s="130"/>
      <c r="D7" s="130"/>
      <c r="E7" s="1"/>
      <c r="F7" s="1"/>
      <c r="G7" s="1"/>
      <c r="H7" s="1"/>
    </row>
    <row r="8" spans="1:8" ht="16">
      <c r="A8" s="1"/>
      <c r="B8" s="138" t="s">
        <v>145</v>
      </c>
      <c r="C8" s="76" t="s">
        <v>73</v>
      </c>
      <c r="D8" s="164" t="s">
        <v>169</v>
      </c>
      <c r="E8" s="1"/>
      <c r="F8" s="1"/>
      <c r="G8" s="1"/>
      <c r="H8" s="1"/>
    </row>
    <row r="9" spans="1:8" ht="16">
      <c r="A9" s="1"/>
      <c r="B9" s="173" t="str">
        <f ca="1">INDIRECT("'List Options'!"&amp;ADDRESS(ROW()-6,MATCH(FORM1!$N$9,'List Options'!$2:$2,0),4))</f>
        <v>ADDITIONAL HUBS</v>
      </c>
      <c r="C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" s="140"/>
      <c r="E9" s="1"/>
      <c r="F9" s="1"/>
      <c r="G9" s="1"/>
      <c r="H9" s="1"/>
    </row>
    <row r="10" spans="1:8" ht="16">
      <c r="A10" s="1"/>
      <c r="B10" s="173" t="str">
        <f ca="1">INDIRECT("'List Options'!"&amp;ADDRESS(ROW()-6,MATCH(FORM1!$N$9,'List Options'!$2:$2,0),4))</f>
        <v>Extra module of Rolling Resistance including 2 axes hub</v>
      </c>
      <c r="C1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79900</v>
      </c>
      <c r="D10" s="140"/>
      <c r="E10" s="1"/>
      <c r="F10" s="1"/>
      <c r="G10" s="1"/>
      <c r="H10" s="1"/>
    </row>
    <row r="11" spans="1:8" ht="16">
      <c r="A11" s="1"/>
      <c r="B11" s="173" t="str">
        <f ca="1">INDIRECT("'List Options'!"&amp;ADDRESS(ROW()-6,MATCH(FORM1!$N$9,'List Options'!$2:$2,0),4))</f>
        <v>TESTS CONDITIONS</v>
      </c>
      <c r="C1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11" s="140"/>
      <c r="E11" s="1"/>
      <c r="F11" s="1"/>
      <c r="G11" s="1"/>
      <c r="H11" s="1"/>
    </row>
    <row r="12" spans="1:8" ht="16">
      <c r="A12" s="1"/>
      <c r="B12" s="173" t="str">
        <f ca="1">INDIRECT("'List Options'!"&amp;ADDRESS(ROW()-6,MATCH(FORM1!$N$9,'List Options'!$2:$2,0),4))</f>
        <v>Additional Load  100kg</v>
      </c>
      <c r="C1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3840</v>
      </c>
      <c r="D12" s="140"/>
      <c r="E12" s="1"/>
      <c r="F12" s="1"/>
      <c r="G12" s="1"/>
      <c r="H12" s="1"/>
    </row>
    <row r="13" spans="1:8" ht="16">
      <c r="A13" s="1"/>
      <c r="B13" s="173" t="str">
        <f ca="1">INDIRECT("'List Options'!"&amp;ADDRESS(ROW()-6,MATCH(FORM1!$N$9,'List Options'!$2:$2,0),4))</f>
        <v>Kit motorbike rims (1 front + 1 rear)</v>
      </c>
      <c r="C1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9800</v>
      </c>
      <c r="D13" s="140"/>
      <c r="E13" s="1"/>
      <c r="F13" s="1"/>
      <c r="G13" s="1"/>
      <c r="H13" s="1"/>
    </row>
    <row r="14" spans="1:8" ht="80">
      <c r="A14" s="1"/>
      <c r="B14" s="173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3930</v>
      </c>
      <c r="D14" s="140"/>
      <c r="E14" s="1"/>
      <c r="F14" s="1"/>
      <c r="G14" s="1"/>
      <c r="H14" s="1"/>
    </row>
    <row r="15" spans="1:8" ht="32">
      <c r="A15" s="1"/>
      <c r="B15" s="173" t="str">
        <f ca="1">INDIRECT("'List Options'!"&amp;ADDRESS(ROW()-6,MATCH(FORM1!$N$9,'List Options'!$2:$2,0),4))</f>
        <v xml:space="preserve">Cambering system
</v>
      </c>
      <c r="C15" s="140" t="str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INCLUDED</v>
      </c>
      <c r="D15" s="140"/>
      <c r="E15" s="1"/>
      <c r="F15" s="1"/>
      <c r="G15" s="1"/>
      <c r="H15" s="1"/>
    </row>
    <row r="16" spans="1:8" ht="32">
      <c r="A16" s="1"/>
      <c r="B16" s="173" t="str">
        <f ca="1">INDIRECT("'List Options'!"&amp;ADDRESS(ROW()-6,MATCH(FORM1!$N$9,'List Options'!$2:$2,0),4))</f>
        <v>Anti-lock braking device
- prevents from blocking the tested tire while braking tests</v>
      </c>
      <c r="C1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3550</v>
      </c>
      <c r="D16" s="140"/>
      <c r="E16" s="1"/>
      <c r="F16" s="1"/>
      <c r="G16" s="1"/>
      <c r="H16" s="1"/>
    </row>
    <row r="17" spans="1:8" ht="48">
      <c r="A17" s="5"/>
      <c r="B17" s="173" t="str">
        <f ca="1">INDIRECT("'List Options'!"&amp;ADDRESS(ROW()-6,MATCH(FORM1!$N$9,'List Options'!$2:$2,0),4))</f>
        <v>Tire inflation device
- measurement and automatically servo controlled inflation system</v>
      </c>
      <c r="C1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5960</v>
      </c>
      <c r="D17" s="164"/>
      <c r="E17" s="5"/>
      <c r="F17" s="5"/>
      <c r="G17" s="5"/>
      <c r="H17" s="5"/>
    </row>
    <row r="18" spans="1:8" ht="96">
      <c r="A18" s="5"/>
      <c r="B18" s="173" t="str">
        <f ca="1">INDIRECT("'List Options'!"&amp;ADDRESS(ROW()-6,MATCH(FORM1!$N$9,'List Options'!$2:$2,0),4))</f>
        <v>Self watering device (requires special chassis treatment + wet ground T° sensor)
- Water tank  : 1500l
- Water pump up to 600 l/min
- Flowmeter
- Labelling nozzle tip 400 mm</v>
      </c>
      <c r="C1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29120</v>
      </c>
      <c r="D18" s="164"/>
      <c r="E18" s="5"/>
      <c r="F18" s="5"/>
      <c r="G18" s="5"/>
      <c r="H18" s="5"/>
    </row>
    <row r="19" spans="1:8" ht="32">
      <c r="A19" s="5"/>
      <c r="B19" s="173" t="str">
        <f ca="1">INDIRECT("'List Options'!"&amp;ADDRESS(ROW()-6,MATCH(FORM1!$N$9,'List Options'!$2:$2,0),4))</f>
        <v xml:space="preserve">Expanded tank capacity for self-watering device 2000L instead of 1500L </v>
      </c>
      <c r="C1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4950</v>
      </c>
      <c r="D19" s="164"/>
      <c r="E19" s="5"/>
      <c r="F19" s="5"/>
      <c r="G19" s="5"/>
      <c r="H19" s="5"/>
    </row>
    <row r="20" spans="1:8" ht="16">
      <c r="A20" s="5"/>
      <c r="B20" s="173" t="str">
        <f ca="1">INDIRECT("'List Options'!"&amp;ADDRESS(ROW()-6,MATCH(FORM1!$N$9,'List Options'!$2:$2,0),4))</f>
        <v>Narrow water nozzle</v>
      </c>
      <c r="C2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4950</v>
      </c>
      <c r="D20" s="164"/>
      <c r="E20" s="5"/>
      <c r="F20" s="5"/>
      <c r="G20" s="5"/>
      <c r="H20" s="5"/>
    </row>
    <row r="21" spans="1:8" ht="16">
      <c r="A21" s="5"/>
      <c r="B21" s="173" t="str">
        <f ca="1">INDIRECT("'List Options'!"&amp;ADDRESS(ROW()-6,MATCH(FORM1!$N$9,'List Options'!$2:$2,0),4))</f>
        <v>DATA ACQUISITION (additional sensors)</v>
      </c>
      <c r="C2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21" s="140"/>
      <c r="E21" s="5"/>
      <c r="F21" s="5"/>
      <c r="G21" s="5"/>
      <c r="H21" s="5"/>
    </row>
    <row r="22" spans="1:8" ht="32">
      <c r="A22" s="5"/>
      <c r="B22" s="173" t="str">
        <f ca="1">INDIRECT("'List Options'!"&amp;ADDRESS(ROW()-6,MATCH(FORM1!$N$9,'List Options'!$2:$2,0),4))</f>
        <v>Water temperature sensor (mandatory for R117)
 - IR water temperature</v>
      </c>
      <c r="C2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690</v>
      </c>
      <c r="D22" s="140"/>
      <c r="E22" s="5"/>
      <c r="F22" s="5"/>
      <c r="G22" s="5"/>
      <c r="H22" s="5"/>
    </row>
    <row r="23" spans="1:8" ht="16">
      <c r="A23" s="1"/>
      <c r="B23" s="173" t="str">
        <f ca="1">INDIRECT("'List Options'!"&amp;ADDRESS(ROW()-6,MATCH(FORM1!$N$9,'List Options'!$2:$2,0),4))</f>
        <v>Water tank minimum level sensor</v>
      </c>
      <c r="C2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290</v>
      </c>
      <c r="D23" s="140"/>
      <c r="E23" s="1"/>
      <c r="F23" s="1"/>
      <c r="G23" s="1"/>
      <c r="H23" s="1"/>
    </row>
    <row r="24" spans="1:8" ht="16">
      <c r="A24" s="1"/>
      <c r="B24" s="173" t="str">
        <f ca="1">INDIRECT("'List Options'!"&amp;ADDRESS(ROW()-6,MATCH(FORM1!$N$9,'List Options'!$2:$2,0),4))</f>
        <v>Tire tread temperature (x3) + sensor bracket</v>
      </c>
      <c r="C2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4910</v>
      </c>
      <c r="D24" s="140"/>
      <c r="E24" s="1"/>
      <c r="F24" s="1"/>
      <c r="G24" s="1"/>
      <c r="H24" s="1"/>
    </row>
    <row r="25" spans="1:8" ht="64">
      <c r="A25" s="1"/>
      <c r="B25" s="173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1180</v>
      </c>
      <c r="D25" s="140"/>
      <c r="E25" s="1"/>
      <c r="F25" s="1"/>
      <c r="G25" s="1"/>
      <c r="H25" s="1"/>
    </row>
    <row r="26" spans="1:8" ht="32">
      <c r="A26" s="5"/>
      <c r="B26" s="173" t="str">
        <f ca="1">INDIRECT("'List Options'!"&amp;ADDRESS(ROW()-6,MATCH(FORM1!$N$9,'List Options'!$2:$2,0),4))</f>
        <v>Ambient temperature sensor 
(mandatory for R117 &amp; Recommanded for RR)</v>
      </c>
      <c r="C2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690</v>
      </c>
      <c r="D26" s="164"/>
      <c r="E26" s="5"/>
      <c r="F26" s="5"/>
      <c r="G26" s="5"/>
      <c r="H26" s="5"/>
    </row>
    <row r="27" spans="1:8" ht="32">
      <c r="A27" s="5"/>
      <c r="B27" s="173" t="str">
        <f ca="1">INDIRECT("'List Options'!"&amp;ADDRESS(ROW()-6,MATCH(FORM1!$N$9,'List Options'!$2:$2,0),4))</f>
        <v>Loaded Radius
- tire deflection according to load and vertical stiffness</v>
      </c>
      <c r="C2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2390</v>
      </c>
      <c r="D27" s="164"/>
      <c r="E27" s="5"/>
      <c r="F27" s="5"/>
      <c r="G27" s="5"/>
      <c r="H27" s="5"/>
    </row>
    <row r="28" spans="1:8" ht="32">
      <c r="A28" s="5"/>
      <c r="B28" s="173" t="str">
        <f ca="1">INDIRECT("'List Options'!"&amp;ADDRESS(ROW()-6,MATCH(FORM1!$N$9,'List Options'!$2:$2,0),4))</f>
        <v>Longitudinal and transverse sliping speed Datron (instead of Vbox)</v>
      </c>
      <c r="C2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27100</v>
      </c>
      <c r="D28" s="164"/>
      <c r="E28" s="5"/>
      <c r="F28" s="5"/>
      <c r="G28" s="5"/>
      <c r="H28" s="5"/>
    </row>
    <row r="29" spans="1:8" ht="16">
      <c r="A29" s="5"/>
      <c r="B29" s="173" t="str">
        <f ca="1">INDIRECT("'List Options'!"&amp;ADDRESS(ROW()-6,MATCH(FORM1!$N$9,'List Options'!$2:$2,0),4))</f>
        <v>DATA ACQUISITION (synchronization)</v>
      </c>
      <c r="C2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29" s="164"/>
      <c r="E29" s="5"/>
      <c r="F29" s="5"/>
      <c r="G29" s="5"/>
      <c r="H29" s="5"/>
    </row>
    <row r="30" spans="1:8" ht="48">
      <c r="A30" s="5"/>
      <c r="B30" s="173" t="str">
        <f ca="1">INDIRECT("'List Options'!"&amp;ADDRESS(ROW()-6,MATCH(FORM1!$N$9,'List Options'!$2:$2,0),4))</f>
        <v>Photocell Trigger
- external system to sart tests automatically at pre-defined moments</v>
      </c>
      <c r="C3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1290</v>
      </c>
      <c r="D30" s="140"/>
      <c r="E30" s="5"/>
      <c r="F30" s="5"/>
      <c r="G30" s="5"/>
      <c r="H30" s="5"/>
    </row>
    <row r="31" spans="1:8" ht="16">
      <c r="A31" s="5"/>
      <c r="B31" s="173" t="str">
        <f ca="1">INDIRECT("'List Options'!"&amp;ADDRESS(ROW()-6,MATCH(FORM1!$N$9,'List Options'!$2:$2,0),4))</f>
        <v xml:space="preserve">Post processing filtering Software </v>
      </c>
      <c r="C3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1980</v>
      </c>
      <c r="D31" s="140"/>
      <c r="E31" s="5"/>
      <c r="F31" s="5"/>
      <c r="G31" s="5"/>
      <c r="H31" s="5"/>
    </row>
    <row r="32" spans="1:8" ht="16">
      <c r="A32" s="5"/>
      <c r="B32" s="173" t="str">
        <f ca="1">INDIRECT("'List Options'!"&amp;ADDRESS(ROW()-6,MATCH(FORM1!$N$9,'List Options'!$2:$2,0),4))</f>
        <v>ADDITIONAL POWER SUPPLY</v>
      </c>
      <c r="C3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2" s="164"/>
      <c r="E32" s="5"/>
      <c r="F32" s="5"/>
      <c r="G32" s="5"/>
      <c r="H32" s="5"/>
    </row>
    <row r="33" spans="1:8" ht="16">
      <c r="A33" s="5"/>
      <c r="B33" s="173" t="str">
        <f ca="1">INDIRECT("'List Options'!"&amp;ADDRESS(ROW()-6,MATCH(FORM1!$N$9,'List Options'!$2:$2,0),4))</f>
        <v>Additional power supply</v>
      </c>
      <c r="C3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1790</v>
      </c>
      <c r="D33" s="164"/>
      <c r="E33" s="5"/>
      <c r="F33" s="5"/>
      <c r="G33" s="5"/>
      <c r="H33" s="5"/>
    </row>
    <row r="34" spans="1:8" ht="16">
      <c r="A34" s="5"/>
      <c r="B34" s="173" t="str">
        <f ca="1">INDIRECT("'List Options'!"&amp;ADDRESS(ROW()-6,MATCH(FORM1!$N$9,'List Options'!$2:$2,0),4))</f>
        <v>MONITORING AND SAFETY</v>
      </c>
      <c r="C3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4" s="164"/>
      <c r="E34" s="5"/>
      <c r="F34" s="5"/>
      <c r="G34" s="5"/>
      <c r="H34" s="5"/>
    </row>
    <row r="35" spans="1:8" ht="32">
      <c r="A35" s="5"/>
      <c r="B35" s="173" t="str">
        <f ca="1">INDIRECT("'List Options'!"&amp;ADDRESS(ROW()-6,MATCH(FORM1!$N$9,'List Options'!$2:$2,0),4))</f>
        <v>Live camera inside SKID Trailer + screen in driver's cabin
- Tire view from driver seat</v>
      </c>
      <c r="C3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1290</v>
      </c>
      <c r="D35" s="140"/>
      <c r="E35" s="5"/>
      <c r="F35" s="5"/>
      <c r="G35" s="5"/>
      <c r="H35" s="5"/>
    </row>
    <row r="36" spans="1:8" ht="48">
      <c r="A36" s="5"/>
      <c r="B36" s="173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1920</v>
      </c>
      <c r="D36" s="140"/>
      <c r="E36" s="5"/>
      <c r="F36" s="5"/>
      <c r="G36" s="5"/>
      <c r="H36" s="5"/>
    </row>
    <row r="37" spans="1:8" ht="16">
      <c r="A37" s="5"/>
      <c r="B37" s="173" t="str">
        <f ca="1">INDIRECT("'List Options'!"&amp;ADDRESS(ROW()-6,MATCH(FORM1!$N$9,'List Options'!$2:$2,0),4))</f>
        <v>TOWING VEHICLE AND DEDICATED EQUIPMENT</v>
      </c>
      <c r="C3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37" s="164"/>
      <c r="E37" s="5"/>
      <c r="F37" s="5"/>
      <c r="G37" s="5"/>
      <c r="H37" s="5"/>
    </row>
    <row r="38" spans="1:8" ht="48">
      <c r="A38" s="5"/>
      <c r="B38" s="173" t="str">
        <f ca="1">INDIRECT("'List Options'!"&amp;ADDRESS(ROW()-6,MATCH(FORM1!$N$9,'List Options'!$2:$2,0),4))</f>
        <v xml:space="preserve">Mercedes  163ch 120kW Sprinter 316 CDI
- Skid Trailer monitoring system
</v>
      </c>
      <c r="C3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46232</v>
      </c>
      <c r="D38" s="140"/>
      <c r="E38" s="5"/>
      <c r="F38" s="5"/>
      <c r="G38" s="5"/>
      <c r="H38" s="5"/>
    </row>
    <row r="39" spans="1:8" ht="48">
      <c r="A39" s="5"/>
      <c r="B39" s="173" t="str">
        <f ca="1">INDIRECT("'List Options'!"&amp;ADDRESS(ROW()-6,MATCH(FORM1!$N$9,'List Options'!$2:$2,0),4))</f>
        <v xml:space="preserve">Mercedes 190ch 140kW Sprinter 319 CDI
- Skid Trailer monitoring system
</v>
      </c>
      <c r="C3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48650</v>
      </c>
      <c r="D39" s="140"/>
      <c r="E39" s="5"/>
      <c r="F39" s="5"/>
      <c r="G39" s="5"/>
      <c r="H39" s="5"/>
    </row>
    <row r="40" spans="1:8" ht="16">
      <c r="A40" s="5"/>
      <c r="B40" s="173" t="str">
        <f ca="1">INDIRECT("'List Options'!"&amp;ADDRESS(ROW()-6,MATCH(FORM1!$N$9,'List Options'!$2:$2,0),4))</f>
        <v>Towing vehicle pneumatic suspension</v>
      </c>
      <c r="C4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5870</v>
      </c>
      <c r="D40" s="164"/>
      <c r="E40" s="5"/>
      <c r="F40" s="5"/>
      <c r="G40" s="5"/>
      <c r="H40" s="5"/>
    </row>
    <row r="41" spans="1:8" ht="16">
      <c r="A41" s="5"/>
      <c r="B41" s="173" t="str">
        <f ca="1">INDIRECT("'List Options'!"&amp;ADDRESS(ROW()-6,MATCH(FORM1!$N$9,'List Options'!$2:$2,0),4))</f>
        <v>Tire storage rack adapted to towin vehicule</v>
      </c>
      <c r="C4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4150</v>
      </c>
      <c r="D41" s="140"/>
      <c r="E41" s="5"/>
      <c r="F41" s="5"/>
      <c r="G41" s="5"/>
      <c r="H41" s="5"/>
    </row>
    <row r="42" spans="1:8" ht="32">
      <c r="A42" s="5"/>
      <c r="B42" s="173" t="str">
        <f ca="1">INDIRECT("'List Options'!"&amp;ADDRESS(ROW()-6,MATCH(FORM1!$N$9,'List Options'!$2:$2,0),4))</f>
        <v>Equipment for towing vehicle
Others type on demand</v>
      </c>
      <c r="C4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25950</v>
      </c>
      <c r="D42" s="140"/>
      <c r="E42" s="5"/>
      <c r="F42" s="5"/>
      <c r="G42" s="5"/>
      <c r="H42" s="5"/>
    </row>
    <row r="43" spans="1:8" ht="16">
      <c r="A43" s="5"/>
      <c r="B43" s="173" t="str">
        <f ca="1">INDIRECT("'List Options'!"&amp;ADDRESS(ROW()-6,MATCH(FORM1!$N$9,'List Options'!$2:$2,0),4))</f>
        <v>SPECIFIC PREPARATION</v>
      </c>
      <c r="C4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43" s="164"/>
      <c r="E43" s="5"/>
      <c r="F43" s="5"/>
      <c r="G43" s="5"/>
      <c r="H43" s="5"/>
    </row>
    <row r="44" spans="1:8" ht="32">
      <c r="A44" s="5"/>
      <c r="B44" s="173" t="str">
        <f ca="1">INDIRECT("'List Options'!"&amp;ADDRESS(ROW()-6,MATCH(FORM1!$N$9,'List Options'!$2:$2,0),4))</f>
        <v>Trailer chassis treatment
- special corrosion protection coat for chassis</v>
      </c>
      <c r="C4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4930</v>
      </c>
      <c r="D44" s="140"/>
      <c r="E44" s="5"/>
      <c r="F44" s="5"/>
      <c r="G44" s="5"/>
      <c r="H44" s="5"/>
    </row>
    <row r="45" spans="1:8" ht="16">
      <c r="A45" s="5"/>
      <c r="B45" s="173" t="str">
        <f ca="1">INDIRECT("'List Options'!"&amp;ADDRESS(ROW()-6,MATCH(FORM1!$N$9,'List Options'!$2:$2,0),4))</f>
        <v>Special painting (standart Dark blue)</v>
      </c>
      <c r="C45" s="140" t="str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on demand</v>
      </c>
      <c r="D45" s="140"/>
      <c r="E45" s="5"/>
      <c r="F45" s="5"/>
      <c r="G45" s="5"/>
      <c r="H45" s="5"/>
    </row>
    <row r="46" spans="1:8" ht="16">
      <c r="A46" s="5"/>
      <c r="B46" s="173" t="str">
        <f ca="1">INDIRECT("'List Options'!"&amp;ADDRESS(ROW()-6,MATCH(FORM1!$N$9,'List Options'!$2:$2,0),4))</f>
        <v>Aluminium rims for SKID Trailer</v>
      </c>
      <c r="C4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1480</v>
      </c>
      <c r="D46" s="164"/>
      <c r="E46" s="5"/>
      <c r="F46" s="5"/>
      <c r="G46" s="5"/>
      <c r="H46" s="5"/>
    </row>
    <row r="47" spans="1:8" ht="32">
      <c r="A47" s="5"/>
      <c r="B47" s="173" t="str">
        <f ca="1">INDIRECT("'List Options'!"&amp;ADDRESS(ROW()-6,MATCH(FORM1!$N$9,'List Options'!$2:$2,0),4))</f>
        <v>Extreme hot temperatures preparation (up to 50°C) with air-cooling system</v>
      </c>
      <c r="C4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11200</v>
      </c>
      <c r="D47" s="140"/>
      <c r="E47" s="5"/>
      <c r="F47" s="5"/>
      <c r="G47" s="5"/>
      <c r="H47" s="5"/>
    </row>
    <row r="48" spans="1:8" ht="32">
      <c r="A48" s="5"/>
      <c r="B48" s="173" t="str">
        <f ca="1">INDIRECT("'List Options'!"&amp;ADDRESS(ROW()-6,MATCH(FORM1!$N$9,'List Options'!$2:$2,0),4))</f>
        <v>Hot temperatures preparation (up to 40°C) with ventilation</v>
      </c>
      <c r="C4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4420</v>
      </c>
      <c r="D48" s="140"/>
      <c r="E48" s="5"/>
      <c r="F48" s="5"/>
      <c r="G48" s="5"/>
      <c r="H48" s="5"/>
    </row>
    <row r="49" spans="1:8" ht="16">
      <c r="A49" s="5"/>
      <c r="B49" s="173" t="str">
        <f ca="1">INDIRECT("'List Options'!"&amp;ADDRESS(ROW()-6,MATCH(FORM1!$N$9,'List Options'!$2:$2,0),4))</f>
        <v>Extreme cold temperatures preparation (up to -30°C)</v>
      </c>
      <c r="C4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12200</v>
      </c>
      <c r="D49" s="164"/>
      <c r="E49" s="5"/>
      <c r="F49" s="5"/>
      <c r="G49" s="5"/>
      <c r="H49" s="5"/>
    </row>
    <row r="50" spans="1:8" ht="16">
      <c r="A50" s="5"/>
      <c r="B50" s="173" t="str">
        <f ca="1">INDIRECT("'List Options'!"&amp;ADDRESS(ROW()-6,MATCH(FORM1!$N$9,'List Options'!$2:$2,0),4))</f>
        <v>SPARE PARTS - CRITICAL AND WEARING PARTS</v>
      </c>
      <c r="C5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0" s="140"/>
      <c r="E50" s="5"/>
      <c r="F50" s="5"/>
      <c r="G50" s="5"/>
      <c r="H50" s="5"/>
    </row>
    <row r="51" spans="1:8" ht="32">
      <c r="A51" s="5"/>
      <c r="B51" s="173" t="str">
        <f ca="1">INDIRECT("'List Options'!"&amp;ADDRESS(ROW()-6,MATCH(FORM1!$N$9,'List Options'!$2:$2,0),4))</f>
        <v>Spare parts and tools - To be selected with Maintenance contract</v>
      </c>
      <c r="C5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29548</v>
      </c>
      <c r="D51" s="140"/>
      <c r="E51" s="5"/>
      <c r="F51" s="5"/>
      <c r="G51" s="5"/>
      <c r="H51" s="5"/>
    </row>
    <row r="52" spans="1:8">
      <c r="A52" s="5"/>
      <c r="B52" s="173">
        <f ca="1">INDIRECT("'List Options'!"&amp;ADDRESS(ROW()-6,MATCH(FORM1!$N$9,'List Options'!$2:$2,0),4))</f>
        <v>0</v>
      </c>
      <c r="C5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2" s="164"/>
      <c r="E52" s="5"/>
      <c r="F52" s="5"/>
      <c r="G52" s="5"/>
      <c r="H52" s="5"/>
    </row>
    <row r="53" spans="1:8">
      <c r="A53" s="5"/>
      <c r="B53" s="173">
        <f ca="1">INDIRECT("'List Options'!"&amp;ADDRESS(ROW()-6,MATCH(FORM1!$N$9,'List Options'!$2:$2,0),4))</f>
        <v>0</v>
      </c>
      <c r="C5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3" s="140"/>
      <c r="E53" s="5"/>
      <c r="F53" s="5"/>
      <c r="G53" s="5"/>
      <c r="H53" s="5"/>
    </row>
    <row r="54" spans="1:8">
      <c r="A54" s="5"/>
      <c r="B54" s="173">
        <f ca="1">INDIRECT("'List Options'!"&amp;ADDRESS(ROW()-6,MATCH(FORM1!$N$9,'List Options'!$2:$2,0),4))</f>
        <v>0</v>
      </c>
      <c r="C5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4" s="140"/>
      <c r="E54" s="5"/>
      <c r="F54" s="5"/>
      <c r="G54" s="5"/>
      <c r="H54" s="5"/>
    </row>
    <row r="55" spans="1:8">
      <c r="A55" s="5"/>
      <c r="B55" s="173">
        <f ca="1">INDIRECT("'List Options'!"&amp;ADDRESS(ROW()-6,MATCH(FORM1!$N$9,'List Options'!$2:$2,0),4))</f>
        <v>0</v>
      </c>
      <c r="C5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5" s="164"/>
      <c r="E55" s="5"/>
      <c r="F55" s="5"/>
      <c r="G55" s="5"/>
      <c r="H55" s="5"/>
    </row>
    <row r="56" spans="1:8">
      <c r="A56" s="5"/>
      <c r="B56" s="173">
        <f ca="1">INDIRECT("'List Options'!"&amp;ADDRESS(ROW()-6,MATCH(FORM1!$N$9,'List Options'!$2:$2,0),4))</f>
        <v>0</v>
      </c>
      <c r="C5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6" s="140"/>
      <c r="E56" s="5"/>
      <c r="F56" s="5"/>
      <c r="G56" s="5"/>
      <c r="H56" s="5"/>
    </row>
    <row r="57" spans="1:8">
      <c r="A57" s="5"/>
      <c r="B57" s="173">
        <f ca="1">INDIRECT("'List Options'!"&amp;ADDRESS(ROW()-6,MATCH(FORM1!$N$9,'List Options'!$2:$2,0),4))</f>
        <v>0</v>
      </c>
      <c r="C5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7" s="140"/>
      <c r="E57" s="5"/>
      <c r="F57" s="5"/>
      <c r="G57" s="5"/>
      <c r="H57" s="5"/>
    </row>
    <row r="58" spans="1:8">
      <c r="A58" s="5"/>
      <c r="B58" s="173">
        <f ca="1">INDIRECT("'List Options'!"&amp;ADDRESS(ROW()-6,MATCH(FORM1!$N$9,'List Options'!$2:$2,0),4))</f>
        <v>0</v>
      </c>
      <c r="C5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8" s="164"/>
      <c r="E58" s="5"/>
      <c r="F58" s="5"/>
      <c r="G58" s="5"/>
      <c r="H58" s="5"/>
    </row>
    <row r="59" spans="1:8">
      <c r="A59" s="5"/>
      <c r="B59" s="173">
        <f ca="1">INDIRECT("'List Options'!"&amp;ADDRESS(ROW()-6,MATCH(FORM1!$N$9,'List Options'!$2:$2,0),4))</f>
        <v>0</v>
      </c>
      <c r="C5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59" s="140"/>
      <c r="E59" s="5"/>
      <c r="F59" s="5"/>
      <c r="G59" s="5"/>
      <c r="H59" s="5"/>
    </row>
    <row r="60" spans="1:8">
      <c r="A60" s="5"/>
      <c r="B60" s="173">
        <f ca="1">INDIRECT("'List Options'!"&amp;ADDRESS(ROW()-6,MATCH(FORM1!$N$9,'List Options'!$2:$2,0),4))</f>
        <v>0</v>
      </c>
      <c r="C6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0" s="140"/>
      <c r="E60" s="5"/>
      <c r="F60" s="5"/>
      <c r="G60" s="5"/>
      <c r="H60" s="5"/>
    </row>
    <row r="61" spans="1:8">
      <c r="A61" s="5"/>
      <c r="B61" s="173">
        <f ca="1">INDIRECT("'List Options'!"&amp;ADDRESS(ROW()-6,MATCH(FORM1!$N$9,'List Options'!$2:$2,0),4))</f>
        <v>0</v>
      </c>
      <c r="C6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1" s="164"/>
      <c r="E61" s="5"/>
      <c r="F61" s="5"/>
      <c r="G61" s="5"/>
      <c r="H61" s="5"/>
    </row>
    <row r="62" spans="1:8">
      <c r="A62" s="5"/>
      <c r="B62" s="173">
        <f ca="1">INDIRECT("'List Options'!"&amp;ADDRESS(ROW()-6,MATCH(FORM1!$N$9,'List Options'!$2:$2,0),4))</f>
        <v>0</v>
      </c>
      <c r="C6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2" s="140"/>
      <c r="E62" s="5"/>
      <c r="F62" s="5"/>
      <c r="G62" s="5"/>
      <c r="H62" s="5"/>
    </row>
    <row r="63" spans="1:8">
      <c r="A63" s="5"/>
      <c r="B63" s="173">
        <f ca="1">INDIRECT("'List Options'!"&amp;ADDRESS(ROW()-6,MATCH(FORM1!$N$9,'List Options'!$2:$2,0),4))</f>
        <v>0</v>
      </c>
      <c r="C6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3" s="140"/>
      <c r="E63" s="5"/>
      <c r="F63" s="5"/>
      <c r="G63" s="5"/>
      <c r="H63" s="5"/>
    </row>
    <row r="64" spans="1:8">
      <c r="A64" s="5"/>
      <c r="B64" s="173">
        <f ca="1">INDIRECT("'List Options'!"&amp;ADDRESS(ROW()-6,MATCH(FORM1!$N$9,'List Options'!$2:$2,0),4))</f>
        <v>0</v>
      </c>
      <c r="C6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4" s="164"/>
      <c r="E64" s="5"/>
      <c r="F64" s="5"/>
      <c r="G64" s="5"/>
      <c r="H64" s="5"/>
    </row>
    <row r="65" spans="1:8">
      <c r="A65" s="5"/>
      <c r="B65" s="173">
        <f ca="1">INDIRECT("'List Options'!"&amp;ADDRESS(ROW()-6,MATCH(FORM1!$N$9,'List Options'!$2:$2,0),4))</f>
        <v>0</v>
      </c>
      <c r="C6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5" s="140"/>
      <c r="E65" s="5"/>
      <c r="F65" s="5"/>
      <c r="G65" s="5"/>
      <c r="H65" s="5"/>
    </row>
    <row r="66" spans="1:8">
      <c r="A66" s="5"/>
      <c r="B66" s="173">
        <f ca="1">INDIRECT("'List Options'!"&amp;ADDRESS(ROW()-6,MATCH(FORM1!$N$9,'List Options'!$2:$2,0),4))</f>
        <v>0</v>
      </c>
      <c r="C6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6" s="140"/>
      <c r="E66" s="5"/>
      <c r="F66" s="5"/>
      <c r="G66" s="5"/>
      <c r="H66" s="5"/>
    </row>
    <row r="67" spans="1:8">
      <c r="A67" s="5"/>
      <c r="B67" s="173">
        <f ca="1">INDIRECT("'List Options'!"&amp;ADDRESS(ROW()-6,MATCH(FORM1!$N$9,'List Options'!$2:$2,0),4))</f>
        <v>0</v>
      </c>
      <c r="C6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7" s="164"/>
      <c r="E67" s="5"/>
      <c r="F67" s="5"/>
      <c r="G67" s="5"/>
      <c r="H67" s="5"/>
    </row>
    <row r="68" spans="1:8">
      <c r="A68" s="5"/>
      <c r="B68" s="173">
        <f ca="1">INDIRECT("'List Options'!"&amp;ADDRESS(ROW()-6,MATCH(FORM1!$N$9,'List Options'!$2:$2,0),4))</f>
        <v>0</v>
      </c>
      <c r="C6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8" s="140"/>
      <c r="E68" s="5"/>
      <c r="F68" s="5"/>
      <c r="G68" s="5"/>
      <c r="H68" s="5"/>
    </row>
    <row r="69" spans="1:8">
      <c r="A69" s="5"/>
      <c r="B69" s="173">
        <f ca="1">INDIRECT("'List Options'!"&amp;ADDRESS(ROW()-6,MATCH(FORM1!$N$9,'List Options'!$2:$2,0),4))</f>
        <v>0</v>
      </c>
      <c r="C6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69" s="140"/>
      <c r="E69" s="5"/>
      <c r="F69" s="5"/>
      <c r="G69" s="5"/>
      <c r="H69" s="5"/>
    </row>
    <row r="70" spans="1:8">
      <c r="A70" s="5"/>
      <c r="B70" s="173">
        <f ca="1">INDIRECT("'List Options'!"&amp;ADDRESS(ROW()-6,MATCH(FORM1!$N$9,'List Options'!$2:$2,0),4))</f>
        <v>0</v>
      </c>
      <c r="C7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0" s="164"/>
      <c r="E70" s="5"/>
      <c r="F70" s="5"/>
      <c r="G70" s="5"/>
      <c r="H70" s="5"/>
    </row>
    <row r="71" spans="1:8">
      <c r="A71" s="5"/>
      <c r="B71" s="173">
        <f ca="1">INDIRECT("'List Options'!"&amp;ADDRESS(ROW()-6,MATCH(FORM1!$N$9,'List Options'!$2:$2,0),4))</f>
        <v>0</v>
      </c>
      <c r="C7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1" s="140"/>
      <c r="E71" s="5"/>
      <c r="F71" s="5"/>
      <c r="G71" s="5"/>
      <c r="H71" s="5"/>
    </row>
    <row r="72" spans="1:8">
      <c r="A72" s="5"/>
      <c r="B72" s="173">
        <f ca="1">INDIRECT("'List Options'!"&amp;ADDRESS(ROW()-6,MATCH(FORM1!$N$9,'List Options'!$2:$2,0),4))</f>
        <v>0</v>
      </c>
      <c r="C7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2" s="140"/>
      <c r="E72" s="5"/>
      <c r="F72" s="5"/>
      <c r="G72" s="5"/>
      <c r="H72" s="5"/>
    </row>
    <row r="73" spans="1:8">
      <c r="A73" s="5"/>
      <c r="B73" s="173">
        <f ca="1">INDIRECT("'List Options'!"&amp;ADDRESS(ROW()-6,MATCH(FORM1!$N$9,'List Options'!$2:$2,0),4))</f>
        <v>0</v>
      </c>
      <c r="C7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3" s="164"/>
      <c r="E73" s="5"/>
      <c r="F73" s="5"/>
      <c r="G73" s="5"/>
      <c r="H73" s="5"/>
    </row>
    <row r="74" spans="1:8">
      <c r="A74" s="5"/>
      <c r="B74" s="173">
        <f ca="1">INDIRECT("'List Options'!"&amp;ADDRESS(ROW()-6,MATCH(FORM1!$N$9,'List Options'!$2:$2,0),4))</f>
        <v>0</v>
      </c>
      <c r="C7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4" s="140"/>
      <c r="E74" s="5"/>
      <c r="F74" s="5"/>
      <c r="G74" s="5"/>
      <c r="H74" s="5"/>
    </row>
    <row r="75" spans="1:8">
      <c r="A75" s="5"/>
      <c r="B75" s="173">
        <f ca="1">INDIRECT("'List Options'!"&amp;ADDRESS(ROW()-6,MATCH(FORM1!$N$9,'List Options'!$2:$2,0),4))</f>
        <v>0</v>
      </c>
      <c r="C7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5" s="140"/>
      <c r="E75" s="5"/>
      <c r="F75" s="5"/>
      <c r="G75" s="5"/>
      <c r="H75" s="5"/>
    </row>
    <row r="76" spans="1:8">
      <c r="A76" s="5"/>
      <c r="B76" s="173">
        <f ca="1">INDIRECT("'List Options'!"&amp;ADDRESS(ROW()-6,MATCH(FORM1!$N$9,'List Options'!$2:$2,0),4))</f>
        <v>0</v>
      </c>
      <c r="C7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6" s="164"/>
      <c r="E76" s="5"/>
      <c r="F76" s="5"/>
      <c r="G76" s="5"/>
      <c r="H76" s="5"/>
    </row>
    <row r="77" spans="1:8">
      <c r="A77" s="5"/>
      <c r="B77" s="173">
        <f ca="1">INDIRECT("'List Options'!"&amp;ADDRESS(ROW()-6,MATCH(FORM1!$N$9,'List Options'!$2:$2,0),4))</f>
        <v>0</v>
      </c>
      <c r="C7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7" s="140"/>
      <c r="E77" s="5"/>
      <c r="F77" s="5"/>
      <c r="G77" s="5"/>
      <c r="H77" s="5"/>
    </row>
    <row r="78" spans="1:8">
      <c r="A78" s="5"/>
      <c r="B78" s="173">
        <f ca="1">INDIRECT("'List Options'!"&amp;ADDRESS(ROW()-6,MATCH(FORM1!$N$9,'List Options'!$2:$2,0),4))</f>
        <v>0</v>
      </c>
      <c r="C7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8" s="140"/>
      <c r="E78" s="5"/>
      <c r="F78" s="5"/>
      <c r="G78" s="5"/>
      <c r="H78" s="5"/>
    </row>
    <row r="79" spans="1:8">
      <c r="A79" s="5"/>
      <c r="B79" s="173">
        <f ca="1">INDIRECT("'List Options'!"&amp;ADDRESS(ROW()-6,MATCH(FORM1!$N$9,'List Options'!$2:$2,0),4))</f>
        <v>0</v>
      </c>
      <c r="C7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79" s="164"/>
      <c r="E79" s="5"/>
      <c r="F79" s="5"/>
      <c r="G79" s="5"/>
      <c r="H79" s="5"/>
    </row>
    <row r="80" spans="1:8">
      <c r="A80" s="5"/>
      <c r="B80" s="173">
        <f ca="1">INDIRECT("'List Options'!"&amp;ADDRESS(ROW()-6,MATCH(FORM1!$N$9,'List Options'!$2:$2,0),4))</f>
        <v>0</v>
      </c>
      <c r="C8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0" s="140"/>
      <c r="E80" s="5"/>
      <c r="F80" s="5"/>
      <c r="G80" s="5"/>
      <c r="H80" s="5"/>
    </row>
    <row r="81" spans="1:8">
      <c r="A81" s="5"/>
      <c r="B81" s="173">
        <f ca="1">INDIRECT("'List Options'!"&amp;ADDRESS(ROW()-6,MATCH(FORM1!$N$9,'List Options'!$2:$2,0),4))</f>
        <v>0</v>
      </c>
      <c r="C8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1" s="140"/>
      <c r="E81" s="5"/>
      <c r="F81" s="5"/>
      <c r="G81" s="5"/>
      <c r="H81" s="5"/>
    </row>
    <row r="82" spans="1:8">
      <c r="A82" s="5"/>
      <c r="B82" s="173">
        <f ca="1">INDIRECT("'List Options'!"&amp;ADDRESS(ROW()-6,MATCH(FORM1!$N$9,'List Options'!$2:$2,0),4))</f>
        <v>0</v>
      </c>
      <c r="C8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2" s="164"/>
      <c r="E82" s="5"/>
      <c r="F82" s="5"/>
      <c r="G82" s="5"/>
      <c r="H82" s="5"/>
    </row>
    <row r="83" spans="1:8">
      <c r="A83" s="5"/>
      <c r="B83" s="173">
        <f ca="1">INDIRECT("'List Options'!"&amp;ADDRESS(ROW()-6,MATCH(FORM1!$N$9,'List Options'!$2:$2,0),4))</f>
        <v>0</v>
      </c>
      <c r="C8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3" s="140"/>
      <c r="E83" s="5"/>
      <c r="F83" s="5"/>
      <c r="G83" s="5"/>
      <c r="H83" s="5"/>
    </row>
    <row r="84" spans="1:8">
      <c r="A84" s="5"/>
      <c r="B84" s="173">
        <f ca="1">INDIRECT("'List Options'!"&amp;ADDRESS(ROW()-6,MATCH(FORM1!$N$9,'List Options'!$2:$2,0),4))</f>
        <v>0</v>
      </c>
      <c r="C8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4" s="140"/>
      <c r="E84" s="5"/>
      <c r="F84" s="5"/>
      <c r="G84" s="5"/>
      <c r="H84" s="5"/>
    </row>
    <row r="85" spans="1:8">
      <c r="A85" s="5"/>
      <c r="B85" s="173">
        <f ca="1">INDIRECT("'List Options'!"&amp;ADDRESS(ROW()-6,MATCH(FORM1!$N$9,'List Options'!$2:$2,0),4))</f>
        <v>0</v>
      </c>
      <c r="C8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5" s="164"/>
      <c r="E85" s="5"/>
      <c r="F85" s="5"/>
      <c r="G85" s="5"/>
      <c r="H85" s="5"/>
    </row>
    <row r="86" spans="1:8">
      <c r="A86" s="5"/>
      <c r="B86" s="173">
        <f ca="1">INDIRECT("'List Options'!"&amp;ADDRESS(ROW()-6,MATCH(FORM1!$N$9,'List Options'!$2:$2,0),4))</f>
        <v>0</v>
      </c>
      <c r="C8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6" s="140"/>
      <c r="E86" s="5"/>
      <c r="F86" s="5"/>
      <c r="G86" s="5"/>
      <c r="H86" s="5"/>
    </row>
    <row r="87" spans="1:8">
      <c r="A87" s="5"/>
      <c r="B87" s="173">
        <f ca="1">INDIRECT("'List Options'!"&amp;ADDRESS(ROW()-6,MATCH(FORM1!$N$9,'List Options'!$2:$2,0),4))</f>
        <v>0</v>
      </c>
      <c r="C8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7" s="140"/>
      <c r="E87" s="5"/>
      <c r="F87" s="5"/>
      <c r="G87" s="5"/>
      <c r="H87" s="5"/>
    </row>
    <row r="88" spans="1:8">
      <c r="A88" s="5"/>
      <c r="B88" s="173">
        <f ca="1">INDIRECT("'List Options'!"&amp;ADDRESS(ROW()-6,MATCH(FORM1!$N$9,'List Options'!$2:$2,0),4))</f>
        <v>0</v>
      </c>
      <c r="C8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8" s="164"/>
      <c r="E88" s="5"/>
      <c r="F88" s="5"/>
      <c r="G88" s="5"/>
      <c r="H88" s="5"/>
    </row>
    <row r="89" spans="1:8">
      <c r="A89" s="5"/>
      <c r="B89" s="173">
        <f ca="1">INDIRECT("'List Options'!"&amp;ADDRESS(ROW()-6,MATCH(FORM1!$N$9,'List Options'!$2:$2,0),4))</f>
        <v>0</v>
      </c>
      <c r="C8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89" s="140"/>
      <c r="E89" s="5"/>
      <c r="F89" s="5"/>
      <c r="G89" s="5"/>
      <c r="H89" s="5"/>
    </row>
    <row r="90" spans="1:8">
      <c r="A90" s="5"/>
      <c r="B90" s="173">
        <f ca="1">INDIRECT("'List Options'!"&amp;ADDRESS(ROW()-6,MATCH(FORM1!$N$9,'List Options'!$2:$2,0),4))</f>
        <v>0</v>
      </c>
      <c r="C90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0" s="140"/>
      <c r="E90" s="5"/>
      <c r="F90" s="5"/>
      <c r="G90" s="5"/>
      <c r="H90" s="5"/>
    </row>
    <row r="91" spans="1:8">
      <c r="A91" s="5"/>
      <c r="B91" s="173">
        <f ca="1">INDIRECT("'List Options'!"&amp;ADDRESS(ROW()-6,MATCH(FORM1!$N$9,'List Options'!$2:$2,0),4))</f>
        <v>0</v>
      </c>
      <c r="C91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1" s="164"/>
      <c r="E91" s="5"/>
      <c r="F91" s="5"/>
      <c r="G91" s="5"/>
      <c r="H91" s="5"/>
    </row>
    <row r="92" spans="1:8">
      <c r="A92" s="5"/>
      <c r="B92" s="173">
        <f ca="1">INDIRECT("'List Options'!"&amp;ADDRESS(ROW()-6,MATCH(FORM1!$N$9,'List Options'!$2:$2,0),4))</f>
        <v>0</v>
      </c>
      <c r="C92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2" s="140"/>
      <c r="E92" s="5"/>
      <c r="F92" s="5"/>
      <c r="G92" s="5"/>
      <c r="H92" s="5"/>
    </row>
    <row r="93" spans="1:8">
      <c r="A93" s="5"/>
      <c r="B93" s="173">
        <f ca="1">INDIRECT("'List Options'!"&amp;ADDRESS(ROW()-6,MATCH(FORM1!$N$9,'List Options'!$2:$2,0),4))</f>
        <v>0</v>
      </c>
      <c r="C93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3" s="140"/>
      <c r="E93" s="5"/>
      <c r="F93" s="5"/>
      <c r="G93" s="5"/>
      <c r="H93" s="5"/>
    </row>
    <row r="94" spans="1:8">
      <c r="A94" s="5"/>
      <c r="B94" s="173">
        <f ca="1">INDIRECT("'List Options'!"&amp;ADDRESS(ROW()-6,MATCH(FORM1!$N$9,'List Options'!$2:$2,0),4))</f>
        <v>0</v>
      </c>
      <c r="C94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4" s="164"/>
      <c r="E94" s="5"/>
      <c r="F94" s="5"/>
      <c r="G94" s="5"/>
      <c r="H94" s="5"/>
    </row>
    <row r="95" spans="1:8">
      <c r="A95" s="5"/>
      <c r="B95" s="173">
        <f ca="1">INDIRECT("'List Options'!"&amp;ADDRESS(ROW()-6,MATCH(FORM1!$N$9,'List Options'!$2:$2,0),4))</f>
        <v>0</v>
      </c>
      <c r="C95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5" s="140"/>
      <c r="E95" s="5"/>
      <c r="F95" s="5"/>
      <c r="G95" s="5"/>
      <c r="H95" s="5"/>
    </row>
    <row r="96" spans="1:8">
      <c r="A96" s="5"/>
      <c r="B96" s="173">
        <f ca="1">INDIRECT("'List Options'!"&amp;ADDRESS(ROW()-6,MATCH(FORM1!$N$9,'List Options'!$2:$2,0),4))</f>
        <v>0</v>
      </c>
      <c r="C96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6" s="140"/>
      <c r="E96" s="5"/>
      <c r="F96" s="5"/>
      <c r="G96" s="5"/>
      <c r="H96" s="5"/>
    </row>
    <row r="97" spans="1:8">
      <c r="A97" s="5"/>
      <c r="B97" s="173">
        <f ca="1">INDIRECT("'List Options'!"&amp;ADDRESS(ROW()-6,MATCH(FORM1!$N$9,'List Options'!$2:$2,0),4))</f>
        <v>0</v>
      </c>
      <c r="C97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7" s="164"/>
      <c r="E97" s="5"/>
      <c r="F97" s="5"/>
      <c r="G97" s="5"/>
      <c r="H97" s="5"/>
    </row>
    <row r="98" spans="1:8">
      <c r="A98" s="5"/>
      <c r="B98" s="173">
        <f ca="1">INDIRECT("'List Options'!"&amp;ADDRESS(ROW()-6,MATCH(FORM1!$N$9,'List Options'!$2:$2,0),4))</f>
        <v>0</v>
      </c>
      <c r="C98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8" s="140"/>
      <c r="E98" s="5"/>
      <c r="F98" s="5"/>
      <c r="G98" s="5"/>
      <c r="H98" s="5"/>
    </row>
    <row r="99" spans="1:8">
      <c r="A99" s="5"/>
      <c r="B99" s="173">
        <f ca="1">INDIRECT("'List Options'!"&amp;ADDRESS(ROW()-6,MATCH(FORM1!$N$9,'List Options'!$2:$2,0),4))</f>
        <v>0</v>
      </c>
      <c r="C99" s="140">
        <f ca="1">INDIRECT("'List Options'!"&amp;ADDRESS(ROW()-6,MATCH(FORM1!$N$9,'List Options'!$2:$2,0)+MATCH($C$6,INDIRECT("'List Options'!"&amp;ADDRESS(2,MATCH($C$6,'List Options'!$2:$2,0),4)):OFFSET(INDIRECT("'List Options'!"&amp;ADDRESS(2,MATCH($C$6,'List Options'!$2:$2,0),4)),0,10),0),4))</f>
        <v>0</v>
      </c>
      <c r="D99" s="140"/>
      <c r="E99" s="5"/>
      <c r="F99" s="5"/>
      <c r="G99" s="5"/>
      <c r="H99" s="5"/>
    </row>
    <row r="100" spans="1:8">
      <c r="A100" s="5"/>
      <c r="B100" s="174"/>
      <c r="C100" s="20"/>
      <c r="D100" s="20"/>
      <c r="E100" s="5"/>
      <c r="F100" s="5"/>
      <c r="G100" s="5"/>
      <c r="H10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Page3">
                <anchor moveWithCells="1" sizeWithCells="1">
                  <from>
                    <xdr:col>5</xdr:col>
                    <xdr:colOff>152400</xdr:colOff>
                    <xdr:row>11</xdr:row>
                    <xdr:rowOff>88900</xdr:rowOff>
                  </from>
                  <to>
                    <xdr:col>6</xdr:col>
                    <xdr:colOff>596900</xdr:colOff>
                    <xdr:row>13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H100"/>
  <sheetViews>
    <sheetView showGridLines="0" showZeros="0" topLeftCell="A11" workbookViewId="0">
      <selection activeCell="B13" sqref="B13"/>
    </sheetView>
  </sheetViews>
  <sheetFormatPr baseColWidth="10" defaultColWidth="10.83203125" defaultRowHeight="15"/>
  <cols>
    <col min="2" max="2" width="50.5" style="175" customWidth="1"/>
    <col min="3" max="3" width="17.83203125" style="131" customWidth="1"/>
    <col min="4" max="4" width="10.83203125" style="12"/>
  </cols>
  <sheetData>
    <row r="1" spans="1:8">
      <c r="A1" s="1"/>
      <c r="B1" s="171"/>
      <c r="C1" s="130"/>
      <c r="D1" s="132"/>
      <c r="E1" s="1"/>
      <c r="F1" s="1"/>
      <c r="G1" s="1"/>
      <c r="H1" s="1"/>
    </row>
    <row r="2" spans="1:8">
      <c r="A2" s="1"/>
      <c r="B2" s="171"/>
      <c r="C2" s="130"/>
      <c r="D2" s="132"/>
      <c r="E2" s="1"/>
      <c r="F2" s="1"/>
      <c r="G2" s="1"/>
      <c r="H2" s="1"/>
    </row>
    <row r="3" spans="1:8">
      <c r="A3" s="1"/>
      <c r="B3" s="171"/>
      <c r="C3" s="130"/>
      <c r="D3" s="132"/>
      <c r="E3" s="1"/>
      <c r="F3" s="1"/>
      <c r="G3" s="1"/>
      <c r="H3" s="1"/>
    </row>
    <row r="4" spans="1:8" ht="33.75" customHeight="1">
      <c r="A4" s="42"/>
      <c r="B4" s="171"/>
      <c r="C4" s="130"/>
      <c r="D4" s="132"/>
      <c r="E4" s="1"/>
      <c r="F4" s="1"/>
      <c r="G4" s="1"/>
      <c r="H4" s="1"/>
    </row>
    <row r="5" spans="1:8">
      <c r="A5" s="1"/>
      <c r="B5" s="171"/>
      <c r="C5" s="76" t="s">
        <v>148</v>
      </c>
      <c r="D5" s="132"/>
      <c r="E5" s="1"/>
      <c r="F5" s="1"/>
      <c r="G5" s="1"/>
      <c r="H5" s="1"/>
    </row>
    <row r="6" spans="1:8" ht="19">
      <c r="A6" s="1"/>
      <c r="B6" s="172" t="s">
        <v>146</v>
      </c>
      <c r="C6" s="77" t="str">
        <f>FORM1!N9</f>
        <v>MotorbikeType</v>
      </c>
      <c r="D6" s="132"/>
      <c r="E6" s="1"/>
      <c r="F6" s="1"/>
      <c r="G6" s="1"/>
      <c r="H6" s="1"/>
    </row>
    <row r="7" spans="1:8">
      <c r="A7" s="1"/>
      <c r="B7" s="171"/>
      <c r="C7" s="130"/>
      <c r="D7" s="132"/>
      <c r="E7" s="1"/>
      <c r="F7" s="1"/>
      <c r="G7" s="1"/>
      <c r="H7" s="1"/>
    </row>
    <row r="8" spans="1:8" ht="16">
      <c r="A8" s="1"/>
      <c r="B8" s="138" t="s">
        <v>145</v>
      </c>
      <c r="C8" s="76" t="s">
        <v>73</v>
      </c>
      <c r="D8" s="76" t="s">
        <v>169</v>
      </c>
      <c r="E8" s="1"/>
      <c r="F8" s="1"/>
      <c r="G8" s="1"/>
      <c r="H8" s="1"/>
    </row>
    <row r="9" spans="1:8" ht="16">
      <c r="A9" s="1"/>
      <c r="B9" s="173" t="str">
        <f ca="1">INDIRECT("'List Services'!"&amp;ADDRESS(ROW()-6,MATCH(FORM1!$N$9,'List Services'!$2:$2,0),4))</f>
        <v>TRAINING AND ACCEPTANCE</v>
      </c>
      <c r="C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" s="139"/>
      <c r="E9" s="1"/>
      <c r="F9" s="1"/>
      <c r="G9" s="1"/>
      <c r="H9" s="1"/>
    </row>
    <row r="10" spans="1:8" ht="64">
      <c r="A10" s="1"/>
      <c r="B10" s="173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8950</v>
      </c>
      <c r="D10" s="139"/>
      <c r="E10" s="1"/>
      <c r="F10" s="1"/>
      <c r="G10" s="1"/>
      <c r="H10" s="1"/>
    </row>
    <row r="11" spans="1:8" ht="64">
      <c r="A11" s="1"/>
      <c r="B11" s="173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7290</v>
      </c>
      <c r="D11" s="139"/>
      <c r="E11" s="1"/>
      <c r="F11" s="1"/>
      <c r="G11" s="1"/>
      <c r="H11" s="1"/>
    </row>
    <row r="12" spans="1:8" ht="16">
      <c r="A12" s="1"/>
      <c r="B12" s="173" t="str">
        <f ca="1">INDIRECT("'List Services'!"&amp;ADDRESS(ROW()-6,MATCH(FORM1!$N$9,'List Services'!$2:$2,0),4))</f>
        <v>MAINTENANCE AND CALIBRATION (recommended)</v>
      </c>
      <c r="C1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2" s="139"/>
      <c r="E12" s="1"/>
      <c r="F12" s="1"/>
      <c r="G12" s="1"/>
      <c r="H12" s="1"/>
    </row>
    <row r="13" spans="1:8" ht="144">
      <c r="A13" s="1"/>
      <c r="B13" s="173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19500</v>
      </c>
      <c r="D13" s="139"/>
      <c r="E13" s="1"/>
      <c r="F13" s="1"/>
      <c r="G13" s="1"/>
      <c r="H13" s="1"/>
    </row>
    <row r="14" spans="1:8" ht="16">
      <c r="A14" s="1"/>
      <c r="B14" s="173" t="str">
        <f ca="1">INDIRECT("'List Services'!"&amp;ADDRESS(ROW()-6,MATCH(FORM1!$N$9,'List Services'!$2:$2,0),4))</f>
        <v>Annual calibration of Fz sensors</v>
      </c>
      <c r="C1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4775</v>
      </c>
      <c r="D14" s="139"/>
      <c r="E14" s="1"/>
      <c r="F14" s="1"/>
      <c r="G14" s="1"/>
      <c r="H14" s="1"/>
    </row>
    <row r="15" spans="1:8" ht="48">
      <c r="A15" s="1"/>
      <c r="B15" s="173" t="str">
        <f ca="1">INDIRECT("'List Services'!"&amp;ADDRESS(ROW()-6,MATCH(FORM1!$N$9,'List Services'!$2:$2,0),4))</f>
        <v>Annual calibration of the 6 axes hub 
1 day (to be added to any maintenance visit)
- calibration of the hub in RIOM according to the norm</v>
      </c>
      <c r="C1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9735</v>
      </c>
      <c r="D15" s="139"/>
      <c r="E15" s="1"/>
      <c r="F15" s="1"/>
      <c r="G15" s="1"/>
      <c r="H15" s="1"/>
    </row>
    <row r="16" spans="1:8" ht="48">
      <c r="A16" s="1"/>
      <c r="B16" s="173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10905</v>
      </c>
      <c r="D16" s="139"/>
      <c r="E16" s="1"/>
      <c r="F16" s="1"/>
      <c r="G16" s="1"/>
      <c r="H16" s="1"/>
    </row>
    <row r="17" spans="1:8">
      <c r="A17" s="5"/>
      <c r="B17" s="173">
        <f ca="1">INDIRECT("'List Services'!"&amp;ADDRESS(ROW()-6,MATCH(FORM1!$N$9,'List Services'!$2:$2,0),4))</f>
        <v>0</v>
      </c>
      <c r="C1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7" s="76"/>
      <c r="E17" s="5"/>
      <c r="F17" s="5"/>
      <c r="G17" s="5"/>
      <c r="H17" s="5"/>
    </row>
    <row r="18" spans="1:8">
      <c r="A18" s="5"/>
      <c r="B18" s="173">
        <f ca="1">INDIRECT("'List Services'!"&amp;ADDRESS(ROW()-6,MATCH(FORM1!$N$9,'List Services'!$2:$2,0),4))</f>
        <v>0</v>
      </c>
      <c r="C1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8" s="76"/>
      <c r="E18" s="5"/>
      <c r="F18" s="5"/>
      <c r="G18" s="5"/>
      <c r="H18" s="5"/>
    </row>
    <row r="19" spans="1:8">
      <c r="A19" s="5"/>
      <c r="B19" s="173">
        <f ca="1">INDIRECT("'List Services'!"&amp;ADDRESS(ROW()-6,MATCH(FORM1!$N$9,'List Services'!$2:$2,0),4))</f>
        <v>0</v>
      </c>
      <c r="C1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19" s="76"/>
      <c r="E19" s="5"/>
      <c r="F19" s="5"/>
      <c r="G19" s="5"/>
      <c r="H19" s="5"/>
    </row>
    <row r="20" spans="1:8">
      <c r="A20" s="5"/>
      <c r="B20" s="173">
        <f ca="1">INDIRECT("'List Services'!"&amp;ADDRESS(ROW()-6,MATCH(FORM1!$N$9,'List Services'!$2:$2,0),4))</f>
        <v>0</v>
      </c>
      <c r="C2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0" s="76"/>
      <c r="E20" s="5"/>
      <c r="F20" s="5"/>
      <c r="G20" s="5"/>
      <c r="H20" s="5"/>
    </row>
    <row r="21" spans="1:8">
      <c r="A21" s="5"/>
      <c r="B21" s="173">
        <f ca="1">INDIRECT("'List Services'!"&amp;ADDRESS(ROW()-6,MATCH(FORM1!$N$9,'List Services'!$2:$2,0),4))</f>
        <v>0</v>
      </c>
      <c r="C2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1" s="139"/>
      <c r="E21" s="5"/>
      <c r="F21" s="5"/>
      <c r="G21" s="5"/>
      <c r="H21" s="5"/>
    </row>
    <row r="22" spans="1:8">
      <c r="A22" s="5"/>
      <c r="B22" s="173">
        <f ca="1">INDIRECT("'List Services'!"&amp;ADDRESS(ROW()-6,MATCH(FORM1!$N$9,'List Services'!$2:$2,0),4))</f>
        <v>0</v>
      </c>
      <c r="C2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2" s="139"/>
      <c r="E22" s="5"/>
      <c r="F22" s="5"/>
      <c r="G22" s="5"/>
      <c r="H22" s="5"/>
    </row>
    <row r="23" spans="1:8">
      <c r="A23" s="1"/>
      <c r="B23" s="173">
        <f ca="1">INDIRECT("'List Services'!"&amp;ADDRESS(ROW()-6,MATCH(FORM1!$N$9,'List Services'!$2:$2,0),4))</f>
        <v>0</v>
      </c>
      <c r="C2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3" s="139"/>
      <c r="E23" s="1"/>
      <c r="F23" s="1"/>
      <c r="G23" s="1"/>
      <c r="H23" s="1"/>
    </row>
    <row r="24" spans="1:8">
      <c r="A24" s="1"/>
      <c r="B24" s="173">
        <f ca="1">INDIRECT("'List Services'!"&amp;ADDRESS(ROW()-6,MATCH(FORM1!$N$9,'List Services'!$2:$2,0),4))</f>
        <v>0</v>
      </c>
      <c r="C2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4" s="139"/>
      <c r="E24" s="1"/>
      <c r="F24" s="1"/>
      <c r="G24" s="1"/>
      <c r="H24" s="1"/>
    </row>
    <row r="25" spans="1:8">
      <c r="A25" s="1"/>
      <c r="B25" s="173">
        <f ca="1">INDIRECT("'List Services'!"&amp;ADDRESS(ROW()-6,MATCH(FORM1!$N$9,'List Services'!$2:$2,0),4))</f>
        <v>0</v>
      </c>
      <c r="C2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5" s="139"/>
      <c r="E25" s="1"/>
      <c r="F25" s="1"/>
      <c r="G25" s="1"/>
      <c r="H25" s="1"/>
    </row>
    <row r="26" spans="1:8">
      <c r="A26" s="5"/>
      <c r="B26" s="173">
        <f ca="1">INDIRECT("'List Services'!"&amp;ADDRESS(ROW()-6,MATCH(FORM1!$N$9,'List Services'!$2:$2,0),4))</f>
        <v>0</v>
      </c>
      <c r="C2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6" s="76"/>
      <c r="E26" s="5"/>
      <c r="F26" s="5"/>
      <c r="G26" s="5"/>
      <c r="H26" s="5"/>
    </row>
    <row r="27" spans="1:8">
      <c r="A27" s="5"/>
      <c r="B27" s="173">
        <f ca="1">INDIRECT("'List Services'!"&amp;ADDRESS(ROW()-6,MATCH(FORM1!$N$9,'List Services'!$2:$2,0),4))</f>
        <v>0</v>
      </c>
      <c r="C2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7" s="76"/>
      <c r="E27" s="5"/>
      <c r="F27" s="5"/>
      <c r="G27" s="5"/>
      <c r="H27" s="5"/>
    </row>
    <row r="28" spans="1:8">
      <c r="A28" s="5"/>
      <c r="B28" s="173">
        <f ca="1">INDIRECT("'List Services'!"&amp;ADDRESS(ROW()-6,MATCH(FORM1!$N$9,'List Services'!$2:$2,0),4))</f>
        <v>0</v>
      </c>
      <c r="C2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8" s="76"/>
      <c r="E28" s="5"/>
      <c r="F28" s="5"/>
      <c r="G28" s="5"/>
      <c r="H28" s="5"/>
    </row>
    <row r="29" spans="1:8">
      <c r="A29" s="5"/>
      <c r="B29" s="173">
        <f ca="1">INDIRECT("'List Services'!"&amp;ADDRESS(ROW()-6,MATCH(FORM1!$N$9,'List Services'!$2:$2,0),4))</f>
        <v>0</v>
      </c>
      <c r="C2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29" s="76"/>
      <c r="E29" s="5"/>
      <c r="F29" s="5"/>
      <c r="G29" s="5"/>
      <c r="H29" s="5"/>
    </row>
    <row r="30" spans="1:8">
      <c r="A30" s="5"/>
      <c r="B30" s="173">
        <f ca="1">INDIRECT("'List Services'!"&amp;ADDRESS(ROW()-6,MATCH(FORM1!$N$9,'List Services'!$2:$2,0),4))</f>
        <v>0</v>
      </c>
      <c r="C3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0" s="139"/>
      <c r="E30" s="5"/>
      <c r="F30" s="5"/>
      <c r="G30" s="5"/>
      <c r="H30" s="5"/>
    </row>
    <row r="31" spans="1:8">
      <c r="A31" s="5"/>
      <c r="B31" s="173">
        <f ca="1">INDIRECT("'List Services'!"&amp;ADDRESS(ROW()-6,MATCH(FORM1!$N$9,'List Services'!$2:$2,0),4))</f>
        <v>0</v>
      </c>
      <c r="C3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1" s="139"/>
      <c r="E31" s="5"/>
      <c r="F31" s="5"/>
      <c r="G31" s="5"/>
      <c r="H31" s="5"/>
    </row>
    <row r="32" spans="1:8">
      <c r="A32" s="5"/>
      <c r="B32" s="173">
        <f ca="1">INDIRECT("'List Services'!"&amp;ADDRESS(ROW()-6,MATCH(FORM1!$N$9,'List Services'!$2:$2,0),4))</f>
        <v>0</v>
      </c>
      <c r="C3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2" s="76"/>
      <c r="E32" s="5"/>
      <c r="F32" s="5"/>
      <c r="G32" s="5"/>
      <c r="H32" s="5"/>
    </row>
    <row r="33" spans="1:8">
      <c r="A33" s="5"/>
      <c r="B33" s="173">
        <f ca="1">INDIRECT("'List Services'!"&amp;ADDRESS(ROW()-6,MATCH(FORM1!$N$9,'List Services'!$2:$2,0),4))</f>
        <v>0</v>
      </c>
      <c r="C3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3" s="76"/>
      <c r="E33" s="5"/>
      <c r="F33" s="5"/>
      <c r="G33" s="5"/>
      <c r="H33" s="5"/>
    </row>
    <row r="34" spans="1:8">
      <c r="A34" s="5"/>
      <c r="B34" s="173">
        <f ca="1">INDIRECT("'List Services'!"&amp;ADDRESS(ROW()-6,MATCH(FORM1!$N$9,'List Services'!$2:$2,0),4))</f>
        <v>0</v>
      </c>
      <c r="C3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4" s="76"/>
      <c r="E34" s="5"/>
      <c r="F34" s="5"/>
      <c r="G34" s="5"/>
      <c r="H34" s="5"/>
    </row>
    <row r="35" spans="1:8">
      <c r="A35" s="5"/>
      <c r="B35" s="173">
        <f ca="1">INDIRECT("'List Services'!"&amp;ADDRESS(ROW()-6,MATCH(FORM1!$N$9,'List Services'!$2:$2,0),4))</f>
        <v>0</v>
      </c>
      <c r="C3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5" s="139"/>
      <c r="E35" s="5"/>
      <c r="F35" s="5"/>
      <c r="G35" s="5"/>
      <c r="H35" s="5"/>
    </row>
    <row r="36" spans="1:8">
      <c r="A36" s="5"/>
      <c r="B36" s="173">
        <f ca="1">INDIRECT("'List Services'!"&amp;ADDRESS(ROW()-6,MATCH(FORM1!$N$9,'List Services'!$2:$2,0),4))</f>
        <v>0</v>
      </c>
      <c r="C3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6" s="139"/>
      <c r="E36" s="5"/>
      <c r="F36" s="5"/>
      <c r="G36" s="5"/>
      <c r="H36" s="5"/>
    </row>
    <row r="37" spans="1:8">
      <c r="A37" s="5"/>
      <c r="B37" s="173">
        <f ca="1">INDIRECT("'List Services'!"&amp;ADDRESS(ROW()-6,MATCH(FORM1!$N$9,'List Services'!$2:$2,0),4))</f>
        <v>0</v>
      </c>
      <c r="C3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7" s="76"/>
      <c r="E37" s="5"/>
      <c r="F37" s="5"/>
      <c r="G37" s="5"/>
      <c r="H37" s="5"/>
    </row>
    <row r="38" spans="1:8">
      <c r="A38" s="5"/>
      <c r="B38" s="173">
        <f ca="1">INDIRECT("'List Services'!"&amp;ADDRESS(ROW()-6,MATCH(FORM1!$N$9,'List Services'!$2:$2,0),4))</f>
        <v>0</v>
      </c>
      <c r="C3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8" s="139"/>
      <c r="E38" s="5"/>
      <c r="F38" s="5"/>
      <c r="G38" s="5"/>
      <c r="H38" s="5"/>
    </row>
    <row r="39" spans="1:8">
      <c r="A39" s="5"/>
      <c r="B39" s="173">
        <f ca="1">INDIRECT("'List Services'!"&amp;ADDRESS(ROW()-6,MATCH(FORM1!$N$9,'List Services'!$2:$2,0),4))</f>
        <v>0</v>
      </c>
      <c r="C3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39" s="139"/>
      <c r="E39" s="5"/>
      <c r="F39" s="5"/>
      <c r="G39" s="5"/>
      <c r="H39" s="5"/>
    </row>
    <row r="40" spans="1:8">
      <c r="A40" s="5"/>
      <c r="B40" s="173">
        <f ca="1">INDIRECT("'List Services'!"&amp;ADDRESS(ROW()-6,MATCH(FORM1!$N$9,'List Services'!$2:$2,0),4))</f>
        <v>0</v>
      </c>
      <c r="C4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0" s="76"/>
      <c r="E40" s="5"/>
      <c r="F40" s="5"/>
      <c r="G40" s="5"/>
      <c r="H40" s="5"/>
    </row>
    <row r="41" spans="1:8">
      <c r="A41" s="5"/>
      <c r="B41" s="173">
        <f ca="1">INDIRECT("'List Services'!"&amp;ADDRESS(ROW()-6,MATCH(FORM1!$N$9,'List Services'!$2:$2,0),4))</f>
        <v>0</v>
      </c>
      <c r="C4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1" s="139"/>
      <c r="E41" s="5"/>
      <c r="F41" s="5"/>
      <c r="G41" s="5"/>
      <c r="H41" s="5"/>
    </row>
    <row r="42" spans="1:8">
      <c r="A42" s="5"/>
      <c r="B42" s="173">
        <f ca="1">INDIRECT("'List Services'!"&amp;ADDRESS(ROW()-6,MATCH(FORM1!$N$9,'List Services'!$2:$2,0),4))</f>
        <v>0</v>
      </c>
      <c r="C4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2" s="139"/>
      <c r="E42" s="5"/>
      <c r="F42" s="5"/>
      <c r="G42" s="5"/>
      <c r="H42" s="5"/>
    </row>
    <row r="43" spans="1:8">
      <c r="A43" s="5"/>
      <c r="B43" s="173">
        <f ca="1">INDIRECT("'List Services'!"&amp;ADDRESS(ROW()-6,MATCH(FORM1!$N$9,'List Services'!$2:$2,0),4))</f>
        <v>0</v>
      </c>
      <c r="C4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3" s="76"/>
      <c r="E43" s="5"/>
      <c r="F43" s="5"/>
      <c r="G43" s="5"/>
      <c r="H43" s="5"/>
    </row>
    <row r="44" spans="1:8">
      <c r="A44" s="5"/>
      <c r="B44" s="173">
        <f ca="1">INDIRECT("'List Services'!"&amp;ADDRESS(ROW()-6,MATCH(FORM1!$N$9,'List Services'!$2:$2,0),4))</f>
        <v>0</v>
      </c>
      <c r="C4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4" s="139"/>
      <c r="E44" s="5"/>
      <c r="F44" s="5"/>
      <c r="G44" s="5"/>
      <c r="H44" s="5"/>
    </row>
    <row r="45" spans="1:8">
      <c r="A45" s="5"/>
      <c r="B45" s="173">
        <f ca="1">INDIRECT("'List Services'!"&amp;ADDRESS(ROW()-6,MATCH(FORM1!$N$9,'List Services'!$2:$2,0),4))</f>
        <v>0</v>
      </c>
      <c r="C4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5" s="139"/>
      <c r="E45" s="5"/>
      <c r="F45" s="5"/>
      <c r="G45" s="5"/>
      <c r="H45" s="5"/>
    </row>
    <row r="46" spans="1:8">
      <c r="A46" s="5"/>
      <c r="B46" s="173">
        <f ca="1">INDIRECT("'List Services'!"&amp;ADDRESS(ROW()-6,MATCH(FORM1!$N$9,'List Services'!$2:$2,0),4))</f>
        <v>0</v>
      </c>
      <c r="C4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6" s="76"/>
      <c r="E46" s="5"/>
      <c r="F46" s="5"/>
      <c r="G46" s="5"/>
      <c r="H46" s="5"/>
    </row>
    <row r="47" spans="1:8">
      <c r="A47" s="5"/>
      <c r="B47" s="173">
        <f ca="1">INDIRECT("'List Services'!"&amp;ADDRESS(ROW()-6,MATCH(FORM1!$N$9,'List Services'!$2:$2,0),4))</f>
        <v>0</v>
      </c>
      <c r="C4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7" s="139"/>
      <c r="E47" s="5"/>
      <c r="F47" s="5"/>
      <c r="G47" s="5"/>
      <c r="H47" s="5"/>
    </row>
    <row r="48" spans="1:8">
      <c r="A48" s="5"/>
      <c r="B48" s="173">
        <f ca="1">INDIRECT("'List Services'!"&amp;ADDRESS(ROW()-6,MATCH(FORM1!$N$9,'List Services'!$2:$2,0),4))</f>
        <v>0</v>
      </c>
      <c r="C4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8" s="139"/>
      <c r="E48" s="5"/>
      <c r="F48" s="5"/>
      <c r="G48" s="5"/>
      <c r="H48" s="5"/>
    </row>
    <row r="49" spans="1:8">
      <c r="A49" s="5"/>
      <c r="B49" s="173">
        <f ca="1">INDIRECT("'List Services'!"&amp;ADDRESS(ROW()-6,MATCH(FORM1!$N$9,'List Services'!$2:$2,0),4))</f>
        <v>0</v>
      </c>
      <c r="C4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49" s="76"/>
      <c r="E49" s="5"/>
      <c r="F49" s="5"/>
      <c r="G49" s="5"/>
      <c r="H49" s="5"/>
    </row>
    <row r="50" spans="1:8">
      <c r="A50" s="5"/>
      <c r="B50" s="173">
        <f ca="1">INDIRECT("'List Services'!"&amp;ADDRESS(ROW()-6,MATCH(FORM1!$N$9,'List Services'!$2:$2,0),4))</f>
        <v>0</v>
      </c>
      <c r="C5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0" s="139"/>
      <c r="E50" s="5"/>
      <c r="F50" s="5"/>
      <c r="G50" s="5"/>
      <c r="H50" s="5"/>
    </row>
    <row r="51" spans="1:8">
      <c r="A51" s="5"/>
      <c r="B51" s="173">
        <f ca="1">INDIRECT("'List Services'!"&amp;ADDRESS(ROW()-6,MATCH(FORM1!$N$9,'List Services'!$2:$2,0),4))</f>
        <v>0</v>
      </c>
      <c r="C5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1" s="139"/>
      <c r="E51" s="5"/>
      <c r="F51" s="5"/>
      <c r="G51" s="5"/>
      <c r="H51" s="5"/>
    </row>
    <row r="52" spans="1:8">
      <c r="A52" s="5"/>
      <c r="B52" s="173">
        <f ca="1">INDIRECT("'List Services'!"&amp;ADDRESS(ROW()-6,MATCH(FORM1!$N$9,'List Services'!$2:$2,0),4))</f>
        <v>0</v>
      </c>
      <c r="C5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2" s="76"/>
      <c r="E52" s="5"/>
      <c r="F52" s="5"/>
      <c r="G52" s="5"/>
      <c r="H52" s="5"/>
    </row>
    <row r="53" spans="1:8">
      <c r="A53" s="5"/>
      <c r="B53" s="173">
        <f ca="1">INDIRECT("'List Services'!"&amp;ADDRESS(ROW()-6,MATCH(FORM1!$N$9,'List Services'!$2:$2,0),4))</f>
        <v>0</v>
      </c>
      <c r="C5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3" s="139"/>
      <c r="E53" s="5"/>
      <c r="F53" s="5"/>
      <c r="G53" s="5"/>
      <c r="H53" s="5"/>
    </row>
    <row r="54" spans="1:8">
      <c r="A54" s="5"/>
      <c r="B54" s="173">
        <f ca="1">INDIRECT("'List Services'!"&amp;ADDRESS(ROW()-6,MATCH(FORM1!$N$9,'List Services'!$2:$2,0),4))</f>
        <v>0</v>
      </c>
      <c r="C5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4" s="139"/>
      <c r="E54" s="5"/>
      <c r="F54" s="5"/>
      <c r="G54" s="5"/>
      <c r="H54" s="5"/>
    </row>
    <row r="55" spans="1:8">
      <c r="A55" s="5"/>
      <c r="B55" s="173">
        <f ca="1">INDIRECT("'List Services'!"&amp;ADDRESS(ROW()-6,MATCH(FORM1!$N$9,'List Services'!$2:$2,0),4))</f>
        <v>0</v>
      </c>
      <c r="C5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5" s="76"/>
      <c r="E55" s="5"/>
      <c r="F55" s="5"/>
      <c r="G55" s="5"/>
      <c r="H55" s="5"/>
    </row>
    <row r="56" spans="1:8">
      <c r="A56" s="5"/>
      <c r="B56" s="173">
        <f ca="1">INDIRECT("'List Services'!"&amp;ADDRESS(ROW()-6,MATCH(FORM1!$N$9,'List Services'!$2:$2,0),4))</f>
        <v>0</v>
      </c>
      <c r="C5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6" s="139"/>
      <c r="E56" s="5"/>
      <c r="F56" s="5"/>
      <c r="G56" s="5"/>
      <c r="H56" s="5"/>
    </row>
    <row r="57" spans="1:8">
      <c r="A57" s="5"/>
      <c r="B57" s="173">
        <f ca="1">INDIRECT("'List Services'!"&amp;ADDRESS(ROW()-6,MATCH(FORM1!$N$9,'List Services'!$2:$2,0),4))</f>
        <v>0</v>
      </c>
      <c r="C5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7" s="139"/>
      <c r="E57" s="5"/>
      <c r="F57" s="5"/>
      <c r="G57" s="5"/>
      <c r="H57" s="5"/>
    </row>
    <row r="58" spans="1:8">
      <c r="A58" s="5"/>
      <c r="B58" s="173">
        <f ca="1">INDIRECT("'List Services'!"&amp;ADDRESS(ROW()-6,MATCH(FORM1!$N$9,'List Services'!$2:$2,0),4))</f>
        <v>0</v>
      </c>
      <c r="C5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8" s="76"/>
      <c r="E58" s="5"/>
      <c r="F58" s="5"/>
      <c r="G58" s="5"/>
      <c r="H58" s="5"/>
    </row>
    <row r="59" spans="1:8">
      <c r="A59" s="5"/>
      <c r="B59" s="173">
        <f ca="1">INDIRECT("'List Services'!"&amp;ADDRESS(ROW()-6,MATCH(FORM1!$N$9,'List Services'!$2:$2,0),4))</f>
        <v>0</v>
      </c>
      <c r="C5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59" s="139"/>
      <c r="E59" s="5"/>
      <c r="F59" s="5"/>
      <c r="G59" s="5"/>
      <c r="H59" s="5"/>
    </row>
    <row r="60" spans="1:8">
      <c r="A60" s="5"/>
      <c r="B60" s="173">
        <f ca="1">INDIRECT("'List Services'!"&amp;ADDRESS(ROW()-6,MATCH(FORM1!$N$9,'List Services'!$2:$2,0),4))</f>
        <v>0</v>
      </c>
      <c r="C6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0" s="139"/>
      <c r="E60" s="5"/>
      <c r="F60" s="5"/>
      <c r="G60" s="5"/>
      <c r="H60" s="5"/>
    </row>
    <row r="61" spans="1:8">
      <c r="A61" s="5"/>
      <c r="B61" s="173">
        <f ca="1">INDIRECT("'List Services'!"&amp;ADDRESS(ROW()-6,MATCH(FORM1!$N$9,'List Services'!$2:$2,0),4))</f>
        <v>0</v>
      </c>
      <c r="C6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1" s="76"/>
      <c r="E61" s="5"/>
      <c r="F61" s="5"/>
      <c r="G61" s="5"/>
      <c r="H61" s="5"/>
    </row>
    <row r="62" spans="1:8">
      <c r="A62" s="5"/>
      <c r="B62" s="173">
        <f ca="1">INDIRECT("'List Services'!"&amp;ADDRESS(ROW()-6,MATCH(FORM1!$N$9,'List Services'!$2:$2,0),4))</f>
        <v>0</v>
      </c>
      <c r="C6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2" s="139"/>
      <c r="E62" s="5"/>
      <c r="F62" s="5"/>
      <c r="G62" s="5"/>
      <c r="H62" s="5"/>
    </row>
    <row r="63" spans="1:8">
      <c r="A63" s="5"/>
      <c r="B63" s="173">
        <f ca="1">INDIRECT("'List Services'!"&amp;ADDRESS(ROW()-6,MATCH(FORM1!$N$9,'List Services'!$2:$2,0),4))</f>
        <v>0</v>
      </c>
      <c r="C6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3" s="139"/>
      <c r="E63" s="5"/>
      <c r="F63" s="5"/>
      <c r="G63" s="5"/>
      <c r="H63" s="5"/>
    </row>
    <row r="64" spans="1:8">
      <c r="A64" s="5"/>
      <c r="B64" s="173">
        <f ca="1">INDIRECT("'List Services'!"&amp;ADDRESS(ROW()-6,MATCH(FORM1!$N$9,'List Services'!$2:$2,0),4))</f>
        <v>0</v>
      </c>
      <c r="C6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4" s="76"/>
      <c r="E64" s="5"/>
      <c r="F64" s="5"/>
      <c r="G64" s="5"/>
      <c r="H64" s="5"/>
    </row>
    <row r="65" spans="1:8">
      <c r="A65" s="5"/>
      <c r="B65" s="173">
        <f ca="1">INDIRECT("'List Services'!"&amp;ADDRESS(ROW()-6,MATCH(FORM1!$N$9,'List Services'!$2:$2,0),4))</f>
        <v>0</v>
      </c>
      <c r="C6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5" s="139"/>
      <c r="E65" s="5"/>
      <c r="F65" s="5"/>
      <c r="G65" s="5"/>
      <c r="H65" s="5"/>
    </row>
    <row r="66" spans="1:8">
      <c r="A66" s="5"/>
      <c r="B66" s="173">
        <f ca="1">INDIRECT("'List Services'!"&amp;ADDRESS(ROW()-6,MATCH(FORM1!$N$9,'List Services'!$2:$2,0),4))</f>
        <v>0</v>
      </c>
      <c r="C6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6" s="139"/>
      <c r="E66" s="5"/>
      <c r="F66" s="5"/>
      <c r="G66" s="5"/>
      <c r="H66" s="5"/>
    </row>
    <row r="67" spans="1:8">
      <c r="A67" s="5"/>
      <c r="B67" s="173">
        <f ca="1">INDIRECT("'List Services'!"&amp;ADDRESS(ROW()-6,MATCH(FORM1!$N$9,'List Services'!$2:$2,0),4))</f>
        <v>0</v>
      </c>
      <c r="C6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7" s="76"/>
      <c r="E67" s="5"/>
      <c r="F67" s="5"/>
      <c r="G67" s="5"/>
      <c r="H67" s="5"/>
    </row>
    <row r="68" spans="1:8">
      <c r="A68" s="5"/>
      <c r="B68" s="173">
        <f ca="1">INDIRECT("'List Services'!"&amp;ADDRESS(ROW()-6,MATCH(FORM1!$N$9,'List Services'!$2:$2,0),4))</f>
        <v>0</v>
      </c>
      <c r="C6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8" s="139"/>
      <c r="E68" s="5"/>
      <c r="F68" s="5"/>
      <c r="G68" s="5"/>
      <c r="H68" s="5"/>
    </row>
    <row r="69" spans="1:8">
      <c r="A69" s="5"/>
      <c r="B69" s="173">
        <f ca="1">INDIRECT("'List Services'!"&amp;ADDRESS(ROW()-6,MATCH(FORM1!$N$9,'List Services'!$2:$2,0),4))</f>
        <v>0</v>
      </c>
      <c r="C6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69" s="139"/>
      <c r="E69" s="5"/>
      <c r="F69" s="5"/>
      <c r="G69" s="5"/>
      <c r="H69" s="5"/>
    </row>
    <row r="70" spans="1:8">
      <c r="A70" s="5"/>
      <c r="B70" s="173">
        <f ca="1">INDIRECT("'List Services'!"&amp;ADDRESS(ROW()-6,MATCH(FORM1!$N$9,'List Services'!$2:$2,0),4))</f>
        <v>0</v>
      </c>
      <c r="C7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0" s="76"/>
      <c r="E70" s="5"/>
      <c r="F70" s="5"/>
      <c r="G70" s="5"/>
      <c r="H70" s="5"/>
    </row>
    <row r="71" spans="1:8">
      <c r="A71" s="5"/>
      <c r="B71" s="173">
        <f ca="1">INDIRECT("'List Services'!"&amp;ADDRESS(ROW()-6,MATCH(FORM1!$N$9,'List Services'!$2:$2,0),4))</f>
        <v>0</v>
      </c>
      <c r="C7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1" s="139"/>
      <c r="E71" s="5"/>
      <c r="F71" s="5"/>
      <c r="G71" s="5"/>
      <c r="H71" s="5"/>
    </row>
    <row r="72" spans="1:8">
      <c r="A72" s="5"/>
      <c r="B72" s="173">
        <f ca="1">INDIRECT("'List Services'!"&amp;ADDRESS(ROW()-6,MATCH(FORM1!$N$9,'List Services'!$2:$2,0),4))</f>
        <v>0</v>
      </c>
      <c r="C7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2" s="139"/>
      <c r="E72" s="5"/>
      <c r="F72" s="5"/>
      <c r="G72" s="5"/>
      <c r="H72" s="5"/>
    </row>
    <row r="73" spans="1:8">
      <c r="A73" s="5"/>
      <c r="B73" s="173">
        <f ca="1">INDIRECT("'List Services'!"&amp;ADDRESS(ROW()-6,MATCH(FORM1!$N$9,'List Services'!$2:$2,0),4))</f>
        <v>0</v>
      </c>
      <c r="C7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3" s="76"/>
      <c r="E73" s="5"/>
      <c r="F73" s="5"/>
      <c r="G73" s="5"/>
      <c r="H73" s="5"/>
    </row>
    <row r="74" spans="1:8">
      <c r="A74" s="5"/>
      <c r="B74" s="173">
        <f ca="1">INDIRECT("'List Services'!"&amp;ADDRESS(ROW()-6,MATCH(FORM1!$N$9,'List Services'!$2:$2,0),4))</f>
        <v>0</v>
      </c>
      <c r="C7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4" s="139"/>
      <c r="E74" s="5"/>
      <c r="F74" s="5"/>
      <c r="G74" s="5"/>
      <c r="H74" s="5"/>
    </row>
    <row r="75" spans="1:8">
      <c r="A75" s="5"/>
      <c r="B75" s="173">
        <f ca="1">INDIRECT("'List Services'!"&amp;ADDRESS(ROW()-6,MATCH(FORM1!$N$9,'List Services'!$2:$2,0),4))</f>
        <v>0</v>
      </c>
      <c r="C7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5" s="139"/>
      <c r="E75" s="5"/>
      <c r="F75" s="5"/>
      <c r="G75" s="5"/>
      <c r="H75" s="5"/>
    </row>
    <row r="76" spans="1:8">
      <c r="A76" s="5"/>
      <c r="B76" s="173">
        <f ca="1">INDIRECT("'List Services'!"&amp;ADDRESS(ROW()-6,MATCH(FORM1!$N$9,'List Services'!$2:$2,0),4))</f>
        <v>0</v>
      </c>
      <c r="C7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6" s="76"/>
      <c r="E76" s="5"/>
      <c r="F76" s="5"/>
      <c r="G76" s="5"/>
      <c r="H76" s="5"/>
    </row>
    <row r="77" spans="1:8">
      <c r="A77" s="5"/>
      <c r="B77" s="173">
        <f ca="1">INDIRECT("'List Services'!"&amp;ADDRESS(ROW()-6,MATCH(FORM1!$N$9,'List Services'!$2:$2,0),4))</f>
        <v>0</v>
      </c>
      <c r="C7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7" s="139"/>
      <c r="E77" s="5"/>
      <c r="F77" s="5"/>
      <c r="G77" s="5"/>
      <c r="H77" s="5"/>
    </row>
    <row r="78" spans="1:8">
      <c r="A78" s="5"/>
      <c r="B78" s="173">
        <f ca="1">INDIRECT("'List Services'!"&amp;ADDRESS(ROW()-6,MATCH(FORM1!$N$9,'List Services'!$2:$2,0),4))</f>
        <v>0</v>
      </c>
      <c r="C7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8" s="139"/>
      <c r="E78" s="5"/>
      <c r="F78" s="5"/>
      <c r="G78" s="5"/>
      <c r="H78" s="5"/>
    </row>
    <row r="79" spans="1:8">
      <c r="A79" s="5"/>
      <c r="B79" s="173">
        <f ca="1">INDIRECT("'List Services'!"&amp;ADDRESS(ROW()-6,MATCH(FORM1!$N$9,'List Services'!$2:$2,0),4))</f>
        <v>0</v>
      </c>
      <c r="C7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79" s="76"/>
      <c r="E79" s="5"/>
      <c r="F79" s="5"/>
      <c r="G79" s="5"/>
      <c r="H79" s="5"/>
    </row>
    <row r="80" spans="1:8">
      <c r="A80" s="5"/>
      <c r="B80" s="173">
        <f ca="1">INDIRECT("'List Services'!"&amp;ADDRESS(ROW()-6,MATCH(FORM1!$N$9,'List Services'!$2:$2,0),4))</f>
        <v>0</v>
      </c>
      <c r="C8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0" s="139"/>
      <c r="E80" s="5"/>
      <c r="F80" s="5"/>
      <c r="G80" s="5"/>
      <c r="H80" s="5"/>
    </row>
    <row r="81" spans="1:8">
      <c r="A81" s="5"/>
      <c r="B81" s="173">
        <f ca="1">INDIRECT("'List Services'!"&amp;ADDRESS(ROW()-6,MATCH(FORM1!$N$9,'List Services'!$2:$2,0),4))</f>
        <v>0</v>
      </c>
      <c r="C8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1" s="139"/>
      <c r="E81" s="5"/>
      <c r="F81" s="5"/>
      <c r="G81" s="5"/>
      <c r="H81" s="5"/>
    </row>
    <row r="82" spans="1:8">
      <c r="A82" s="5"/>
      <c r="B82" s="173">
        <f ca="1">INDIRECT("'List Services'!"&amp;ADDRESS(ROW()-6,MATCH(FORM1!$N$9,'List Services'!$2:$2,0),4))</f>
        <v>0</v>
      </c>
      <c r="C8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2" s="76"/>
      <c r="E82" s="5"/>
      <c r="F82" s="5"/>
      <c r="G82" s="5"/>
      <c r="H82" s="5"/>
    </row>
    <row r="83" spans="1:8">
      <c r="A83" s="5"/>
      <c r="B83" s="173">
        <f ca="1">INDIRECT("'List Services'!"&amp;ADDRESS(ROW()-6,MATCH(FORM1!$N$9,'List Services'!$2:$2,0),4))</f>
        <v>0</v>
      </c>
      <c r="C8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3" s="139"/>
      <c r="E83" s="5"/>
      <c r="F83" s="5"/>
      <c r="G83" s="5"/>
      <c r="H83" s="5"/>
    </row>
    <row r="84" spans="1:8">
      <c r="A84" s="5"/>
      <c r="B84" s="173">
        <f ca="1">INDIRECT("'List Services'!"&amp;ADDRESS(ROW()-6,MATCH(FORM1!$N$9,'List Services'!$2:$2,0),4))</f>
        <v>0</v>
      </c>
      <c r="C8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4" s="139"/>
      <c r="E84" s="5"/>
      <c r="F84" s="5"/>
      <c r="G84" s="5"/>
      <c r="H84" s="5"/>
    </row>
    <row r="85" spans="1:8">
      <c r="A85" s="5"/>
      <c r="B85" s="173">
        <f ca="1">INDIRECT("'List Services'!"&amp;ADDRESS(ROW()-6,MATCH(FORM1!$N$9,'List Services'!$2:$2,0),4))</f>
        <v>0</v>
      </c>
      <c r="C8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5" s="76"/>
      <c r="E85" s="5"/>
      <c r="F85" s="5"/>
      <c r="G85" s="5"/>
      <c r="H85" s="5"/>
    </row>
    <row r="86" spans="1:8">
      <c r="A86" s="5"/>
      <c r="B86" s="173">
        <f ca="1">INDIRECT("'List Services'!"&amp;ADDRESS(ROW()-6,MATCH(FORM1!$N$9,'List Services'!$2:$2,0),4))</f>
        <v>0</v>
      </c>
      <c r="C8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6" s="139"/>
      <c r="E86" s="5"/>
      <c r="F86" s="5"/>
      <c r="G86" s="5"/>
      <c r="H86" s="5"/>
    </row>
    <row r="87" spans="1:8">
      <c r="A87" s="5"/>
      <c r="B87" s="173">
        <f ca="1">INDIRECT("'List Services'!"&amp;ADDRESS(ROW()-6,MATCH(FORM1!$N$9,'List Services'!$2:$2,0),4))</f>
        <v>0</v>
      </c>
      <c r="C8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7" s="139"/>
      <c r="E87" s="5"/>
      <c r="F87" s="5"/>
      <c r="G87" s="5"/>
      <c r="H87" s="5"/>
    </row>
    <row r="88" spans="1:8">
      <c r="A88" s="5"/>
      <c r="B88" s="173">
        <f ca="1">INDIRECT("'List Services'!"&amp;ADDRESS(ROW()-6,MATCH(FORM1!$N$9,'List Services'!$2:$2,0),4))</f>
        <v>0</v>
      </c>
      <c r="C8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8" s="76"/>
      <c r="E88" s="5"/>
      <c r="F88" s="5"/>
      <c r="G88" s="5"/>
      <c r="H88" s="5"/>
    </row>
    <row r="89" spans="1:8">
      <c r="A89" s="5"/>
      <c r="B89" s="173">
        <f ca="1">INDIRECT("'List Services'!"&amp;ADDRESS(ROW()-6,MATCH(FORM1!$N$9,'List Services'!$2:$2,0),4))</f>
        <v>0</v>
      </c>
      <c r="C8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89" s="139"/>
      <c r="E89" s="5"/>
      <c r="F89" s="5"/>
      <c r="G89" s="5"/>
      <c r="H89" s="5"/>
    </row>
    <row r="90" spans="1:8">
      <c r="A90" s="5"/>
      <c r="B90" s="173">
        <f ca="1">INDIRECT("'List Services'!"&amp;ADDRESS(ROW()-6,MATCH(FORM1!$N$9,'List Services'!$2:$2,0),4))</f>
        <v>0</v>
      </c>
      <c r="C90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0" s="139"/>
      <c r="E90" s="5"/>
      <c r="F90" s="5"/>
      <c r="G90" s="5"/>
      <c r="H90" s="5"/>
    </row>
    <row r="91" spans="1:8">
      <c r="A91" s="5"/>
      <c r="B91" s="173">
        <f ca="1">INDIRECT("'List Services'!"&amp;ADDRESS(ROW()-6,MATCH(FORM1!$N$9,'List Services'!$2:$2,0),4))</f>
        <v>0</v>
      </c>
      <c r="C91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1" s="76"/>
      <c r="E91" s="5"/>
      <c r="F91" s="5"/>
      <c r="G91" s="5"/>
      <c r="H91" s="5"/>
    </row>
    <row r="92" spans="1:8">
      <c r="A92" s="5"/>
      <c r="B92" s="173">
        <f ca="1">INDIRECT("'List Services'!"&amp;ADDRESS(ROW()-6,MATCH(FORM1!$N$9,'List Services'!$2:$2,0),4))</f>
        <v>0</v>
      </c>
      <c r="C92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2" s="139"/>
      <c r="E92" s="5"/>
      <c r="F92" s="5"/>
      <c r="G92" s="5"/>
      <c r="H92" s="5"/>
    </row>
    <row r="93" spans="1:8">
      <c r="A93" s="5"/>
      <c r="B93" s="173">
        <f ca="1">INDIRECT("'List Services'!"&amp;ADDRESS(ROW()-6,MATCH(FORM1!$N$9,'List Services'!$2:$2,0),4))</f>
        <v>0</v>
      </c>
      <c r="C93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3" s="139"/>
      <c r="E93" s="5"/>
      <c r="F93" s="5"/>
      <c r="G93" s="5"/>
      <c r="H93" s="5"/>
    </row>
    <row r="94" spans="1:8">
      <c r="A94" s="5"/>
      <c r="B94" s="173">
        <f ca="1">INDIRECT("'List Services'!"&amp;ADDRESS(ROW()-6,MATCH(FORM1!$N$9,'List Services'!$2:$2,0),4))</f>
        <v>0</v>
      </c>
      <c r="C94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4" s="76"/>
      <c r="E94" s="5"/>
      <c r="F94" s="5"/>
      <c r="G94" s="5"/>
      <c r="H94" s="5"/>
    </row>
    <row r="95" spans="1:8">
      <c r="A95" s="5"/>
      <c r="B95" s="173">
        <f ca="1">INDIRECT("'List Services'!"&amp;ADDRESS(ROW()-6,MATCH(FORM1!$N$9,'List Services'!$2:$2,0),4))</f>
        <v>0</v>
      </c>
      <c r="C95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5" s="139"/>
      <c r="E95" s="5"/>
      <c r="F95" s="5"/>
      <c r="G95" s="5"/>
      <c r="H95" s="5"/>
    </row>
    <row r="96" spans="1:8">
      <c r="A96" s="5"/>
      <c r="B96" s="173">
        <f ca="1">INDIRECT("'List Services'!"&amp;ADDRESS(ROW()-6,MATCH(FORM1!$N$9,'List Services'!$2:$2,0),4))</f>
        <v>0</v>
      </c>
      <c r="C96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6" s="139"/>
      <c r="E96" s="5"/>
      <c r="F96" s="5"/>
      <c r="G96" s="5"/>
      <c r="H96" s="5"/>
    </row>
    <row r="97" spans="1:8">
      <c r="A97" s="5"/>
      <c r="B97" s="173">
        <f ca="1">INDIRECT("'List Services'!"&amp;ADDRESS(ROW()-6,MATCH(FORM1!$N$9,'List Services'!$2:$2,0),4))</f>
        <v>0</v>
      </c>
      <c r="C97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7" s="76"/>
      <c r="E97" s="5"/>
      <c r="F97" s="5"/>
      <c r="G97" s="5"/>
      <c r="H97" s="5"/>
    </row>
    <row r="98" spans="1:8">
      <c r="A98" s="5"/>
      <c r="B98" s="173">
        <f ca="1">INDIRECT("'List Services'!"&amp;ADDRESS(ROW()-6,MATCH(FORM1!$N$9,'List Services'!$2:$2,0),4))</f>
        <v>0</v>
      </c>
      <c r="C98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8" s="139"/>
      <c r="E98" s="5"/>
      <c r="F98" s="5"/>
      <c r="G98" s="5"/>
      <c r="H98" s="5"/>
    </row>
    <row r="99" spans="1:8">
      <c r="A99" s="5"/>
      <c r="B99" s="173">
        <f ca="1">INDIRECT("'List Services'!"&amp;ADDRESS(ROW()-6,MATCH(FORM1!$N$9,'List Services'!$2:$2,0),4))</f>
        <v>0</v>
      </c>
      <c r="C99" s="140">
        <f ca="1">INDIRECT("'List Services'!"&amp;ADDRESS(ROW()-6,MATCH(FORM1!$N$9,'List Services'!$2:$2,0)+MATCH($C$6,INDIRECT("'List Services'!"&amp;ADDRESS(2,MATCH($C$6,'List Services'!$2:$2,0),4)):OFFSET(INDIRECT("'List Services'!"&amp;ADDRESS(2,MATCH($C$6,'List Services'!$2:$2,0),4)),0,10),0),4))</f>
        <v>0</v>
      </c>
      <c r="D99" s="139"/>
      <c r="E99" s="5"/>
      <c r="F99" s="5"/>
      <c r="G99" s="5"/>
      <c r="H99" s="5"/>
    </row>
    <row r="100" spans="1:8">
      <c r="A100" s="5"/>
      <c r="B100" s="174"/>
      <c r="C100" s="20"/>
      <c r="D100" s="133"/>
      <c r="E100" s="5"/>
      <c r="F100" s="5"/>
      <c r="G100" s="5"/>
      <c r="H10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3" name="Button 2">
              <controlPr defaultSize="0" print="0" autoFill="0" autoPict="0" macro="[0]!Page4">
                <anchor moveWithCells="1" sizeWithCells="1">
                  <from>
                    <xdr:col>5</xdr:col>
                    <xdr:colOff>241300</xdr:colOff>
                    <xdr:row>9</xdr:row>
                    <xdr:rowOff>533400</xdr:rowOff>
                  </from>
                  <to>
                    <xdr:col>6</xdr:col>
                    <xdr:colOff>711200</xdr:colOff>
                    <xdr:row>10</xdr:row>
                    <xdr:rowOff>241300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1:L12"/>
  <sheetViews>
    <sheetView showGridLines="0" workbookViewId="0">
      <selection sqref="A1:C1"/>
    </sheetView>
  </sheetViews>
  <sheetFormatPr baseColWidth="10" defaultColWidth="10.83203125" defaultRowHeight="15"/>
  <cols>
    <col min="2" max="2" width="20.1640625" bestFit="1" customWidth="1"/>
    <col min="5" max="5" width="11.83203125" customWidth="1"/>
  </cols>
  <sheetData>
    <row r="1" spans="1:12" ht="19">
      <c r="A1" s="166"/>
      <c r="B1" s="167"/>
      <c r="C1" s="167"/>
      <c r="D1" s="2"/>
      <c r="E1" s="2"/>
      <c r="F1" s="2"/>
      <c r="G1" s="2"/>
    </row>
    <row r="2" spans="1:12" ht="19">
      <c r="A2" s="166"/>
      <c r="B2" s="167"/>
      <c r="C2" s="167"/>
      <c r="D2" s="2"/>
      <c r="E2" s="2"/>
      <c r="F2" s="2"/>
      <c r="G2" s="2"/>
    </row>
    <row r="3" spans="1:12" ht="64.5" customHeight="1" thickBot="1">
      <c r="A3" s="166"/>
      <c r="B3" s="167"/>
      <c r="C3" s="167"/>
      <c r="D3" s="2"/>
      <c r="E3" s="2"/>
      <c r="F3" s="2"/>
      <c r="G3" s="2"/>
    </row>
    <row r="4" spans="1:12" ht="19">
      <c r="A4" s="166" t="s">
        <v>90</v>
      </c>
      <c r="B4" s="167"/>
      <c r="C4" s="167"/>
      <c r="D4" s="2"/>
      <c r="E4" s="2"/>
      <c r="F4" s="2"/>
      <c r="G4" s="2"/>
      <c r="J4" s="24" t="s">
        <v>105</v>
      </c>
      <c r="K4" s="25"/>
      <c r="L4" s="26"/>
    </row>
    <row r="5" spans="1:12" ht="20" thickBot="1">
      <c r="A5" s="16"/>
      <c r="B5" s="17"/>
      <c r="C5" s="1"/>
      <c r="D5" s="2"/>
      <c r="E5" s="2"/>
      <c r="F5" s="2"/>
      <c r="G5" s="2"/>
      <c r="J5" s="27" t="s">
        <v>106</v>
      </c>
      <c r="K5" s="28"/>
      <c r="L5" s="29"/>
    </row>
    <row r="6" spans="1:12">
      <c r="A6" s="4"/>
      <c r="B6" s="20" t="s">
        <v>91</v>
      </c>
      <c r="C6" s="1"/>
      <c r="D6" s="1"/>
      <c r="E6" s="19"/>
      <c r="F6" s="1"/>
      <c r="G6" s="1"/>
    </row>
    <row r="7" spans="1:12">
      <c r="A7" s="4"/>
      <c r="B7" s="5"/>
      <c r="C7" s="1"/>
      <c r="D7" s="1"/>
      <c r="E7" s="1"/>
      <c r="F7" s="1"/>
      <c r="G7" s="1"/>
    </row>
    <row r="8" spans="1:12">
      <c r="A8" s="4"/>
      <c r="B8" s="5"/>
      <c r="C8" s="1"/>
      <c r="D8" s="1"/>
      <c r="E8" s="1"/>
      <c r="F8" s="1"/>
      <c r="G8" s="1"/>
    </row>
    <row r="9" spans="1:12" ht="16">
      <c r="A9" s="4"/>
      <c r="B9" s="23" t="s">
        <v>104</v>
      </c>
      <c r="C9" s="7"/>
      <c r="D9" s="1"/>
      <c r="E9" s="3" t="s">
        <v>107</v>
      </c>
      <c r="F9" s="7"/>
      <c r="G9" s="1"/>
    </row>
    <row r="10" spans="1:12">
      <c r="A10" s="4"/>
      <c r="B10" s="5"/>
      <c r="C10" s="1"/>
      <c r="D10" s="1"/>
      <c r="E10" s="1"/>
      <c r="F10" s="1"/>
      <c r="G10" s="1"/>
    </row>
    <row r="11" spans="1:12">
      <c r="A11" s="4"/>
      <c r="B11" s="5"/>
      <c r="C11" s="1"/>
      <c r="D11" s="1"/>
      <c r="E11" s="1"/>
      <c r="F11" s="1"/>
      <c r="G11" s="1"/>
    </row>
    <row r="12" spans="1:12">
      <c r="A12" s="4"/>
      <c r="B12" s="5"/>
      <c r="C12" s="1"/>
      <c r="D12" s="1"/>
      <c r="E12" s="1"/>
      <c r="F12" s="1"/>
      <c r="G12" s="1"/>
    </row>
  </sheetData>
  <mergeCells count="4">
    <mergeCell ref="A4:C4"/>
    <mergeCell ref="A3:C3"/>
    <mergeCell ref="A2:C2"/>
    <mergeCell ref="A1:C1"/>
  </mergeCells>
  <dataValidations count="1">
    <dataValidation type="list" allowBlank="1" showInputMessage="1" showErrorMessage="1" sqref="C9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5</xdr:row>
                    <xdr:rowOff>25400</xdr:rowOff>
                  </from>
                  <to>
                    <xdr:col>3</xdr:col>
                    <xdr:colOff>368300</xdr:colOff>
                    <xdr:row>6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baseColWidth="10" defaultColWidth="10.83203125" defaultRowHeight="15"/>
  <cols>
    <col min="9" max="9" width="25.6640625" bestFit="1" customWidth="1"/>
  </cols>
  <sheetData>
    <row r="2" spans="1:9" ht="19">
      <c r="A2" s="166" t="s">
        <v>86</v>
      </c>
      <c r="B2" s="167"/>
      <c r="C2" s="2"/>
      <c r="D2" s="2"/>
      <c r="E2" s="2"/>
      <c r="F2" s="2"/>
      <c r="G2" s="2"/>
    </row>
    <row r="3" spans="1:9" ht="19">
      <c r="A3" s="16"/>
      <c r="B3" s="17"/>
      <c r="C3" s="2"/>
      <c r="D3" s="2"/>
      <c r="E3" s="2"/>
      <c r="F3" s="2"/>
      <c r="G3" s="2"/>
    </row>
    <row r="4" spans="1:9">
      <c r="A4" s="4"/>
      <c r="B4" s="20" t="s">
        <v>87</v>
      </c>
      <c r="C4" s="7"/>
      <c r="D4" s="1"/>
      <c r="E4" s="19" t="s">
        <v>88</v>
      </c>
      <c r="F4" s="7"/>
      <c r="G4" s="1"/>
    </row>
    <row r="5" spans="1:9">
      <c r="A5" s="4"/>
      <c r="B5" s="5"/>
      <c r="C5" s="1"/>
      <c r="D5" s="1"/>
      <c r="E5" s="1"/>
      <c r="F5" s="1"/>
      <c r="G5" s="1"/>
      <c r="I5" s="14" t="s">
        <v>108</v>
      </c>
    </row>
    <row r="6" spans="1:9">
      <c r="A6" s="4"/>
      <c r="B6" s="5"/>
      <c r="C6" s="1"/>
      <c r="D6" s="1"/>
      <c r="E6" s="1"/>
      <c r="F6" s="1"/>
      <c r="G6" s="1"/>
    </row>
    <row r="7" spans="1:9" ht="32">
      <c r="A7" s="4"/>
      <c r="B7" s="15" t="s">
        <v>89</v>
      </c>
      <c r="C7" s="7"/>
      <c r="D7" s="1"/>
      <c r="E7" s="1"/>
      <c r="F7" s="1"/>
      <c r="G7" s="1"/>
    </row>
    <row r="8" spans="1:9">
      <c r="A8" s="4"/>
      <c r="B8" s="5"/>
      <c r="C8" s="1"/>
      <c r="D8" s="1"/>
      <c r="E8" s="1"/>
      <c r="F8" s="1"/>
      <c r="G8" s="1"/>
    </row>
    <row r="9" spans="1:9">
      <c r="A9" s="4"/>
      <c r="B9" s="5"/>
      <c r="C9" s="1"/>
      <c r="D9" s="1"/>
      <c r="E9" s="1"/>
      <c r="F9" s="1"/>
      <c r="G9" s="1"/>
    </row>
    <row r="10" spans="1:9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E659-0377-47CE-9B87-75BDDC905CC3}">
  <sheetPr codeName="Sheet11">
    <tabColor rgb="FF9CFCFE"/>
  </sheetPr>
  <dimension ref="A1:G49"/>
  <sheetViews>
    <sheetView showGridLines="0" tabSelected="1" view="pageLayout" topLeftCell="A18" zoomScaleNormal="100" workbookViewId="0">
      <selection activeCell="A23" sqref="A23"/>
    </sheetView>
  </sheetViews>
  <sheetFormatPr baseColWidth="10" defaultColWidth="10.83203125" defaultRowHeight="15"/>
  <cols>
    <col min="1" max="1" width="37.33203125" customWidth="1"/>
    <col min="2" max="2" width="1.83203125" customWidth="1"/>
    <col min="3" max="3" width="4" customWidth="1"/>
    <col min="4" max="4" width="8.5" customWidth="1"/>
    <col min="6" max="6" width="8.83203125" customWidth="1"/>
  </cols>
  <sheetData>
    <row r="1" spans="1:7">
      <c r="D1" s="12"/>
    </row>
    <row r="2" spans="1:7">
      <c r="D2" s="12"/>
    </row>
    <row r="3" spans="1:7">
      <c r="D3" s="12"/>
    </row>
    <row r="4" spans="1:7">
      <c r="D4" s="12"/>
    </row>
    <row r="5" spans="1:7">
      <c r="D5" s="12"/>
    </row>
    <row r="6" spans="1:7">
      <c r="D6" s="12"/>
    </row>
    <row r="7" spans="1:7">
      <c r="D7" s="12"/>
    </row>
    <row r="8" spans="1:7">
      <c r="D8" s="12"/>
    </row>
    <row r="9" spans="1:7">
      <c r="D9" s="12"/>
    </row>
    <row r="10" spans="1:7">
      <c r="A10" s="169" t="s">
        <v>149</v>
      </c>
      <c r="B10" s="170"/>
      <c r="C10" s="170"/>
      <c r="D10" s="170"/>
      <c r="E10" s="170"/>
      <c r="F10" s="170"/>
      <c r="G10" s="170"/>
    </row>
    <row r="11" spans="1:7">
      <c r="A11" s="170"/>
      <c r="B11" s="170"/>
      <c r="C11" s="170"/>
      <c r="D11" s="170"/>
      <c r="E11" s="170"/>
      <c r="F11" s="170"/>
      <c r="G11" s="170"/>
    </row>
    <row r="12" spans="1:7">
      <c r="D12" s="12"/>
    </row>
    <row r="13" spans="1:7" ht="16">
      <c r="A13" s="78" t="s">
        <v>150</v>
      </c>
      <c r="B13" s="79"/>
      <c r="C13" s="79"/>
      <c r="D13" s="80"/>
      <c r="E13" s="81" t="s">
        <v>151</v>
      </c>
      <c r="F13" s="82"/>
      <c r="G13" s="83"/>
    </row>
    <row r="14" spans="1:7" ht="18.75" customHeight="1">
      <c r="A14" s="147" t="s">
        <v>152</v>
      </c>
      <c r="B14" s="85"/>
      <c r="C14" s="85"/>
      <c r="D14" s="86"/>
      <c r="E14" s="105" t="s">
        <v>159</v>
      </c>
      <c r="F14" s="88"/>
      <c r="G14" s="89"/>
    </row>
    <row r="15" spans="1:7">
      <c r="A15" s="163" t="str">
        <f>IFERROR(FORM1!J8,"")</f>
        <v>GPA</v>
      </c>
      <c r="B15" s="85"/>
      <c r="C15" s="85"/>
      <c r="D15" s="86"/>
      <c r="E15" s="87" t="str">
        <f>IFERROR(VLOOKUP(E14,'BDD Form1'!C:J,2,0),"")</f>
        <v>Henri</v>
      </c>
      <c r="F15" s="88" t="str">
        <f>IFERROR(VLOOKUP(E14,'BDD Form1'!C:J,3,0),"")</f>
        <v>Patterson</v>
      </c>
      <c r="G15" s="89"/>
    </row>
    <row r="16" spans="1:7" ht="16">
      <c r="A16" s="102" t="s">
        <v>153</v>
      </c>
      <c r="B16" s="85"/>
      <c r="C16" s="85"/>
      <c r="D16" s="86"/>
      <c r="E16" s="87" t="str">
        <f>IFERROR(VLOOKUP(E14,'BDD Form1'!C:J,4,0),"")</f>
        <v>123 rue de la république</v>
      </c>
      <c r="F16" s="88"/>
      <c r="G16" s="89"/>
    </row>
    <row r="17" spans="1:7" ht="16">
      <c r="A17" s="84" t="s">
        <v>154</v>
      </c>
      <c r="B17" s="85"/>
      <c r="C17" s="85"/>
      <c r="D17" s="86"/>
      <c r="E17" s="87" t="str">
        <f>IFERROR(VLOOKUP(E14,'BDD Form1'!C:J,5,0),"")</f>
        <v>ZA 2</v>
      </c>
      <c r="F17" s="44"/>
      <c r="G17" s="89"/>
    </row>
    <row r="18" spans="1:7" ht="16">
      <c r="A18" s="84" t="s">
        <v>143</v>
      </c>
      <c r="B18" s="85"/>
      <c r="C18" s="85"/>
      <c r="D18" s="86"/>
      <c r="E18" s="87" t="str">
        <f>(VLOOKUP(E14,'BDD Form1'!C:J,6,0)&amp; " "&amp;VLOOKUP(E14,'BDD Form1'!C:J,7,0))</f>
        <v>63000 Clermont-Ferrand</v>
      </c>
      <c r="F18" s="88"/>
      <c r="G18" s="89"/>
    </row>
    <row r="19" spans="1:7" ht="16">
      <c r="A19" s="90" t="s">
        <v>155</v>
      </c>
      <c r="B19" s="91"/>
      <c r="C19" s="91"/>
      <c r="D19" s="92"/>
      <c r="E19" s="103" t="str">
        <f>IFERROR(VLOOKUP(E14,'BDD Form1'!C:J,8,0),"")</f>
        <v>France</v>
      </c>
      <c r="F19" s="104"/>
      <c r="G19" s="94"/>
    </row>
    <row r="20" spans="1:7">
      <c r="A20" s="95"/>
      <c r="B20" s="85"/>
      <c r="C20" s="85"/>
      <c r="D20" s="96"/>
      <c r="E20" s="97"/>
      <c r="F20" s="98"/>
      <c r="G20" s="98"/>
    </row>
    <row r="21" spans="1:7" ht="30">
      <c r="A21" s="123" t="s">
        <v>145</v>
      </c>
      <c r="B21" s="127"/>
      <c r="C21" s="128"/>
      <c r="D21" s="129" t="s">
        <v>70</v>
      </c>
      <c r="E21" s="145" t="s">
        <v>156</v>
      </c>
      <c r="F21" s="146" t="s">
        <v>157</v>
      </c>
      <c r="G21" s="145" t="s">
        <v>158</v>
      </c>
    </row>
    <row r="22" spans="1:7">
      <c r="A22" s="152" t="str">
        <f>("Module") &amp; " "&amp;(FORM1!N9 &amp; " "&amp;FORM1!N11)</f>
        <v>Module MotorbikeType 300 kg</v>
      </c>
      <c r="B22" s="148"/>
      <c r="C22" s="148"/>
      <c r="D22" s="148"/>
      <c r="E22" s="148"/>
      <c r="F22" s="148"/>
      <c r="G22" s="149"/>
    </row>
    <row r="23" spans="1:7" ht="160">
      <c r="A23" s="153" t="str">
        <f>IFERROR(VLOOKUP(FORM1!N9,Tableau3[],2,0),"")</f>
        <v>- 6 Axes Hub sensor Forces &amp; Moments measurements for motorbike tires
- Transverse slipping, camber and vertical load are electronically controlled
- Longitudinal and transverse slipping speed
- Data acquisition system + computer
- Chassis fully encased trailer chassis two axles and three doors access
- Truck driving license not needed EB driving license (France)</v>
      </c>
      <c r="B23" s="154"/>
      <c r="C23" s="82"/>
      <c r="D23" s="177">
        <f>IFERROR(VLOOKUP(FORM1!N9,Tableau3[],3,0),"")</f>
        <v>56120</v>
      </c>
      <c r="E23" s="83"/>
      <c r="F23" s="155"/>
      <c r="G23" s="155"/>
    </row>
    <row r="24" spans="1:7" ht="16">
      <c r="A24" s="151" t="s">
        <v>180</v>
      </c>
      <c r="B24" s="150"/>
      <c r="C24" s="148"/>
      <c r="D24" s="178"/>
      <c r="E24" s="148"/>
      <c r="F24" s="148"/>
      <c r="G24" s="149"/>
    </row>
    <row r="25" spans="1:7" ht="112">
      <c r="A25" s="156" t="str">
        <f>IFERROR(VLOOKUP(FORM1!N9,Tableau4[],2,0),"")</f>
        <v>6 standard ajustable manoeuvre included
- Free rolling test (manual mode)
- Short braking test
- F &amp; M Braking test
- Locking test
- Rolling resistance test
- F &amp; M slip angle test</v>
      </c>
      <c r="B25" s="157"/>
      <c r="C25" s="93"/>
      <c r="D25" s="179">
        <f>IFERROR(VLOOKUP(FORM1!N9,Tableau4[],3,0),"")</f>
        <v>24780</v>
      </c>
      <c r="E25" s="89"/>
      <c r="F25" s="158"/>
      <c r="G25" s="158"/>
    </row>
    <row r="26" spans="1:7" ht="16">
      <c r="A26" s="165" t="s">
        <v>181</v>
      </c>
      <c r="B26" s="159"/>
      <c r="C26" s="160"/>
      <c r="D26" s="159"/>
      <c r="E26" s="161"/>
      <c r="F26" s="161"/>
      <c r="G26" s="162"/>
    </row>
    <row r="27" spans="1:7">
      <c r="A27" s="119"/>
      <c r="B27" s="114"/>
      <c r="C27" s="120"/>
      <c r="D27" s="124"/>
      <c r="E27" s="125"/>
      <c r="F27" s="125"/>
      <c r="G27" s="125"/>
    </row>
    <row r="28" spans="1:7">
      <c r="A28" s="119"/>
      <c r="B28" s="113"/>
      <c r="C28" s="121"/>
      <c r="D28" s="124"/>
      <c r="E28" s="110"/>
      <c r="F28" s="110"/>
      <c r="G28" s="110"/>
    </row>
    <row r="29" spans="1:7">
      <c r="A29" s="119"/>
      <c r="B29" s="114"/>
      <c r="C29" s="89"/>
      <c r="D29" s="124"/>
      <c r="E29" s="109"/>
      <c r="F29" s="109"/>
      <c r="G29" s="109"/>
    </row>
    <row r="30" spans="1:7">
      <c r="A30" s="119"/>
      <c r="B30" s="116"/>
      <c r="C30" s="121"/>
      <c r="D30" s="124"/>
      <c r="E30" s="110"/>
      <c r="F30" s="110"/>
      <c r="G30" s="110"/>
    </row>
    <row r="31" spans="1:7">
      <c r="A31" s="119"/>
      <c r="B31" s="117"/>
      <c r="C31" s="121"/>
      <c r="D31" s="124"/>
      <c r="E31" s="110"/>
      <c r="F31" s="110"/>
      <c r="G31" s="110"/>
    </row>
    <row r="32" spans="1:7">
      <c r="A32" s="119"/>
      <c r="B32" s="114"/>
      <c r="C32" s="89"/>
      <c r="D32" s="124"/>
      <c r="E32" s="109"/>
      <c r="F32" s="109"/>
      <c r="G32" s="109"/>
    </row>
    <row r="33" spans="1:7">
      <c r="A33" s="119"/>
      <c r="B33" s="115"/>
      <c r="C33" s="89"/>
      <c r="D33" s="124"/>
      <c r="E33" s="109"/>
      <c r="F33" s="109"/>
      <c r="G33" s="109"/>
    </row>
    <row r="34" spans="1:7">
      <c r="A34" s="119"/>
      <c r="B34" s="112"/>
      <c r="C34" s="89"/>
      <c r="D34" s="124"/>
      <c r="E34" s="109"/>
      <c r="F34" s="109"/>
      <c r="G34" s="109"/>
    </row>
    <row r="35" spans="1:7">
      <c r="A35" s="119"/>
      <c r="B35" s="112"/>
      <c r="C35" s="89"/>
      <c r="D35" s="124"/>
      <c r="E35" s="109"/>
      <c r="F35" s="109"/>
      <c r="G35" s="109"/>
    </row>
    <row r="36" spans="1:7">
      <c r="A36" s="119"/>
      <c r="B36" s="112"/>
      <c r="C36" s="89"/>
      <c r="D36" s="126"/>
      <c r="E36" s="109"/>
      <c r="F36" s="109"/>
      <c r="G36" s="109"/>
    </row>
    <row r="37" spans="1:7">
      <c r="A37" s="118"/>
      <c r="B37" s="112"/>
      <c r="C37" s="89"/>
      <c r="D37" s="126"/>
      <c r="E37" s="109"/>
      <c r="F37" s="109"/>
      <c r="G37" s="109"/>
    </row>
    <row r="38" spans="1:7">
      <c r="A38" s="118"/>
      <c r="B38" s="112"/>
      <c r="C38" s="89"/>
      <c r="D38" s="126"/>
      <c r="E38" s="109"/>
      <c r="F38" s="109"/>
      <c r="G38" s="109"/>
    </row>
    <row r="39" spans="1:7">
      <c r="A39" s="118"/>
      <c r="B39" s="112"/>
      <c r="C39" s="89"/>
      <c r="D39" s="126"/>
      <c r="E39" s="109"/>
      <c r="F39" s="109"/>
      <c r="G39" s="109"/>
    </row>
    <row r="40" spans="1:7">
      <c r="A40" s="118"/>
      <c r="B40" s="112"/>
      <c r="C40" s="89"/>
      <c r="D40" s="111"/>
      <c r="E40" s="109"/>
      <c r="F40" s="109"/>
      <c r="G40" s="109"/>
    </row>
    <row r="41" spans="1:7">
      <c r="A41" s="118"/>
      <c r="B41" s="112"/>
      <c r="C41" s="89"/>
      <c r="D41" s="111"/>
      <c r="E41" s="109"/>
      <c r="F41" s="109"/>
      <c r="G41" s="109"/>
    </row>
    <row r="42" spans="1:7">
      <c r="A42" s="118"/>
      <c r="B42" s="112"/>
      <c r="C42" s="89"/>
      <c r="D42" s="111"/>
      <c r="E42" s="109"/>
      <c r="F42" s="109"/>
      <c r="G42" s="109"/>
    </row>
    <row r="43" spans="1:7">
      <c r="A43" s="118"/>
      <c r="B43" s="112"/>
      <c r="C43" s="89"/>
      <c r="D43" s="111"/>
      <c r="E43" s="109"/>
      <c r="F43" s="109"/>
      <c r="G43" s="109"/>
    </row>
    <row r="44" spans="1:7">
      <c r="A44" s="118"/>
      <c r="B44" s="112"/>
      <c r="C44" s="89"/>
      <c r="D44" s="111"/>
      <c r="E44" s="109"/>
      <c r="F44" s="109"/>
      <c r="G44" s="109"/>
    </row>
    <row r="45" spans="1:7">
      <c r="A45" s="118"/>
      <c r="B45" s="112"/>
      <c r="C45" s="89"/>
      <c r="D45" s="111"/>
      <c r="E45" s="109"/>
      <c r="F45" s="109"/>
      <c r="G45" s="109"/>
    </row>
    <row r="46" spans="1:7">
      <c r="A46" s="118"/>
      <c r="B46" s="112"/>
      <c r="C46" s="89"/>
      <c r="D46" s="111"/>
      <c r="E46" s="109"/>
      <c r="F46" s="109"/>
      <c r="G46" s="109"/>
    </row>
    <row r="47" spans="1:7">
      <c r="A47" s="118"/>
      <c r="B47" s="112"/>
      <c r="C47" s="89"/>
      <c r="D47" s="111"/>
      <c r="E47" s="109"/>
      <c r="F47" s="109"/>
      <c r="G47" s="109"/>
    </row>
    <row r="48" spans="1:7">
      <c r="A48" s="122"/>
      <c r="B48" s="93"/>
      <c r="C48" s="94"/>
      <c r="D48" s="111"/>
      <c r="E48" s="109"/>
      <c r="F48" s="109"/>
      <c r="G48" s="109"/>
    </row>
    <row r="49" spans="1:7">
      <c r="A49" s="106"/>
      <c r="B49" s="107"/>
      <c r="C49" s="108"/>
      <c r="D49" s="99"/>
      <c r="E49" s="100"/>
      <c r="F49" s="101"/>
      <c r="G49" s="101"/>
    </row>
  </sheetData>
  <mergeCells count="1">
    <mergeCell ref="A10:G11"/>
  </mergeCells>
  <conditionalFormatting sqref="E14">
    <cfRule type="containsBlanks" dxfId="30" priority="2">
      <formula>LEN(TRIM(E14))=0</formula>
    </cfRule>
  </conditionalFormatting>
  <conditionalFormatting sqref="A15">
    <cfRule type="containsBlanks" dxfId="29" priority="3">
      <formula>LEN(TRIM(A15))=0</formula>
    </cfRule>
  </conditionalFormatting>
  <dataValidations count="1">
    <dataValidation type="list" allowBlank="1" showInputMessage="1" showErrorMessage="1" sqref="B32 B34" xr:uid="{F9F06F8E-F79D-436E-8C9A-8F7C791D2D1E}">
      <formula1>Modules2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5F0F8C-1D93-4401-8853-F078A63ECAB4}">
          <x14:formula1>
            <xm:f>'/Users/nataliakusnierz/Library/Containers/com.microsoft.Excel/Data/Documents/C:\Users\Frederic BAUGE\Documents\Natalia\[TEST MASTER PROPOSAL 190808 vnk13.xlsm]LISTS'!#REF!</xm:f>
          </x14:formula1>
          <xm:sqref>B29 B27</xm:sqref>
        </x14:dataValidation>
        <x14:dataValidation type="list" allowBlank="1" showInputMessage="1" showErrorMessage="1" xr:uid="{EB02CD3D-F5DD-4601-B201-2A7056502C97}">
          <x14:formula1>
            <xm:f>'BDD Form1'!$C:$C</xm:f>
          </x14:formula1>
          <xm:sqref>E14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/>
  </sheetViews>
  <sheetFormatPr baseColWidth="10" defaultColWidth="10.83203125" defaultRowHeight="15"/>
  <cols>
    <col min="1" max="1" width="17.5" bestFit="1" customWidth="1"/>
    <col min="2" max="2" width="13.5" bestFit="1" customWidth="1"/>
    <col min="6" max="6" width="13.83203125" bestFit="1" customWidth="1"/>
  </cols>
  <sheetData>
    <row r="1" spans="1:6">
      <c r="A1" s="30" t="s">
        <v>109</v>
      </c>
      <c r="B1" s="31" t="s">
        <v>111</v>
      </c>
      <c r="C1" s="31" t="s">
        <v>80</v>
      </c>
      <c r="D1" s="31" t="s">
        <v>112</v>
      </c>
      <c r="E1" s="31" t="s">
        <v>71</v>
      </c>
      <c r="F1" s="32" t="s">
        <v>119</v>
      </c>
    </row>
    <row r="2" spans="1:6">
      <c r="A2" s="33" t="s">
        <v>110</v>
      </c>
      <c r="B2" s="34" t="s">
        <v>112</v>
      </c>
      <c r="C2" s="34" t="s">
        <v>115</v>
      </c>
      <c r="D2" s="34" t="s">
        <v>115</v>
      </c>
      <c r="E2" s="34" t="s">
        <v>116</v>
      </c>
      <c r="F2" s="35" t="s">
        <v>118</v>
      </c>
    </row>
    <row r="3" spans="1:6">
      <c r="A3" s="33" t="s">
        <v>72</v>
      </c>
      <c r="B3" s="34" t="s">
        <v>71</v>
      </c>
      <c r="C3" s="34" t="s">
        <v>116</v>
      </c>
      <c r="D3" s="34" t="s">
        <v>116</v>
      </c>
      <c r="E3" s="34" t="s">
        <v>117</v>
      </c>
      <c r="F3" s="35"/>
    </row>
    <row r="4" spans="1:6">
      <c r="A4" s="33"/>
      <c r="B4" s="34" t="s">
        <v>113</v>
      </c>
      <c r="C4" s="34" t="s">
        <v>117</v>
      </c>
      <c r="D4" s="34" t="s">
        <v>117</v>
      </c>
      <c r="E4" s="34"/>
      <c r="F4" s="35"/>
    </row>
    <row r="5" spans="1:6">
      <c r="A5" s="36"/>
      <c r="B5" s="37" t="s">
        <v>119</v>
      </c>
      <c r="C5" s="37"/>
      <c r="D5" s="37"/>
      <c r="E5" s="37"/>
      <c r="F5" s="38"/>
    </row>
    <row r="7" spans="1:6">
      <c r="A7" s="41" t="s">
        <v>120</v>
      </c>
    </row>
    <row r="8" spans="1:6">
      <c r="A8" s="39" t="s">
        <v>121</v>
      </c>
    </row>
    <row r="9" spans="1:6">
      <c r="A9" s="39" t="s">
        <v>122</v>
      </c>
    </row>
    <row r="10" spans="1:6">
      <c r="A10" s="40" t="s">
        <v>123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4"/>
  <sheetViews>
    <sheetView topLeftCell="C1" workbookViewId="0">
      <selection activeCell="N2" sqref="N2"/>
    </sheetView>
  </sheetViews>
  <sheetFormatPr baseColWidth="10" defaultColWidth="10.83203125" defaultRowHeight="15"/>
  <cols>
    <col min="1" max="1" width="11.5" style="49"/>
    <col min="2" max="2" width="16" customWidth="1"/>
    <col min="3" max="3" width="13" customWidth="1"/>
    <col min="4" max="5" width="15.5" customWidth="1"/>
    <col min="6" max="6" width="24.1640625" customWidth="1"/>
    <col min="7" max="7" width="13.1640625" customWidth="1"/>
    <col min="9" max="9" width="17" bestFit="1" customWidth="1"/>
    <col min="12" max="12" width="11.83203125" bestFit="1" customWidth="1"/>
  </cols>
  <sheetData>
    <row r="1" spans="1:14">
      <c r="A1" s="46" t="s">
        <v>124</v>
      </c>
      <c r="B1" s="13" t="s">
        <v>125</v>
      </c>
      <c r="C1" s="13" t="s">
        <v>1</v>
      </c>
      <c r="D1" s="13" t="s">
        <v>126</v>
      </c>
      <c r="E1" s="13" t="s">
        <v>127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128</v>
      </c>
      <c r="K1" s="13" t="s">
        <v>129</v>
      </c>
      <c r="L1" s="13" t="s">
        <v>130</v>
      </c>
      <c r="M1" s="13" t="s">
        <v>131</v>
      </c>
      <c r="N1" s="13" t="s">
        <v>114</v>
      </c>
    </row>
    <row r="2" spans="1:14">
      <c r="A2" s="47">
        <v>43690</v>
      </c>
      <c r="B2" s="45" t="s">
        <v>161</v>
      </c>
      <c r="C2" s="45" t="s">
        <v>162</v>
      </c>
      <c r="D2" s="45" t="s">
        <v>163</v>
      </c>
      <c r="E2" s="45" t="s">
        <v>164</v>
      </c>
      <c r="F2" s="45" t="s">
        <v>165</v>
      </c>
      <c r="G2" s="45" t="s">
        <v>166</v>
      </c>
      <c r="H2" s="45">
        <v>75000</v>
      </c>
      <c r="I2" s="45" t="s">
        <v>167</v>
      </c>
      <c r="J2" s="45" t="s">
        <v>143</v>
      </c>
      <c r="K2" s="45" t="s">
        <v>122</v>
      </c>
      <c r="L2" s="45" t="s">
        <v>110</v>
      </c>
      <c r="M2" s="45" t="s">
        <v>71</v>
      </c>
      <c r="N2" s="45" t="s">
        <v>116</v>
      </c>
    </row>
    <row r="3" spans="1:14">
      <c r="A3" s="47">
        <v>43690</v>
      </c>
      <c r="B3" s="45">
        <v>1668168168</v>
      </c>
      <c r="C3" s="45" t="s">
        <v>159</v>
      </c>
      <c r="D3" s="45" t="s">
        <v>138</v>
      </c>
      <c r="E3" s="45" t="s">
        <v>139</v>
      </c>
      <c r="F3" s="45" t="s">
        <v>140</v>
      </c>
      <c r="G3" s="45" t="s">
        <v>141</v>
      </c>
      <c r="H3" s="45">
        <v>63000</v>
      </c>
      <c r="I3" s="45" t="s">
        <v>142</v>
      </c>
      <c r="J3" s="45" t="s">
        <v>143</v>
      </c>
      <c r="K3" s="45" t="s">
        <v>122</v>
      </c>
      <c r="L3" s="45" t="s">
        <v>110</v>
      </c>
      <c r="M3" s="45" t="s">
        <v>71</v>
      </c>
      <c r="N3" s="45" t="s">
        <v>116</v>
      </c>
    </row>
    <row r="4" spans="1:14">
      <c r="A4" s="48">
        <v>43600</v>
      </c>
      <c r="B4" s="44">
        <v>1516861684</v>
      </c>
      <c r="C4" s="44" t="s">
        <v>160</v>
      </c>
      <c r="D4" s="44" t="s">
        <v>132</v>
      </c>
      <c r="E4" s="44" t="s">
        <v>133</v>
      </c>
      <c r="F4" s="44" t="s">
        <v>134</v>
      </c>
      <c r="G4" s="44" t="s">
        <v>135</v>
      </c>
      <c r="H4" s="44">
        <v>34543</v>
      </c>
      <c r="I4" s="44" t="s">
        <v>136</v>
      </c>
      <c r="J4" s="44" t="s">
        <v>137</v>
      </c>
      <c r="K4" s="44" t="s">
        <v>121</v>
      </c>
      <c r="L4" s="44" t="s">
        <v>110</v>
      </c>
      <c r="M4" s="44" t="s">
        <v>112</v>
      </c>
      <c r="N4" s="44" t="s">
        <v>116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11B8-9188-4CA8-B7F3-2A4FFED52203}">
  <sheetPr>
    <tabColor rgb="FF9CFCFE"/>
  </sheetPr>
  <dimension ref="A1:G5"/>
  <sheetViews>
    <sheetView workbookViewId="0">
      <selection activeCell="D2" sqref="D2"/>
    </sheetView>
  </sheetViews>
  <sheetFormatPr baseColWidth="10" defaultRowHeight="15"/>
  <cols>
    <col min="1" max="1" width="18.5" customWidth="1"/>
    <col min="2" max="2" width="52.33203125" customWidth="1"/>
    <col min="3" max="3" width="14.6640625" bestFit="1" customWidth="1"/>
    <col min="6" max="6" width="27.5" customWidth="1"/>
  </cols>
  <sheetData>
    <row r="1" spans="1:7" ht="16">
      <c r="A1" s="143" t="s">
        <v>170</v>
      </c>
      <c r="B1" s="143" t="s">
        <v>171</v>
      </c>
      <c r="C1" s="143" t="s">
        <v>73</v>
      </c>
      <c r="E1" s="143" t="s">
        <v>168</v>
      </c>
      <c r="F1" s="143" t="s">
        <v>176</v>
      </c>
      <c r="G1" s="143" t="s">
        <v>70</v>
      </c>
    </row>
    <row r="2" spans="1:7" ht="128">
      <c r="A2" s="143" t="s">
        <v>113</v>
      </c>
      <c r="B2" s="141" t="s">
        <v>172</v>
      </c>
      <c r="C2" s="142">
        <v>87720</v>
      </c>
      <c r="E2" s="143" t="s">
        <v>113</v>
      </c>
      <c r="F2" s="142" t="s">
        <v>177</v>
      </c>
      <c r="G2" s="144">
        <v>18890</v>
      </c>
    </row>
    <row r="3" spans="1:7" ht="112">
      <c r="A3" s="143" t="s">
        <v>112</v>
      </c>
      <c r="B3" s="142" t="s">
        <v>173</v>
      </c>
      <c r="C3" s="142">
        <v>71900</v>
      </c>
      <c r="E3" s="143" t="s">
        <v>112</v>
      </c>
      <c r="F3" s="142" t="s">
        <v>178</v>
      </c>
      <c r="G3" s="144">
        <v>17780</v>
      </c>
    </row>
    <row r="4" spans="1:7" ht="144">
      <c r="A4" s="143" t="s">
        <v>71</v>
      </c>
      <c r="B4" s="141" t="s">
        <v>174</v>
      </c>
      <c r="C4" s="142">
        <v>139930</v>
      </c>
      <c r="E4" s="143" t="s">
        <v>71</v>
      </c>
      <c r="F4" s="142" t="s">
        <v>179</v>
      </c>
      <c r="G4" s="144">
        <v>23390</v>
      </c>
    </row>
    <row r="5" spans="1:7" ht="144">
      <c r="A5" s="143" t="s">
        <v>119</v>
      </c>
      <c r="B5" s="141" t="s">
        <v>175</v>
      </c>
      <c r="C5" s="142">
        <v>56120</v>
      </c>
      <c r="E5" s="143" t="s">
        <v>119</v>
      </c>
      <c r="F5" s="142" t="s">
        <v>179</v>
      </c>
      <c r="G5" s="144">
        <v>24780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C19" sqref="C19"/>
    </sheetView>
  </sheetViews>
  <sheetFormatPr baseColWidth="10" defaultColWidth="10.83203125" defaultRowHeight="15"/>
  <cols>
    <col min="1" max="1" width="33.5" customWidth="1"/>
    <col min="3" max="4" width="5.5" customWidth="1"/>
    <col min="5" max="5" width="33.5" customWidth="1"/>
    <col min="7" max="8" width="5.5" customWidth="1"/>
    <col min="9" max="9" width="33.5" customWidth="1"/>
    <col min="11" max="12" width="5.5" customWidth="1"/>
    <col min="13" max="13" width="33.5" customWidth="1"/>
    <col min="15" max="16" width="5.5" customWidth="1"/>
  </cols>
  <sheetData>
    <row r="2" spans="1:14" ht="15" customHeight="1">
      <c r="A2" s="75" t="s">
        <v>113</v>
      </c>
      <c r="B2" s="22" t="s">
        <v>70</v>
      </c>
      <c r="E2" s="58" t="s">
        <v>112</v>
      </c>
      <c r="F2" s="135" t="s">
        <v>70</v>
      </c>
      <c r="I2" s="59" t="s">
        <v>71</v>
      </c>
      <c r="J2" s="134" t="s">
        <v>70</v>
      </c>
      <c r="M2" s="60" t="s">
        <v>119</v>
      </c>
      <c r="N2" s="136" t="s">
        <v>73</v>
      </c>
    </row>
    <row r="3" spans="1:14" ht="15" customHeight="1">
      <c r="A3" s="56" t="s">
        <v>18</v>
      </c>
      <c r="B3" s="21"/>
      <c r="E3" s="56" t="s">
        <v>18</v>
      </c>
      <c r="F3" s="21"/>
      <c r="I3" s="56" t="s">
        <v>18</v>
      </c>
      <c r="J3" s="21"/>
      <c r="M3" s="56" t="s">
        <v>18</v>
      </c>
      <c r="N3" s="21"/>
    </row>
    <row r="4" spans="1:14" ht="14.5" customHeight="1">
      <c r="A4" s="53" t="s">
        <v>19</v>
      </c>
      <c r="B4" s="11">
        <v>71900</v>
      </c>
      <c r="E4" s="53" t="s">
        <v>20</v>
      </c>
      <c r="F4" s="11">
        <v>87720</v>
      </c>
      <c r="I4" s="53" t="s">
        <v>19</v>
      </c>
      <c r="J4" s="11">
        <v>71900</v>
      </c>
      <c r="M4" s="53" t="s">
        <v>19</v>
      </c>
      <c r="N4" s="11">
        <v>79900</v>
      </c>
    </row>
    <row r="5" spans="1:14" ht="14.5" customHeight="1">
      <c r="A5" s="53" t="s">
        <v>21</v>
      </c>
      <c r="B5" s="11">
        <v>139930</v>
      </c>
      <c r="E5" s="53" t="s">
        <v>21</v>
      </c>
      <c r="F5" s="11">
        <v>139930</v>
      </c>
      <c r="I5" s="55" t="s">
        <v>22</v>
      </c>
      <c r="J5" s="21"/>
      <c r="M5" s="55" t="s">
        <v>22</v>
      </c>
      <c r="N5" s="21"/>
    </row>
    <row r="6" spans="1:14" ht="15" customHeight="1">
      <c r="A6" s="55" t="s">
        <v>22</v>
      </c>
      <c r="B6" s="21"/>
      <c r="E6" s="55" t="s">
        <v>22</v>
      </c>
      <c r="F6" s="21"/>
      <c r="I6" s="53" t="s">
        <v>23</v>
      </c>
      <c r="J6" s="11"/>
      <c r="M6" s="53" t="s">
        <v>23</v>
      </c>
      <c r="N6" s="11">
        <v>3840</v>
      </c>
    </row>
    <row r="7" spans="1:14" ht="14.5" customHeight="1">
      <c r="A7" s="53" t="s">
        <v>25</v>
      </c>
      <c r="B7" s="11">
        <v>8700</v>
      </c>
      <c r="E7" s="53" t="s">
        <v>25</v>
      </c>
      <c r="F7" s="11">
        <v>8700</v>
      </c>
      <c r="I7" s="53" t="s">
        <v>24</v>
      </c>
      <c r="J7" s="11">
        <v>-2900</v>
      </c>
      <c r="M7" s="53" t="s">
        <v>26</v>
      </c>
      <c r="N7" s="11">
        <v>9800</v>
      </c>
    </row>
    <row r="8" spans="1:14" ht="14.5" customHeight="1">
      <c r="A8" s="53" t="s">
        <v>27</v>
      </c>
      <c r="B8" s="11">
        <v>5280</v>
      </c>
      <c r="E8" s="61" t="s">
        <v>28</v>
      </c>
      <c r="F8" s="11">
        <v>6910</v>
      </c>
      <c r="I8" s="53" t="s">
        <v>25</v>
      </c>
      <c r="J8" s="11">
        <v>8700</v>
      </c>
      <c r="M8" s="53" t="s">
        <v>29</v>
      </c>
      <c r="N8" s="11">
        <v>3930</v>
      </c>
    </row>
    <row r="9" spans="1:14" ht="14.5" customHeight="1">
      <c r="A9" s="61" t="s">
        <v>28</v>
      </c>
      <c r="B9" s="11">
        <v>6910</v>
      </c>
      <c r="E9" s="53" t="s">
        <v>29</v>
      </c>
      <c r="F9" s="11">
        <v>3930</v>
      </c>
      <c r="I9" s="53" t="s">
        <v>27</v>
      </c>
      <c r="J9" s="11">
        <v>5280</v>
      </c>
      <c r="M9" s="53" t="s">
        <v>30</v>
      </c>
      <c r="N9" s="11" t="s">
        <v>31</v>
      </c>
    </row>
    <row r="10" spans="1:14" ht="14.5" customHeight="1">
      <c r="A10" s="53" t="s">
        <v>29</v>
      </c>
      <c r="B10" s="11">
        <v>3930</v>
      </c>
      <c r="E10" s="53" t="s">
        <v>30</v>
      </c>
      <c r="F10" s="11">
        <v>16125</v>
      </c>
      <c r="I10" s="61" t="s">
        <v>28</v>
      </c>
      <c r="J10" s="11">
        <v>6910</v>
      </c>
      <c r="M10" s="53" t="s">
        <v>32</v>
      </c>
      <c r="N10" s="11">
        <v>3550</v>
      </c>
    </row>
    <row r="11" spans="1:14" ht="14.5" customHeight="1">
      <c r="A11" s="53" t="s">
        <v>32</v>
      </c>
      <c r="B11" s="11">
        <v>3550</v>
      </c>
      <c r="E11" s="53" t="s">
        <v>33</v>
      </c>
      <c r="F11" s="11">
        <v>5960</v>
      </c>
      <c r="I11" s="53" t="s">
        <v>29</v>
      </c>
      <c r="J11" s="11">
        <v>3930</v>
      </c>
      <c r="M11" s="53" t="s">
        <v>33</v>
      </c>
      <c r="N11" s="11">
        <v>5960</v>
      </c>
    </row>
    <row r="12" spans="1:14" ht="14.5" customHeight="1">
      <c r="A12" s="53" t="s">
        <v>33</v>
      </c>
      <c r="B12" s="11">
        <v>5960</v>
      </c>
      <c r="E12" s="55" t="s">
        <v>37</v>
      </c>
      <c r="F12" s="21"/>
      <c r="I12" s="53" t="s">
        <v>30</v>
      </c>
      <c r="J12" s="11" t="s">
        <v>31</v>
      </c>
      <c r="M12" s="53" t="s">
        <v>34</v>
      </c>
      <c r="N12" s="11">
        <v>29120</v>
      </c>
    </row>
    <row r="13" spans="1:14" ht="14.5" customHeight="1">
      <c r="A13" s="53" t="s">
        <v>34</v>
      </c>
      <c r="B13" s="11">
        <v>29120</v>
      </c>
      <c r="E13" s="53" t="s">
        <v>40</v>
      </c>
      <c r="F13" s="11">
        <v>4910</v>
      </c>
      <c r="I13" s="53" t="s">
        <v>32</v>
      </c>
      <c r="J13" s="11">
        <v>3550</v>
      </c>
      <c r="M13" s="53" t="s">
        <v>35</v>
      </c>
      <c r="N13" s="11">
        <v>4950</v>
      </c>
    </row>
    <row r="14" spans="1:14" ht="14.5" customHeight="1">
      <c r="A14" s="53" t="s">
        <v>35</v>
      </c>
      <c r="B14" s="11">
        <v>4950</v>
      </c>
      <c r="E14" s="53" t="s">
        <v>41</v>
      </c>
      <c r="F14" s="11">
        <v>1180</v>
      </c>
      <c r="I14" s="53" t="s">
        <v>33</v>
      </c>
      <c r="J14" s="11">
        <v>5960</v>
      </c>
      <c r="M14" s="53" t="s">
        <v>36</v>
      </c>
      <c r="N14" s="11">
        <v>4950</v>
      </c>
    </row>
    <row r="15" spans="1:14" ht="14.5" customHeight="1">
      <c r="A15" s="53" t="s">
        <v>36</v>
      </c>
      <c r="B15" s="11">
        <v>3810</v>
      </c>
      <c r="E15" s="53" t="s">
        <v>42</v>
      </c>
      <c r="F15" s="11">
        <v>690</v>
      </c>
      <c r="I15" s="53" t="s">
        <v>34</v>
      </c>
      <c r="J15" s="11">
        <v>29120</v>
      </c>
      <c r="M15" s="55" t="s">
        <v>37</v>
      </c>
      <c r="N15" s="21"/>
    </row>
    <row r="16" spans="1:14" ht="15" customHeight="1">
      <c r="A16" s="55" t="s">
        <v>37</v>
      </c>
      <c r="B16" s="21"/>
      <c r="E16" s="57" t="s">
        <v>43</v>
      </c>
      <c r="F16" s="11">
        <v>2390</v>
      </c>
      <c r="I16" s="53" t="s">
        <v>35</v>
      </c>
      <c r="J16" s="11">
        <v>4950</v>
      </c>
      <c r="M16" s="53" t="s">
        <v>38</v>
      </c>
      <c r="N16" s="11">
        <v>690</v>
      </c>
    </row>
    <row r="17" spans="1:14" ht="14.5" customHeight="1">
      <c r="A17" s="53" t="s">
        <v>38</v>
      </c>
      <c r="B17" s="11">
        <v>690</v>
      </c>
      <c r="E17" s="55" t="s">
        <v>45</v>
      </c>
      <c r="F17" s="21"/>
      <c r="I17" s="53" t="s">
        <v>36</v>
      </c>
      <c r="J17" s="11">
        <v>3810</v>
      </c>
      <c r="M17" s="53" t="s">
        <v>39</v>
      </c>
      <c r="N17" s="11">
        <v>290</v>
      </c>
    </row>
    <row r="18" spans="1:14" ht="14.5" customHeight="1">
      <c r="A18" s="53" t="s">
        <v>39</v>
      </c>
      <c r="B18" s="11">
        <v>290</v>
      </c>
      <c r="E18" s="57" t="s">
        <v>46</v>
      </c>
      <c r="F18" s="11">
        <v>1290</v>
      </c>
      <c r="I18" s="55" t="s">
        <v>37</v>
      </c>
      <c r="J18" s="21"/>
      <c r="M18" s="53" t="s">
        <v>40</v>
      </c>
      <c r="N18" s="11">
        <v>4910</v>
      </c>
    </row>
    <row r="19" spans="1:14" ht="14.5" customHeight="1">
      <c r="A19" s="53" t="s">
        <v>40</v>
      </c>
      <c r="B19" s="11">
        <v>4910</v>
      </c>
      <c r="E19" s="57" t="s">
        <v>47</v>
      </c>
      <c r="F19" s="11">
        <v>1980</v>
      </c>
      <c r="I19" s="53" t="s">
        <v>38</v>
      </c>
      <c r="J19" s="11">
        <v>690</v>
      </c>
      <c r="M19" s="53" t="s">
        <v>41</v>
      </c>
      <c r="N19" s="11">
        <v>1180</v>
      </c>
    </row>
    <row r="20" spans="1:14" ht="14.5" customHeight="1">
      <c r="A20" s="53" t="s">
        <v>41</v>
      </c>
      <c r="B20" s="11">
        <v>1180</v>
      </c>
      <c r="E20" s="55" t="s">
        <v>49</v>
      </c>
      <c r="F20" s="21"/>
      <c r="I20" s="53" t="s">
        <v>39</v>
      </c>
      <c r="J20" s="11">
        <v>290</v>
      </c>
      <c r="M20" s="53" t="s">
        <v>42</v>
      </c>
      <c r="N20" s="11">
        <v>690</v>
      </c>
    </row>
    <row r="21" spans="1:14" ht="14.5" customHeight="1">
      <c r="A21" s="53" t="s">
        <v>42</v>
      </c>
      <c r="B21" s="11">
        <v>690</v>
      </c>
      <c r="E21" s="57" t="s">
        <v>50</v>
      </c>
      <c r="F21" s="11">
        <v>1790</v>
      </c>
      <c r="I21" s="53" t="s">
        <v>40</v>
      </c>
      <c r="J21" s="11">
        <v>4910</v>
      </c>
      <c r="M21" s="57" t="s">
        <v>43</v>
      </c>
      <c r="N21" s="11">
        <v>2390</v>
      </c>
    </row>
    <row r="22" spans="1:14" ht="14.5" customHeight="1">
      <c r="A22" s="57" t="s">
        <v>43</v>
      </c>
      <c r="B22" s="11">
        <v>2390</v>
      </c>
      <c r="E22" s="55" t="s">
        <v>51</v>
      </c>
      <c r="F22" s="21"/>
      <c r="I22" s="53" t="s">
        <v>41</v>
      </c>
      <c r="J22" s="11">
        <v>1180</v>
      </c>
      <c r="M22" s="53" t="s">
        <v>44</v>
      </c>
      <c r="N22" s="11">
        <v>27100</v>
      </c>
    </row>
    <row r="23" spans="1:14" ht="15" customHeight="1">
      <c r="A23" s="55" t="s">
        <v>45</v>
      </c>
      <c r="B23" s="21"/>
      <c r="E23" s="53" t="s">
        <v>52</v>
      </c>
      <c r="F23" s="11">
        <v>1290</v>
      </c>
      <c r="I23" s="53" t="s">
        <v>42</v>
      </c>
      <c r="J23" s="11">
        <v>690</v>
      </c>
      <c r="M23" s="55" t="s">
        <v>45</v>
      </c>
      <c r="N23" s="21"/>
    </row>
    <row r="24" spans="1:14" ht="14.5" customHeight="1">
      <c r="A24" s="57" t="s">
        <v>46</v>
      </c>
      <c r="B24" s="11">
        <v>1290</v>
      </c>
      <c r="E24" s="57" t="s">
        <v>53</v>
      </c>
      <c r="F24" s="11">
        <v>1920</v>
      </c>
      <c r="I24" s="57" t="s">
        <v>43</v>
      </c>
      <c r="J24" s="11">
        <v>2390</v>
      </c>
      <c r="M24" s="57" t="s">
        <v>46</v>
      </c>
      <c r="N24" s="11">
        <v>1290</v>
      </c>
    </row>
    <row r="25" spans="1:14" ht="20.25" customHeight="1">
      <c r="A25" s="57" t="s">
        <v>47</v>
      </c>
      <c r="B25" s="11">
        <v>1980</v>
      </c>
      <c r="E25" s="55" t="s">
        <v>54</v>
      </c>
      <c r="F25" s="21"/>
      <c r="I25" s="53" t="s">
        <v>44</v>
      </c>
      <c r="J25" s="11">
        <v>27100</v>
      </c>
      <c r="M25" s="57" t="s">
        <v>47</v>
      </c>
      <c r="N25" s="11">
        <v>1980</v>
      </c>
    </row>
    <row r="26" spans="1:14" ht="14.5" customHeight="1">
      <c r="A26" s="57" t="s">
        <v>48</v>
      </c>
      <c r="B26" s="11">
        <v>1980</v>
      </c>
      <c r="E26" s="57" t="s">
        <v>55</v>
      </c>
      <c r="F26" s="11">
        <v>46232</v>
      </c>
      <c r="I26" s="55" t="s">
        <v>45</v>
      </c>
      <c r="J26" s="21"/>
      <c r="M26" s="55" t="s">
        <v>49</v>
      </c>
      <c r="N26" s="21"/>
    </row>
    <row r="27" spans="1:14" ht="15" customHeight="1">
      <c r="A27" s="55" t="s">
        <v>49</v>
      </c>
      <c r="B27" s="21"/>
      <c r="E27" s="57" t="s">
        <v>56</v>
      </c>
      <c r="F27" s="11">
        <v>48650</v>
      </c>
      <c r="I27" s="57" t="s">
        <v>46</v>
      </c>
      <c r="J27" s="11">
        <v>1290</v>
      </c>
      <c r="M27" s="57" t="s">
        <v>50</v>
      </c>
      <c r="N27" s="11">
        <v>1790</v>
      </c>
    </row>
    <row r="28" spans="1:14" ht="14.5" customHeight="1">
      <c r="A28" s="57" t="s">
        <v>50</v>
      </c>
      <c r="B28" s="11">
        <v>1790</v>
      </c>
      <c r="E28" s="57" t="s">
        <v>57</v>
      </c>
      <c r="F28" s="11">
        <v>5870</v>
      </c>
      <c r="I28" s="57" t="s">
        <v>47</v>
      </c>
      <c r="J28" s="11">
        <v>1980</v>
      </c>
      <c r="M28" s="55" t="s">
        <v>51</v>
      </c>
      <c r="N28" s="21"/>
    </row>
    <row r="29" spans="1:14" ht="15" customHeight="1">
      <c r="A29" s="55" t="s">
        <v>51</v>
      </c>
      <c r="B29" s="21"/>
      <c r="E29" s="57" t="s">
        <v>58</v>
      </c>
      <c r="F29" s="11">
        <v>4150</v>
      </c>
      <c r="I29" s="57" t="s">
        <v>48</v>
      </c>
      <c r="J29" s="11">
        <v>1980</v>
      </c>
      <c r="M29" s="53" t="s">
        <v>52</v>
      </c>
      <c r="N29" s="11">
        <v>1290</v>
      </c>
    </row>
    <row r="30" spans="1:14" ht="14.5" customHeight="1">
      <c r="A30" s="53" t="s">
        <v>52</v>
      </c>
      <c r="B30" s="11">
        <v>1290</v>
      </c>
      <c r="E30" s="57" t="s">
        <v>59</v>
      </c>
      <c r="F30" s="11">
        <v>25950</v>
      </c>
      <c r="I30" s="55" t="s">
        <v>49</v>
      </c>
      <c r="J30" s="21"/>
      <c r="M30" s="57" t="s">
        <v>53</v>
      </c>
      <c r="N30" s="11">
        <v>1920</v>
      </c>
    </row>
    <row r="31" spans="1:14" ht="14.5" customHeight="1">
      <c r="A31" s="57" t="s">
        <v>53</v>
      </c>
      <c r="B31" s="11">
        <v>1920</v>
      </c>
      <c r="E31" s="55" t="s">
        <v>60</v>
      </c>
      <c r="F31" s="21"/>
      <c r="I31" s="57" t="s">
        <v>50</v>
      </c>
      <c r="J31" s="11">
        <v>1790</v>
      </c>
      <c r="M31" s="55" t="s">
        <v>54</v>
      </c>
      <c r="N31" s="21"/>
    </row>
    <row r="32" spans="1:14" ht="27" customHeight="1">
      <c r="A32" s="55" t="s">
        <v>54</v>
      </c>
      <c r="B32" s="21"/>
      <c r="E32" s="61" t="s">
        <v>61</v>
      </c>
      <c r="F32" s="11">
        <v>4930</v>
      </c>
      <c r="I32" s="55" t="s">
        <v>51</v>
      </c>
      <c r="J32" s="21"/>
      <c r="M32" s="57" t="s">
        <v>55</v>
      </c>
      <c r="N32" s="11">
        <v>46232</v>
      </c>
    </row>
    <row r="33" spans="1:14" ht="14.5" customHeight="1">
      <c r="A33" s="57" t="s">
        <v>55</v>
      </c>
      <c r="B33" s="11">
        <v>46232</v>
      </c>
      <c r="E33" s="62" t="s">
        <v>62</v>
      </c>
      <c r="F33" s="11" t="s">
        <v>63</v>
      </c>
      <c r="I33" s="53" t="s">
        <v>52</v>
      </c>
      <c r="J33" s="11">
        <v>1290</v>
      </c>
      <c r="M33" s="57" t="s">
        <v>56</v>
      </c>
      <c r="N33" s="11">
        <v>48650</v>
      </c>
    </row>
    <row r="34" spans="1:14" ht="14.5" customHeight="1">
      <c r="A34" s="57" t="s">
        <v>56</v>
      </c>
      <c r="B34" s="11">
        <v>48650</v>
      </c>
      <c r="E34" s="62" t="s">
        <v>64</v>
      </c>
      <c r="F34" s="11">
        <v>1480</v>
      </c>
      <c r="I34" s="57" t="s">
        <v>53</v>
      </c>
      <c r="J34" s="11">
        <v>1920</v>
      </c>
      <c r="M34" s="57" t="s">
        <v>57</v>
      </c>
      <c r="N34" s="11">
        <v>5870</v>
      </c>
    </row>
    <row r="35" spans="1:14" ht="14.5" customHeight="1">
      <c r="A35" s="57" t="s">
        <v>57</v>
      </c>
      <c r="B35" s="11">
        <v>5870</v>
      </c>
      <c r="E35" s="62" t="s">
        <v>65</v>
      </c>
      <c r="F35" s="11">
        <v>11200</v>
      </c>
      <c r="I35" s="55" t="s">
        <v>54</v>
      </c>
      <c r="J35" s="21"/>
      <c r="M35" s="57" t="s">
        <v>58</v>
      </c>
      <c r="N35" s="11">
        <v>4150</v>
      </c>
    </row>
    <row r="36" spans="1:14" ht="14.5" customHeight="1">
      <c r="A36" s="57" t="s">
        <v>58</v>
      </c>
      <c r="B36" s="11">
        <v>4150</v>
      </c>
      <c r="E36" s="62" t="s">
        <v>66</v>
      </c>
      <c r="F36" s="11">
        <v>4420</v>
      </c>
      <c r="I36" s="57" t="s">
        <v>55</v>
      </c>
      <c r="J36" s="11">
        <v>46232</v>
      </c>
      <c r="M36" s="57" t="s">
        <v>59</v>
      </c>
      <c r="N36" s="11">
        <v>25950</v>
      </c>
    </row>
    <row r="37" spans="1:14" ht="14.5" customHeight="1">
      <c r="A37" s="57" t="s">
        <v>59</v>
      </c>
      <c r="B37" s="11">
        <v>25950</v>
      </c>
      <c r="E37" s="62" t="s">
        <v>67</v>
      </c>
      <c r="F37" s="11">
        <v>12200</v>
      </c>
      <c r="I37" s="57" t="s">
        <v>56</v>
      </c>
      <c r="J37" s="11">
        <v>48650</v>
      </c>
      <c r="M37" s="55" t="s">
        <v>60</v>
      </c>
      <c r="N37" s="21"/>
    </row>
    <row r="38" spans="1:14" ht="28.5" customHeight="1">
      <c r="A38" s="55" t="s">
        <v>60</v>
      </c>
      <c r="B38" s="21"/>
      <c r="E38" s="55" t="s">
        <v>68</v>
      </c>
      <c r="F38" s="21"/>
      <c r="I38" s="57" t="s">
        <v>57</v>
      </c>
      <c r="J38" s="11">
        <v>5870</v>
      </c>
      <c r="M38" s="63" t="s">
        <v>61</v>
      </c>
      <c r="N38" s="11">
        <v>4930</v>
      </c>
    </row>
    <row r="39" spans="1:14" ht="14.5" customHeight="1">
      <c r="A39" s="61" t="s">
        <v>61</v>
      </c>
      <c r="B39" s="11">
        <v>4930</v>
      </c>
      <c r="E39" s="54" t="s">
        <v>69</v>
      </c>
      <c r="F39" s="11">
        <v>29548</v>
      </c>
      <c r="I39" s="57" t="s">
        <v>58</v>
      </c>
      <c r="J39" s="11">
        <v>4150</v>
      </c>
      <c r="M39" s="62" t="s">
        <v>62</v>
      </c>
      <c r="N39" s="11" t="s">
        <v>63</v>
      </c>
    </row>
    <row r="40" spans="1:14" ht="14.5" customHeight="1">
      <c r="A40" s="62" t="s">
        <v>62</v>
      </c>
      <c r="B40" s="11" t="s">
        <v>63</v>
      </c>
      <c r="I40" s="57" t="s">
        <v>59</v>
      </c>
      <c r="J40" s="11">
        <v>25950</v>
      </c>
      <c r="M40" s="62" t="s">
        <v>64</v>
      </c>
      <c r="N40" s="11">
        <v>1480</v>
      </c>
    </row>
    <row r="41" spans="1:14" ht="14.5" customHeight="1">
      <c r="A41" s="62" t="s">
        <v>64</v>
      </c>
      <c r="B41" s="11">
        <v>1480</v>
      </c>
      <c r="I41" s="55" t="s">
        <v>60</v>
      </c>
      <c r="J41" s="21"/>
      <c r="M41" s="62" t="s">
        <v>65</v>
      </c>
      <c r="N41" s="11">
        <v>11200</v>
      </c>
    </row>
    <row r="42" spans="1:14" ht="14.5" customHeight="1">
      <c r="A42" s="62" t="s">
        <v>65</v>
      </c>
      <c r="B42" s="11">
        <v>11200</v>
      </c>
      <c r="I42" s="61" t="s">
        <v>61</v>
      </c>
      <c r="J42" s="11">
        <v>4930</v>
      </c>
      <c r="M42" s="62" t="s">
        <v>66</v>
      </c>
      <c r="N42" s="11">
        <v>4420</v>
      </c>
    </row>
    <row r="43" spans="1:14" ht="14.5" customHeight="1">
      <c r="A43" s="62" t="s">
        <v>66</v>
      </c>
      <c r="B43" s="11">
        <v>4420</v>
      </c>
      <c r="I43" s="62" t="s">
        <v>62</v>
      </c>
      <c r="J43" s="11" t="s">
        <v>63</v>
      </c>
      <c r="M43" s="62" t="s">
        <v>67</v>
      </c>
      <c r="N43" s="11">
        <v>12200</v>
      </c>
    </row>
    <row r="44" spans="1:14" ht="14.5" customHeight="1">
      <c r="A44" s="62" t="s">
        <v>67</v>
      </c>
      <c r="B44" s="11">
        <v>12200</v>
      </c>
      <c r="I44" s="62" t="s">
        <v>64</v>
      </c>
      <c r="J44" s="11">
        <v>1480</v>
      </c>
      <c r="M44" s="55" t="s">
        <v>68</v>
      </c>
      <c r="N44" s="21"/>
    </row>
    <row r="45" spans="1:14" ht="28.5" customHeight="1">
      <c r="A45" s="55" t="s">
        <v>68</v>
      </c>
      <c r="B45" s="21"/>
      <c r="I45" s="62" t="s">
        <v>65</v>
      </c>
      <c r="J45" s="11">
        <v>11200</v>
      </c>
      <c r="M45" s="54" t="s">
        <v>69</v>
      </c>
      <c r="N45" s="11">
        <v>29548</v>
      </c>
    </row>
    <row r="46" spans="1:14" ht="14.5" customHeight="1">
      <c r="A46" s="54" t="s">
        <v>69</v>
      </c>
      <c r="B46" s="11">
        <v>29548</v>
      </c>
      <c r="I46" s="62" t="s">
        <v>66</v>
      </c>
      <c r="J46" s="11">
        <v>4420</v>
      </c>
    </row>
    <row r="47" spans="1:14" ht="14.5" customHeight="1">
      <c r="A47" s="8"/>
      <c r="B47" s="9"/>
      <c r="C47" s="9"/>
      <c r="D47" s="9"/>
      <c r="E47" s="10"/>
      <c r="I47" s="62" t="s">
        <v>67</v>
      </c>
      <c r="J47" s="11">
        <v>12200</v>
      </c>
    </row>
    <row r="48" spans="1:14" ht="21" customHeight="1">
      <c r="I48" s="55" t="s">
        <v>68</v>
      </c>
      <c r="J48" s="21"/>
    </row>
    <row r="49" spans="9:10" ht="15" customHeight="1">
      <c r="I49" s="54" t="s">
        <v>69</v>
      </c>
      <c r="J49" s="11">
        <v>29548</v>
      </c>
    </row>
    <row r="72" ht="22.5" customHeight="1"/>
    <row r="85" ht="23.25" customHeight="1"/>
    <row r="122" ht="24.75" customHeight="1"/>
    <row r="135" ht="24.75" customHeight="1"/>
    <row r="168" ht="24" customHeight="1"/>
    <row r="181" ht="24" customHeight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M2" sqref="M2"/>
    </sheetView>
  </sheetViews>
  <sheetFormatPr baseColWidth="10" defaultColWidth="10.83203125" defaultRowHeight="15"/>
  <cols>
    <col min="1" max="1" width="33.5" customWidth="1"/>
    <col min="3" max="4" width="5.5" customWidth="1"/>
    <col min="5" max="5" width="33.5" customWidth="1"/>
    <col min="7" max="8" width="5.5" customWidth="1"/>
    <col min="9" max="9" width="33.5" customWidth="1"/>
    <col min="11" max="12" width="5.5" customWidth="1"/>
    <col min="13" max="13" width="33.5" customWidth="1"/>
  </cols>
  <sheetData>
    <row r="2" spans="1:14" ht="30" customHeight="1">
      <c r="A2" s="70" t="s">
        <v>113</v>
      </c>
      <c r="B2" s="70" t="s">
        <v>70</v>
      </c>
      <c r="E2" s="66" t="s">
        <v>112</v>
      </c>
      <c r="F2" s="66" t="s">
        <v>70</v>
      </c>
      <c r="I2" s="73" t="s">
        <v>71</v>
      </c>
      <c r="J2" s="73" t="s">
        <v>70</v>
      </c>
      <c r="M2" s="137" t="s">
        <v>119</v>
      </c>
      <c r="N2" s="72" t="s">
        <v>70</v>
      </c>
    </row>
    <row r="3" spans="1:14" ht="26.25" customHeight="1">
      <c r="A3" s="67" t="s">
        <v>81</v>
      </c>
      <c r="B3" s="11"/>
      <c r="E3" s="67" t="s">
        <v>81</v>
      </c>
      <c r="F3" s="21"/>
      <c r="I3" s="67" t="s">
        <v>81</v>
      </c>
      <c r="J3" s="21"/>
      <c r="M3" s="67" t="s">
        <v>81</v>
      </c>
      <c r="N3" s="21"/>
    </row>
    <row r="4" spans="1:14" ht="14.5" customHeight="1">
      <c r="A4" s="64" t="s">
        <v>82</v>
      </c>
      <c r="B4" s="11">
        <v>8950</v>
      </c>
      <c r="E4" s="64" t="s">
        <v>82</v>
      </c>
      <c r="F4" s="11">
        <v>8950</v>
      </c>
      <c r="I4" s="64" t="s">
        <v>82</v>
      </c>
      <c r="J4" s="11">
        <v>8950</v>
      </c>
      <c r="M4" s="64" t="s">
        <v>82</v>
      </c>
      <c r="N4" s="11">
        <v>8950</v>
      </c>
    </row>
    <row r="5" spans="1:14" ht="14.5" customHeight="1">
      <c r="A5" s="68" t="s">
        <v>83</v>
      </c>
      <c r="B5" s="11">
        <v>3150</v>
      </c>
      <c r="E5" s="64" t="s">
        <v>84</v>
      </c>
      <c r="F5" s="11">
        <v>7290</v>
      </c>
      <c r="I5" s="68" t="s">
        <v>83</v>
      </c>
      <c r="J5" s="11">
        <v>3150</v>
      </c>
      <c r="M5" s="64" t="s">
        <v>84</v>
      </c>
      <c r="N5" s="11">
        <v>7290</v>
      </c>
    </row>
    <row r="6" spans="1:14" ht="69" customHeight="1">
      <c r="A6" s="69" t="s">
        <v>84</v>
      </c>
      <c r="B6" s="11">
        <v>7290</v>
      </c>
      <c r="E6" s="71" t="s">
        <v>74</v>
      </c>
      <c r="F6" s="21"/>
      <c r="I6" s="69" t="s">
        <v>84</v>
      </c>
      <c r="J6" s="11">
        <v>7290</v>
      </c>
      <c r="M6" s="71" t="s">
        <v>74</v>
      </c>
      <c r="N6" s="21"/>
    </row>
    <row r="7" spans="1:14" ht="27.75" customHeight="1">
      <c r="A7" s="68" t="s">
        <v>85</v>
      </c>
      <c r="B7" s="11">
        <v>2490</v>
      </c>
      <c r="E7" s="74" t="s">
        <v>75</v>
      </c>
      <c r="F7" s="11">
        <v>19500</v>
      </c>
      <c r="I7" s="68" t="s">
        <v>85</v>
      </c>
      <c r="J7" s="11">
        <v>2490</v>
      </c>
      <c r="M7" s="65" t="s">
        <v>75</v>
      </c>
      <c r="N7" s="11">
        <v>19500</v>
      </c>
    </row>
    <row r="8" spans="1:14" ht="26.25" customHeight="1">
      <c r="A8" s="67" t="s">
        <v>74</v>
      </c>
      <c r="B8" s="11"/>
      <c r="E8" s="74" t="s">
        <v>76</v>
      </c>
      <c r="F8" s="11">
        <v>4775</v>
      </c>
      <c r="I8" s="67" t="s">
        <v>74</v>
      </c>
      <c r="J8" s="21"/>
      <c r="M8" s="65" t="s">
        <v>76</v>
      </c>
      <c r="N8" s="11">
        <v>4775</v>
      </c>
    </row>
    <row r="9" spans="1:14" ht="15" customHeight="1">
      <c r="A9" s="65" t="s">
        <v>75</v>
      </c>
      <c r="B9" s="11">
        <v>19500</v>
      </c>
      <c r="E9" s="74" t="s">
        <v>78</v>
      </c>
      <c r="F9" s="11">
        <v>10905</v>
      </c>
      <c r="I9" s="65" t="s">
        <v>75</v>
      </c>
      <c r="J9" s="11">
        <v>19500</v>
      </c>
      <c r="M9" s="65" t="s">
        <v>77</v>
      </c>
      <c r="N9" s="11">
        <v>9735</v>
      </c>
    </row>
    <row r="10" spans="1:14" ht="14.5" customHeight="1">
      <c r="A10" s="65" t="s">
        <v>76</v>
      </c>
      <c r="B10" s="11">
        <v>4775</v>
      </c>
      <c r="E10" s="65" t="s">
        <v>79</v>
      </c>
      <c r="F10" s="11">
        <v>10905</v>
      </c>
      <c r="I10" s="65" t="s">
        <v>76</v>
      </c>
      <c r="J10" s="11">
        <v>4775</v>
      </c>
      <c r="M10" s="65" t="s">
        <v>79</v>
      </c>
      <c r="N10" s="11">
        <v>10905</v>
      </c>
    </row>
    <row r="11" spans="1:14" ht="29.25" customHeight="1">
      <c r="A11" s="65" t="s">
        <v>78</v>
      </c>
      <c r="B11" s="11">
        <v>10905</v>
      </c>
      <c r="I11" s="65" t="s">
        <v>77</v>
      </c>
      <c r="J11" s="11">
        <v>12575</v>
      </c>
    </row>
    <row r="12" spans="1:14" ht="14.5" customHeight="1">
      <c r="A12" s="65" t="s">
        <v>79</v>
      </c>
      <c r="B12" s="11">
        <v>10905</v>
      </c>
      <c r="I12" s="65" t="s">
        <v>79</v>
      </c>
      <c r="J12" s="11">
        <v>10905</v>
      </c>
    </row>
    <row r="19" ht="19.5" customHeight="1"/>
    <row r="43" ht="25.5" customHeight="1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baseColWidth="10" defaultColWidth="10.83203125" defaultRowHeight="15"/>
  <cols>
    <col min="1" max="1" width="24.5" customWidth="1"/>
    <col min="2" max="2" width="20.1640625" bestFit="1" customWidth="1"/>
  </cols>
  <sheetData>
    <row r="2" spans="1:1">
      <c r="A2" s="13" t="s">
        <v>92</v>
      </c>
    </row>
    <row r="3" spans="1:1">
      <c r="A3" s="12" t="s">
        <v>102</v>
      </c>
    </row>
    <row r="4" spans="1:1">
      <c r="A4" s="12" t="s">
        <v>103</v>
      </c>
    </row>
    <row r="5" spans="1:1">
      <c r="A5" s="12" t="s">
        <v>96</v>
      </c>
    </row>
    <row r="6" spans="1:1">
      <c r="A6" s="12" t="s">
        <v>95</v>
      </c>
    </row>
    <row r="7" spans="1:1">
      <c r="A7" s="12" t="s">
        <v>98</v>
      </c>
    </row>
    <row r="8" spans="1:1">
      <c r="A8" s="12" t="s">
        <v>97</v>
      </c>
    </row>
    <row r="9" spans="1:1">
      <c r="A9" s="12" t="s">
        <v>99</v>
      </c>
    </row>
    <row r="10" spans="1:1">
      <c r="A10" s="12" t="s">
        <v>93</v>
      </c>
    </row>
    <row r="11" spans="1:1">
      <c r="A11" s="12" t="s">
        <v>100</v>
      </c>
    </row>
    <row r="12" spans="1:1">
      <c r="A12" s="12" t="s">
        <v>94</v>
      </c>
    </row>
    <row r="13" spans="1:1">
      <c r="A13" s="12" t="s">
        <v>101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FORM1</vt:lpstr>
      <vt:lpstr>OPTIONS</vt:lpstr>
      <vt:lpstr>SERVICES</vt:lpstr>
      <vt:lpstr>TRANSPORT</vt:lpstr>
      <vt:lpstr>BANK</vt:lpstr>
      <vt:lpstr>PROPOSAL</vt:lpstr>
      <vt:lpstr>List Form1</vt:lpstr>
      <vt:lpstr>BDD Form1</vt:lpstr>
      <vt:lpstr>List PROPO</vt:lpstr>
      <vt:lpstr>List Options</vt:lpstr>
      <vt:lpstr>List Services</vt:lpstr>
      <vt:lpstr>List Transport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Natalia Jacquet Kusnierz</cp:lastModifiedBy>
  <cp:lastPrinted>2019-08-13T13:23:51Z</cp:lastPrinted>
  <dcterms:created xsi:type="dcterms:W3CDTF">2019-08-09T06:45:27Z</dcterms:created>
  <dcterms:modified xsi:type="dcterms:W3CDTF">2019-08-16T15:21:00Z</dcterms:modified>
</cp:coreProperties>
</file>