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2.xml" ContentType="application/vnd.ms-excel.controlproperties+xml"/>
  <Override PartName="/xl/drawings/drawing3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ederic BAUGE\Documents\Natalia\"/>
    </mc:Choice>
  </mc:AlternateContent>
  <xr:revisionPtr revIDLastSave="0" documentId="13_ncr:1_{419E18D6-1FD1-4757-9CBD-B915D964C911}" xr6:coauthVersionLast="44" xr6:coauthVersionMax="44" xr10:uidLastSave="{00000000-0000-0000-0000-000000000000}"/>
  <bookViews>
    <workbookView xWindow="-120" yWindow="-120" windowWidth="20730" windowHeight="11160" tabRatio="884" activeTab="2" xr2:uid="{29F7E6AD-76EC-4AB4-88E6-901F336537AC}"/>
  </bookViews>
  <sheets>
    <sheet name="TRANSPORT" sheetId="8" r:id="rId1"/>
    <sheet name="BANK" sheetId="4" r:id="rId2"/>
    <sheet name="PROPOSAL" sheetId="11" r:id="rId3"/>
    <sheet name="List Transport" sheetId="7" r:id="rId4"/>
    <sheet name="List Bank" sheetId="13" r:id="rId5"/>
  </sheets>
  <externalReferences>
    <externalReference r:id="rId6"/>
    <externalReference r:id="rId7"/>
  </externalReferences>
  <definedNames>
    <definedName name="BRaking">#REF!</definedName>
    <definedName name="COUNTRY">'List Transport'!$E$3:$E$8</definedName>
    <definedName name="F">PROPOSAL!$F$68</definedName>
    <definedName name="FourWheels">#REF!</definedName>
    <definedName name="Guarantee">'List Bank'!$C$1:$C$4</definedName>
    <definedName name="KT">Tableau8[[Kind of transport ]]</definedName>
    <definedName name="Modules2">[1]LISTS!$A$19:$A$22</definedName>
    <definedName name="Motorbike">#REF!</definedName>
    <definedName name="MotorbikeType">#REF!</definedName>
    <definedName name="NoTrailer">#REF!</definedName>
    <definedName name="RD">#REF!</definedName>
    <definedName name="RR">#REF!</definedName>
    <definedName name="SR">#REF!</definedName>
    <definedName name="TypeTransports">Tableau1[[Types of transport ]]</definedName>
    <definedName name="VT">#REF!</definedName>
    <definedName name="Yes_No">'List Bank'!$A$1:$A$3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1" i="13" l="1"/>
  <c r="D12" i="7" l="1"/>
  <c r="D11" i="7"/>
  <c r="C12" i="7"/>
  <c r="L24" i="8"/>
  <c r="L18" i="8"/>
  <c r="C11" i="7"/>
  <c r="F300" i="11" l="1"/>
  <c r="F299" i="11"/>
  <c r="F298" i="11"/>
  <c r="F297" i="11"/>
  <c r="F296" i="11"/>
  <c r="F295" i="11"/>
  <c r="F294" i="11"/>
  <c r="F293" i="11"/>
  <c r="F292" i="11"/>
  <c r="F291" i="11"/>
  <c r="F290" i="11"/>
  <c r="F289" i="11"/>
  <c r="F288" i="11"/>
  <c r="F287" i="11"/>
  <c r="F286" i="11"/>
  <c r="F285" i="11"/>
  <c r="F284" i="11"/>
  <c r="F283" i="11"/>
  <c r="F282" i="11"/>
  <c r="F281" i="11"/>
  <c r="F280" i="11"/>
  <c r="F279" i="11"/>
  <c r="F278" i="11"/>
  <c r="F277" i="11"/>
  <c r="F276" i="11"/>
  <c r="F275" i="11"/>
  <c r="F274" i="11"/>
  <c r="F273" i="11"/>
  <c r="F272" i="11"/>
  <c r="F271" i="11"/>
  <c r="F270" i="11"/>
  <c r="F269" i="11"/>
  <c r="F268" i="11"/>
  <c r="F267" i="11"/>
  <c r="F266" i="11"/>
  <c r="F265" i="11"/>
  <c r="F264" i="11"/>
  <c r="F263" i="11"/>
  <c r="F262" i="11"/>
  <c r="F261" i="11"/>
  <c r="F260" i="11"/>
  <c r="F259" i="11"/>
  <c r="F258" i="11"/>
  <c r="F257" i="11"/>
  <c r="F256" i="11"/>
  <c r="F255" i="11"/>
  <c r="F254" i="11"/>
  <c r="F253" i="11"/>
  <c r="F252" i="11"/>
  <c r="F251" i="11"/>
  <c r="F250" i="11"/>
  <c r="F249" i="11"/>
  <c r="F248" i="11"/>
  <c r="F247" i="11"/>
  <c r="F246" i="11"/>
  <c r="F245" i="11"/>
  <c r="F244" i="11"/>
  <c r="F243" i="11"/>
  <c r="F242" i="11"/>
  <c r="F241" i="11"/>
  <c r="F240" i="11"/>
  <c r="F239" i="11"/>
  <c r="F238" i="11"/>
  <c r="F237" i="11"/>
  <c r="F236" i="11"/>
  <c r="F235" i="11"/>
  <c r="F234" i="11"/>
  <c r="F233" i="11"/>
  <c r="F232" i="11"/>
  <c r="F231" i="11"/>
  <c r="F230" i="11"/>
  <c r="F229" i="11"/>
  <c r="F228" i="11"/>
  <c r="F227" i="11"/>
  <c r="F226" i="11"/>
  <c r="F225" i="11"/>
  <c r="F224" i="11"/>
  <c r="F223" i="11"/>
  <c r="F222" i="11"/>
  <c r="F221" i="11"/>
  <c r="F220" i="11"/>
  <c r="F219" i="11"/>
  <c r="F218" i="11"/>
  <c r="F217" i="11"/>
  <c r="F216" i="11"/>
  <c r="F215" i="11"/>
  <c r="F214" i="11"/>
  <c r="F213" i="11"/>
  <c r="F212" i="11"/>
  <c r="F211" i="11"/>
  <c r="F210" i="11"/>
  <c r="F209" i="11"/>
  <c r="F208" i="11"/>
  <c r="F207" i="11"/>
  <c r="F206" i="11"/>
  <c r="F205" i="11"/>
  <c r="F204" i="11"/>
  <c r="F203" i="11"/>
  <c r="F202" i="11"/>
  <c r="F201" i="11"/>
  <c r="A20" i="11" l="1"/>
  <c r="A24" i="11" l="1"/>
  <c r="E24" i="11" l="1"/>
  <c r="D24" i="11"/>
  <c r="C10" i="7"/>
  <c r="F24" i="11" l="1"/>
  <c r="E15" i="11" l="1"/>
  <c r="A26" i="11" l="1"/>
  <c r="D26" i="11"/>
  <c r="E26" i="11"/>
  <c r="E19" i="11"/>
  <c r="E18" i="11"/>
  <c r="E17" i="11"/>
  <c r="E16" i="11"/>
  <c r="F15" i="11"/>
  <c r="F26" i="11" l="1"/>
  <c r="E28" i="11"/>
  <c r="E29" i="11" s="1"/>
  <c r="D28" i="11"/>
  <c r="D29" i="11" s="1"/>
  <c r="A28" i="11"/>
  <c r="F28" i="11" l="1"/>
  <c r="F29" i="11" s="1"/>
  <c r="A15" i="11"/>
</calcChain>
</file>

<file path=xl/sharedStrings.xml><?xml version="1.0" encoding="utf-8"?>
<sst xmlns="http://schemas.openxmlformats.org/spreadsheetml/2006/main" count="85" uniqueCount="71">
  <si>
    <t>Yes</t>
  </si>
  <si>
    <t xml:space="preserve">Types of transport </t>
  </si>
  <si>
    <t>EXW</t>
  </si>
  <si>
    <t>FCA</t>
  </si>
  <si>
    <t>CPT</t>
  </si>
  <si>
    <t>CIP</t>
  </si>
  <si>
    <t>DAT</t>
  </si>
  <si>
    <t>DAP</t>
  </si>
  <si>
    <t>DDP</t>
  </si>
  <si>
    <t>FAS</t>
  </si>
  <si>
    <t>FOB</t>
  </si>
  <si>
    <t>CFR</t>
  </si>
  <si>
    <t>CIF</t>
  </si>
  <si>
    <t>What's type ?</t>
  </si>
  <si>
    <t>Country</t>
  </si>
  <si>
    <t>France</t>
  </si>
  <si>
    <t xml:space="preserve">Description </t>
  </si>
  <si>
    <t>PROPOSAL</t>
  </si>
  <si>
    <t>From:</t>
  </si>
  <si>
    <t>Qty</t>
  </si>
  <si>
    <t>Total ex VAT in €</t>
  </si>
  <si>
    <t>Unit Price in €</t>
  </si>
  <si>
    <t xml:space="preserve">Software </t>
  </si>
  <si>
    <t xml:space="preserve">Specific Module </t>
  </si>
  <si>
    <t>Skid Trailer Naked</t>
  </si>
  <si>
    <t>To:</t>
  </si>
  <si>
    <t>Bank Guarantee ?</t>
  </si>
  <si>
    <t xml:space="preserve">How Many, if "yes" </t>
  </si>
  <si>
    <t>-</t>
  </si>
  <si>
    <t>No</t>
  </si>
  <si>
    <t xml:space="preserve">Bank Guarantees  </t>
  </si>
  <si>
    <t>What kind of transport ?</t>
  </si>
  <si>
    <t xml:space="preserve">Kind of transport </t>
  </si>
  <si>
    <t>Air Travel</t>
  </si>
  <si>
    <t>Maritime Transport</t>
  </si>
  <si>
    <t xml:space="preserve">Road Transport </t>
  </si>
  <si>
    <t xml:space="preserve">Localization (Incoterm Final) </t>
  </si>
  <si>
    <t xml:space="preserve">City </t>
  </si>
  <si>
    <t>SKID TRAILER</t>
  </si>
  <si>
    <t>n° offer (reference)</t>
  </si>
  <si>
    <t>Tokyo</t>
  </si>
  <si>
    <t>Japan</t>
  </si>
  <si>
    <t xml:space="preserve"> INCOTERMS 2010</t>
  </si>
  <si>
    <t>TRANSPORT, MEALS &amp; LODGING</t>
  </si>
  <si>
    <t>Town</t>
  </si>
  <si>
    <t>Duration each</t>
  </si>
  <si>
    <t>Nbr of employees</t>
  </si>
  <si>
    <t>Total ligne</t>
  </si>
  <si>
    <t>FOR TRAINING</t>
  </si>
  <si>
    <t>FOR MAINTENANCE</t>
  </si>
  <si>
    <t xml:space="preserve">CN </t>
  </si>
  <si>
    <t>JP</t>
  </si>
  <si>
    <t>KO</t>
  </si>
  <si>
    <t>IN</t>
  </si>
  <si>
    <t>IR</t>
  </si>
  <si>
    <t>EU</t>
  </si>
  <si>
    <t xml:space="preserve">à determiner </t>
  </si>
  <si>
    <t>au forfait</t>
  </si>
  <si>
    <t>OPTIONS</t>
  </si>
  <si>
    <t>TRANSPORT</t>
  </si>
  <si>
    <t>GUARANTEE BANK</t>
  </si>
  <si>
    <t>Nbr of trip</t>
  </si>
  <si>
    <t>Prix Billet d'avion AR</t>
  </si>
  <si>
    <t>Sub Total Skid Trailer</t>
  </si>
  <si>
    <t>Maritime Transport CIF Tokyo Japan</t>
  </si>
  <si>
    <t>Transport and lodging - Training at customer's  
 1  Times /5  Nights -  3  Engineers</t>
  </si>
  <si>
    <t>Transport and lodging - 4 Maintenance sessions  
 1  Times /2  Nights -  3  Engineers</t>
  </si>
  <si>
    <t>Sub Total Transport</t>
  </si>
  <si>
    <t>Sub Total Bank</t>
  </si>
  <si>
    <t>Total Amount In €</t>
  </si>
  <si>
    <t>Test à modifier Bank Guarantee Yes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</si>
</sst>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7" formatCode="#,##0.00\ &quot;€&quot;;\-#,##0.00\ &quot;€&quot;"/>
    <numFmt numFmtId="44" formatCode="_-* #,##0.00\ &quot;€&quot;_-;\-* #,##0.00\ &quot;€&quot;_-;_-* &quot;-&quot;??\ &quot;€&quot;_-;_-@_-"/>
    <numFmt numFmtId="165" formatCode="0;\-0;;@"/>
    <numFmt numFmtId="166" formatCode="[$-809]dd\ mmmm\ yyyy;@"/>
    <numFmt numFmtId="167" formatCode="_-* #,##0\ &quot;€&quot;_-;\-* #,##0\ &quot;€&quot;_-;_-* &quot;-&quot;??\ &quot;€&quot;_-;_-@_-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6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color rgb="FF001F60"/>
      <name val="Calibri"/>
      <family val="2"/>
      <scheme val="minor"/>
    </font>
    <font>
      <b/>
      <sz val="9"/>
      <name val="Calibri"/>
      <family val="2"/>
      <scheme val="minor"/>
    </font>
    <font>
      <sz val="9"/>
      <name val="Calibri"/>
      <family val="2"/>
      <scheme val="minor"/>
    </font>
    <font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9.9978637043366805E-2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2">
    <xf numFmtId="0" fontId="0" fillId="0" borderId="0"/>
    <xf numFmtId="44" fontId="7" fillId="0" borderId="0" applyFont="0" applyFill="0" applyBorder="0" applyAlignment="0" applyProtection="0"/>
  </cellStyleXfs>
  <cellXfs count="207">
    <xf numFmtId="0" fontId="0" fillId="0" borderId="0" xfId="0"/>
    <xf numFmtId="0" fontId="0" fillId="2" borderId="0" xfId="0" applyFill="1"/>
    <xf numFmtId="0" fontId="0" fillId="2" borderId="0" xfId="0" applyFill="1" applyBorder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2" borderId="0" xfId="0" applyFont="1" applyFill="1" applyBorder="1"/>
    <xf numFmtId="0" fontId="0" fillId="0" borderId="0" xfId="0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vertical="center" wrapText="1"/>
    </xf>
    <xf numFmtId="0" fontId="0" fillId="2" borderId="5" xfId="0" applyFill="1" applyBorder="1"/>
    <xf numFmtId="0" fontId="0" fillId="2" borderId="6" xfId="0" applyFill="1" applyBorder="1"/>
    <xf numFmtId="0" fontId="1" fillId="2" borderId="0" xfId="0" applyFont="1" applyFill="1" applyBorder="1" applyAlignment="1">
      <alignment horizontal="left" vertical="center"/>
    </xf>
    <xf numFmtId="0" fontId="0" fillId="2" borderId="8" xfId="0" applyFill="1" applyBorder="1"/>
    <xf numFmtId="0" fontId="0" fillId="2" borderId="7" xfId="0" applyFill="1" applyBorder="1"/>
    <xf numFmtId="0" fontId="0" fillId="2" borderId="2" xfId="0" applyFill="1" applyBorder="1"/>
    <xf numFmtId="0" fontId="0" fillId="2" borderId="1" xfId="0" applyFill="1" applyBorder="1"/>
    <xf numFmtId="0" fontId="0" fillId="2" borderId="9" xfId="0" applyFill="1" applyBorder="1"/>
    <xf numFmtId="44" fontId="2" fillId="0" borderId="0" xfId="1" applyFont="1" applyAlignment="1">
      <alignment horizontal="center" vertical="center"/>
    </xf>
    <xf numFmtId="44" fontId="2" fillId="0" borderId="0" xfId="1" applyFont="1" applyAlignment="1">
      <alignment horizontal="center"/>
    </xf>
    <xf numFmtId="0" fontId="0" fillId="2" borderId="0" xfId="0" applyFont="1" applyFill="1" applyBorder="1" applyAlignment="1">
      <alignment horizontal="center" vertical="center"/>
    </xf>
    <xf numFmtId="0" fontId="0" fillId="3" borderId="0" xfId="0" applyFill="1"/>
    <xf numFmtId="0" fontId="0" fillId="3" borderId="13" xfId="0" applyFill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quotePrefix="1" applyBorder="1" applyAlignment="1">
      <alignment horizont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6" fillId="2" borderId="0" xfId="0" applyFont="1" applyFill="1" applyBorder="1" applyAlignment="1">
      <alignment vertical="center"/>
    </xf>
    <xf numFmtId="0" fontId="0" fillId="2" borderId="0" xfId="0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2" borderId="4" xfId="0" applyFill="1" applyBorder="1"/>
    <xf numFmtId="0" fontId="0" fillId="2" borderId="5" xfId="0" applyFill="1" applyBorder="1" applyAlignment="1">
      <alignment vertical="center" wrapText="1"/>
    </xf>
    <xf numFmtId="0" fontId="0" fillId="2" borderId="5" xfId="0" applyFill="1" applyBorder="1" applyAlignment="1">
      <alignment horizontal="center"/>
    </xf>
    <xf numFmtId="0" fontId="0" fillId="2" borderId="5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right"/>
    </xf>
    <xf numFmtId="0" fontId="1" fillId="2" borderId="0" xfId="0" applyFont="1" applyFill="1" applyBorder="1" applyAlignment="1">
      <alignment horizontal="right" vertical="center"/>
    </xf>
    <xf numFmtId="0" fontId="1" fillId="0" borderId="0" xfId="0" applyFont="1"/>
    <xf numFmtId="7" fontId="2" fillId="0" borderId="0" xfId="1" applyNumberFormat="1" applyFont="1" applyAlignment="1">
      <alignment horizontal="center"/>
    </xf>
    <xf numFmtId="0" fontId="10" fillId="2" borderId="0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right" vertical="center"/>
    </xf>
    <xf numFmtId="165" fontId="12" fillId="4" borderId="5" xfId="0" applyNumberFormat="1" applyFont="1" applyFill="1" applyBorder="1" applyAlignment="1">
      <alignment vertical="center"/>
    </xf>
    <xf numFmtId="0" fontId="12" fillId="4" borderId="5" xfId="0" applyFont="1" applyFill="1" applyBorder="1" applyAlignment="1">
      <alignment vertical="center"/>
    </xf>
    <xf numFmtId="44" fontId="11" fillId="4" borderId="10" xfId="1" applyFont="1" applyFill="1" applyBorder="1" applyAlignment="1">
      <alignment horizontal="center" vertical="center" wrapText="1"/>
    </xf>
    <xf numFmtId="0" fontId="11" fillId="4" borderId="10" xfId="0" applyFont="1" applyFill="1" applyBorder="1" applyAlignment="1">
      <alignment horizontal="center" vertical="center"/>
    </xf>
    <xf numFmtId="165" fontId="12" fillId="3" borderId="14" xfId="0" applyNumberFormat="1" applyFont="1" applyFill="1" applyBorder="1" applyAlignment="1">
      <alignment vertical="center"/>
    </xf>
    <xf numFmtId="165" fontId="12" fillId="4" borderId="0" xfId="0" applyNumberFormat="1" applyFont="1" applyFill="1" applyBorder="1" applyAlignment="1">
      <alignment vertical="center"/>
    </xf>
    <xf numFmtId="0" fontId="12" fillId="4" borderId="0" xfId="0" applyFont="1" applyFill="1" applyBorder="1" applyAlignment="1">
      <alignment vertical="center"/>
    </xf>
    <xf numFmtId="44" fontId="11" fillId="4" borderId="0" xfId="1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/>
    </xf>
    <xf numFmtId="0" fontId="12" fillId="3" borderId="12" xfId="0" applyFont="1" applyFill="1" applyBorder="1" applyAlignment="1">
      <alignment vertical="center"/>
    </xf>
    <xf numFmtId="44" fontId="14" fillId="3" borderId="13" xfId="1" applyFont="1" applyFill="1" applyBorder="1" applyAlignment="1">
      <alignment horizontal="center" vertical="center"/>
    </xf>
    <xf numFmtId="0" fontId="14" fillId="3" borderId="13" xfId="0" applyFont="1" applyFill="1" applyBorder="1" applyAlignment="1">
      <alignment horizontal="center" vertical="center"/>
    </xf>
    <xf numFmtId="0" fontId="15" fillId="4" borderId="14" xfId="0" applyFont="1" applyFill="1" applyBorder="1"/>
    <xf numFmtId="44" fontId="15" fillId="4" borderId="14" xfId="1" applyFont="1" applyFill="1" applyBorder="1" applyAlignment="1">
      <alignment horizontal="center"/>
    </xf>
    <xf numFmtId="0" fontId="15" fillId="4" borderId="14" xfId="0" applyFont="1" applyFill="1" applyBorder="1" applyAlignment="1">
      <alignment horizontal="center" vertical="center"/>
    </xf>
    <xf numFmtId="0" fontId="17" fillId="3" borderId="5" xfId="0" applyFont="1" applyFill="1" applyBorder="1" applyAlignment="1">
      <alignment horizontal="center" vertical="center" wrapText="1"/>
    </xf>
    <xf numFmtId="0" fontId="16" fillId="3" borderId="5" xfId="0" applyFont="1" applyFill="1" applyBorder="1"/>
    <xf numFmtId="44" fontId="16" fillId="3" borderId="10" xfId="1" applyFont="1" applyFill="1" applyBorder="1" applyAlignment="1">
      <alignment horizontal="center" vertical="center"/>
    </xf>
    <xf numFmtId="0" fontId="16" fillId="3" borderId="10" xfId="0" applyFont="1" applyFill="1" applyBorder="1" applyAlignment="1">
      <alignment horizontal="center" vertical="center"/>
    </xf>
    <xf numFmtId="0" fontId="11" fillId="4" borderId="14" xfId="0" applyFont="1" applyFill="1" applyBorder="1" applyAlignment="1">
      <alignment horizontal="center" vertical="center" wrapText="1"/>
    </xf>
    <xf numFmtId="44" fontId="15" fillId="4" borderId="14" xfId="1" applyFont="1" applyFill="1" applyBorder="1" applyAlignment="1">
      <alignment horizontal="center" vertical="center"/>
    </xf>
    <xf numFmtId="0" fontId="16" fillId="3" borderId="1" xfId="0" applyFont="1" applyFill="1" applyBorder="1"/>
    <xf numFmtId="0" fontId="16" fillId="3" borderId="11" xfId="0" applyFont="1" applyFill="1" applyBorder="1" applyAlignment="1">
      <alignment horizontal="center" vertical="center"/>
    </xf>
    <xf numFmtId="0" fontId="15" fillId="3" borderId="12" xfId="0" applyFont="1" applyFill="1" applyBorder="1"/>
    <xf numFmtId="7" fontId="16" fillId="3" borderId="9" xfId="1" applyNumberFormat="1" applyFont="1" applyFill="1" applyBorder="1" applyAlignment="1">
      <alignment horizontal="center" vertical="center"/>
    </xf>
    <xf numFmtId="0" fontId="17" fillId="3" borderId="14" xfId="0" applyFont="1" applyFill="1" applyBorder="1" applyAlignment="1">
      <alignment horizontal="center" vertical="center"/>
    </xf>
    <xf numFmtId="0" fontId="16" fillId="3" borderId="12" xfId="0" applyFont="1" applyFill="1" applyBorder="1"/>
    <xf numFmtId="0" fontId="11" fillId="3" borderId="14" xfId="0" applyFont="1" applyFill="1" applyBorder="1" applyAlignment="1">
      <alignment horizontal="center"/>
    </xf>
    <xf numFmtId="7" fontId="16" fillId="3" borderId="13" xfId="1" applyNumberFormat="1" applyFont="1" applyFill="1" applyBorder="1" applyAlignment="1">
      <alignment horizontal="center" vertical="center"/>
    </xf>
    <xf numFmtId="0" fontId="15" fillId="3" borderId="14" xfId="0" applyFont="1" applyFill="1" applyBorder="1"/>
    <xf numFmtId="0" fontId="16" fillId="3" borderId="14" xfId="0" applyFont="1" applyFill="1" applyBorder="1"/>
    <xf numFmtId="0" fontId="16" fillId="3" borderId="9" xfId="0" applyFont="1" applyFill="1" applyBorder="1"/>
    <xf numFmtId="7" fontId="16" fillId="3" borderId="12" xfId="1" applyNumberFormat="1" applyFont="1" applyFill="1" applyBorder="1" applyAlignment="1">
      <alignment horizontal="center"/>
    </xf>
    <xf numFmtId="0" fontId="16" fillId="3" borderId="6" xfId="0" applyFont="1" applyFill="1" applyBorder="1"/>
    <xf numFmtId="0" fontId="16" fillId="3" borderId="13" xfId="0" applyFont="1" applyFill="1" applyBorder="1" applyAlignment="1">
      <alignment horizontal="center" vertical="center"/>
    </xf>
    <xf numFmtId="7" fontId="16" fillId="3" borderId="12" xfId="1" applyNumberFormat="1" applyFont="1" applyFill="1" applyBorder="1" applyAlignment="1">
      <alignment horizontal="center" vertical="center"/>
    </xf>
    <xf numFmtId="0" fontId="16" fillId="3" borderId="1" xfId="0" applyFont="1" applyFill="1" applyBorder="1" applyAlignment="1">
      <alignment horizontal="center" vertical="center"/>
    </xf>
    <xf numFmtId="0" fontId="16" fillId="3" borderId="9" xfId="0" applyFont="1" applyFill="1" applyBorder="1" applyAlignment="1">
      <alignment horizontal="center" vertical="center"/>
    </xf>
    <xf numFmtId="7" fontId="16" fillId="3" borderId="6" xfId="1" applyNumberFormat="1" applyFont="1" applyFill="1" applyBorder="1" applyAlignment="1">
      <alignment horizontal="center" vertical="center"/>
    </xf>
    <xf numFmtId="0" fontId="17" fillId="3" borderId="0" xfId="0" applyFont="1" applyFill="1" applyBorder="1"/>
    <xf numFmtId="0" fontId="16" fillId="3" borderId="0" xfId="0" applyFont="1" applyFill="1" applyBorder="1"/>
    <xf numFmtId="44" fontId="16" fillId="3" borderId="11" xfId="1" applyFont="1" applyFill="1" applyBorder="1" applyAlignment="1">
      <alignment horizontal="center" vertical="center"/>
    </xf>
    <xf numFmtId="0" fontId="0" fillId="0" borderId="0" xfId="0" applyFill="1"/>
    <xf numFmtId="44" fontId="2" fillId="0" borderId="0" xfId="1" applyFont="1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16" fillId="3" borderId="5" xfId="0" applyFont="1" applyFill="1" applyBorder="1" applyAlignment="1">
      <alignment vertical="top" wrapText="1"/>
    </xf>
    <xf numFmtId="44" fontId="16" fillId="3" borderId="6" xfId="1" applyFont="1" applyFill="1" applyBorder="1" applyAlignment="1">
      <alignment horizontal="center" vertical="center" wrapText="1"/>
    </xf>
    <xf numFmtId="0" fontId="17" fillId="3" borderId="5" xfId="0" applyFont="1" applyFill="1" applyBorder="1" applyAlignment="1">
      <alignment horizontal="left" vertical="center"/>
    </xf>
    <xf numFmtId="44" fontId="16" fillId="3" borderId="0" xfId="1" applyFont="1" applyFill="1" applyBorder="1" applyAlignment="1">
      <alignment horizontal="center" vertical="center" wrapText="1"/>
    </xf>
    <xf numFmtId="0" fontId="17" fillId="3" borderId="7" xfId="0" applyFont="1" applyFill="1" applyBorder="1" applyAlignment="1">
      <alignment horizontal="left" vertical="center"/>
    </xf>
    <xf numFmtId="44" fontId="16" fillId="3" borderId="8" xfId="1" applyFont="1" applyFill="1" applyBorder="1" applyAlignment="1">
      <alignment horizontal="center" vertical="center" wrapText="1"/>
    </xf>
    <xf numFmtId="0" fontId="16" fillId="3" borderId="1" xfId="0" applyFont="1" applyFill="1" applyBorder="1" applyAlignment="1">
      <alignment vertical="top" wrapText="1"/>
    </xf>
    <xf numFmtId="44" fontId="16" fillId="3" borderId="9" xfId="1" applyFont="1" applyFill="1" applyBorder="1" applyAlignment="1">
      <alignment horizontal="center" vertical="center" wrapText="1"/>
    </xf>
    <xf numFmtId="0" fontId="16" fillId="3" borderId="1" xfId="0" applyFont="1" applyFill="1" applyBorder="1" applyAlignment="1">
      <alignment horizontal="left" vertical="center"/>
    </xf>
    <xf numFmtId="0" fontId="0" fillId="0" borderId="0" xfId="0" applyFill="1" applyProtection="1">
      <protection hidden="1"/>
    </xf>
    <xf numFmtId="44" fontId="2" fillId="0" borderId="0" xfId="1" applyFont="1" applyFill="1" applyAlignment="1" applyProtection="1">
      <alignment horizontal="center"/>
      <protection hidden="1"/>
    </xf>
    <xf numFmtId="0" fontId="0" fillId="0" borderId="0" xfId="0" applyFill="1" applyAlignment="1" applyProtection="1">
      <alignment horizontal="center" vertical="center"/>
      <protection hidden="1"/>
    </xf>
    <xf numFmtId="7" fontId="0" fillId="0" borderId="0" xfId="0" applyNumberFormat="1"/>
    <xf numFmtId="0" fontId="5" fillId="5" borderId="13" xfId="0" applyFont="1" applyFill="1" applyBorder="1"/>
    <xf numFmtId="0" fontId="15" fillId="0" borderId="14" xfId="0" applyFont="1" applyFill="1" applyBorder="1" applyAlignment="1">
      <alignment horizontal="center" vertical="center"/>
    </xf>
    <xf numFmtId="0" fontId="15" fillId="0" borderId="12" xfId="0" applyFont="1" applyFill="1" applyBorder="1"/>
    <xf numFmtId="7" fontId="16" fillId="0" borderId="13" xfId="1" applyNumberFormat="1" applyFont="1" applyFill="1" applyBorder="1" applyAlignment="1">
      <alignment horizontal="center" vertical="center"/>
    </xf>
    <xf numFmtId="0" fontId="14" fillId="0" borderId="13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left" vertical="center"/>
    </xf>
    <xf numFmtId="0" fontId="10" fillId="2" borderId="0" xfId="0" applyFont="1" applyFill="1" applyBorder="1"/>
    <xf numFmtId="0" fontId="0" fillId="3" borderId="13" xfId="0" applyFill="1" applyBorder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vertical="center"/>
    </xf>
    <xf numFmtId="0" fontId="16" fillId="3" borderId="0" xfId="0" applyFont="1" applyFill="1" applyBorder="1" applyAlignment="1">
      <alignment vertical="top" wrapText="1"/>
    </xf>
    <xf numFmtId="0" fontId="16" fillId="3" borderId="0" xfId="0" applyFont="1" applyFill="1" applyBorder="1" applyAlignment="1">
      <alignment horizontal="left" vertical="center"/>
    </xf>
    <xf numFmtId="0" fontId="16" fillId="0" borderId="0" xfId="0" applyFont="1" applyBorder="1" applyAlignment="1">
      <alignment horizontal="left" vertical="center"/>
    </xf>
    <xf numFmtId="0" fontId="0" fillId="3" borderId="0" xfId="0" applyFill="1" applyBorder="1" applyAlignment="1">
      <alignment vertical="top" wrapText="1"/>
    </xf>
    <xf numFmtId="44" fontId="2" fillId="3" borderId="0" xfId="1" applyFont="1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17" fillId="6" borderId="5" xfId="0" applyFont="1" applyFill="1" applyBorder="1" applyAlignment="1">
      <alignment horizontal="center" vertical="center"/>
    </xf>
    <xf numFmtId="0" fontId="17" fillId="6" borderId="6" xfId="0" applyFont="1" applyFill="1" applyBorder="1" applyAlignment="1">
      <alignment horizontal="center"/>
    </xf>
    <xf numFmtId="44" fontId="17" fillId="6" borderId="10" xfId="1" applyFont="1" applyFill="1" applyBorder="1" applyAlignment="1">
      <alignment horizontal="center" vertical="center"/>
    </xf>
    <xf numFmtId="0" fontId="17" fillId="6" borderId="10" xfId="0" applyFont="1" applyFill="1" applyBorder="1" applyAlignment="1">
      <alignment horizontal="center" vertical="center"/>
    </xf>
    <xf numFmtId="7" fontId="17" fillId="3" borderId="13" xfId="1" applyNumberFormat="1" applyFont="1" applyFill="1" applyBorder="1" applyAlignment="1">
      <alignment horizontal="right" vertical="center"/>
    </xf>
    <xf numFmtId="44" fontId="4" fillId="0" borderId="0" xfId="1" applyFont="1" applyAlignment="1">
      <alignment horizontal="right"/>
    </xf>
    <xf numFmtId="44" fontId="13" fillId="3" borderId="6" xfId="1" applyFont="1" applyFill="1" applyBorder="1" applyAlignment="1">
      <alignment horizontal="right"/>
    </xf>
    <xf numFmtId="44" fontId="13" fillId="3" borderId="8" xfId="1" applyFont="1" applyFill="1" applyBorder="1" applyAlignment="1">
      <alignment horizontal="right"/>
    </xf>
    <xf numFmtId="44" fontId="14" fillId="3" borderId="8" xfId="1" applyFont="1" applyFill="1" applyBorder="1" applyAlignment="1">
      <alignment horizontal="right"/>
    </xf>
    <xf numFmtId="44" fontId="13" fillId="3" borderId="9" xfId="1" applyFont="1" applyFill="1" applyBorder="1" applyAlignment="1">
      <alignment horizontal="right"/>
    </xf>
    <xf numFmtId="44" fontId="11" fillId="4" borderId="10" xfId="1" applyFont="1" applyFill="1" applyBorder="1" applyAlignment="1">
      <alignment horizontal="right" vertical="center" wrapText="1"/>
    </xf>
    <xf numFmtId="44" fontId="13" fillId="4" borderId="8" xfId="1" applyFont="1" applyFill="1" applyBorder="1" applyAlignment="1">
      <alignment horizontal="right" vertical="center" wrapText="1"/>
    </xf>
    <xf numFmtId="44" fontId="13" fillId="3" borderId="6" xfId="1" quotePrefix="1" applyFont="1" applyFill="1" applyBorder="1" applyAlignment="1">
      <alignment horizontal="right" vertical="center" wrapText="1"/>
    </xf>
    <xf numFmtId="44" fontId="13" fillId="4" borderId="12" xfId="1" applyFont="1" applyFill="1" applyBorder="1" applyAlignment="1">
      <alignment horizontal="right"/>
    </xf>
    <xf numFmtId="44" fontId="13" fillId="3" borderId="6" xfId="1" applyFont="1" applyFill="1" applyBorder="1" applyAlignment="1">
      <alignment horizontal="right" vertical="center" wrapText="1"/>
    </xf>
    <xf numFmtId="44" fontId="13" fillId="3" borderId="11" xfId="1" applyFont="1" applyFill="1" applyBorder="1" applyAlignment="1">
      <alignment horizontal="right" vertical="center"/>
    </xf>
    <xf numFmtId="44" fontId="17" fillId="6" borderId="10" xfId="1" applyFont="1" applyFill="1" applyBorder="1" applyAlignment="1">
      <alignment horizontal="right"/>
    </xf>
    <xf numFmtId="7" fontId="17" fillId="3" borderId="6" xfId="1" applyNumberFormat="1" applyFont="1" applyFill="1" applyBorder="1" applyAlignment="1">
      <alignment horizontal="right" vertical="center" wrapText="1"/>
    </xf>
    <xf numFmtId="7" fontId="17" fillId="0" borderId="13" xfId="1" applyNumberFormat="1" applyFont="1" applyFill="1" applyBorder="1" applyAlignment="1">
      <alignment horizontal="right" vertical="center" wrapText="1"/>
    </xf>
    <xf numFmtId="7" fontId="17" fillId="3" borderId="13" xfId="1" applyNumberFormat="1" applyFont="1" applyFill="1" applyBorder="1" applyAlignment="1">
      <alignment horizontal="right" vertical="center" wrapText="1"/>
    </xf>
    <xf numFmtId="7" fontId="13" fillId="3" borderId="13" xfId="1" applyNumberFormat="1" applyFont="1" applyFill="1" applyBorder="1" applyAlignment="1">
      <alignment horizontal="right" vertical="center" wrapText="1"/>
    </xf>
    <xf numFmtId="7" fontId="13" fillId="3" borderId="6" xfId="1" applyNumberFormat="1" applyFont="1" applyFill="1" applyBorder="1" applyAlignment="1">
      <alignment horizontal="right" vertical="center" wrapText="1"/>
    </xf>
    <xf numFmtId="7" fontId="13" fillId="3" borderId="13" xfId="1" applyNumberFormat="1" applyFont="1" applyFill="1" applyBorder="1" applyAlignment="1">
      <alignment horizontal="right"/>
    </xf>
    <xf numFmtId="7" fontId="13" fillId="3" borderId="13" xfId="1" applyNumberFormat="1" applyFont="1" applyFill="1" applyBorder="1" applyAlignment="1">
      <alignment horizontal="right" vertical="center"/>
    </xf>
    <xf numFmtId="0" fontId="1" fillId="0" borderId="0" xfId="0" applyFont="1" applyAlignment="1">
      <alignment horizontal="right"/>
    </xf>
    <xf numFmtId="0" fontId="1" fillId="0" borderId="0" xfId="0" applyFont="1" applyFill="1" applyAlignment="1">
      <alignment horizontal="right"/>
    </xf>
    <xf numFmtId="44" fontId="4" fillId="0" borderId="0" xfId="1" applyFont="1" applyFill="1" applyAlignment="1">
      <alignment horizontal="right"/>
    </xf>
    <xf numFmtId="44" fontId="4" fillId="0" borderId="0" xfId="1" applyFont="1" applyFill="1" applyAlignment="1" applyProtection="1">
      <alignment horizontal="right"/>
      <protection hidden="1"/>
    </xf>
    <xf numFmtId="0" fontId="11" fillId="4" borderId="14" xfId="0" applyFont="1" applyFill="1" applyBorder="1" applyAlignment="1">
      <alignment horizontal="center" vertical="center"/>
    </xf>
    <xf numFmtId="0" fontId="15" fillId="4" borderId="14" xfId="0" applyFont="1" applyFill="1" applyBorder="1" applyAlignment="1">
      <alignment horizontal="center"/>
    </xf>
    <xf numFmtId="44" fontId="11" fillId="4" borderId="14" xfId="1" applyFont="1" applyFill="1" applyBorder="1" applyAlignment="1">
      <alignment horizontal="center" vertical="center"/>
    </xf>
    <xf numFmtId="165" fontId="11" fillId="4" borderId="14" xfId="0" applyNumberFormat="1" applyFont="1" applyFill="1" applyBorder="1" applyAlignment="1">
      <alignment vertical="center"/>
    </xf>
    <xf numFmtId="0" fontId="11" fillId="4" borderId="14" xfId="0" applyFont="1" applyFill="1" applyBorder="1" applyAlignment="1">
      <alignment vertical="center"/>
    </xf>
    <xf numFmtId="44" fontId="11" fillId="4" borderId="12" xfId="1" applyFont="1" applyFill="1" applyBorder="1" applyAlignment="1">
      <alignment horizontal="right" vertical="center" wrapText="1"/>
    </xf>
    <xf numFmtId="167" fontId="0" fillId="3" borderId="13" xfId="1" applyNumberFormat="1" applyFont="1" applyFill="1" applyBorder="1"/>
    <xf numFmtId="0" fontId="0" fillId="0" borderId="13" xfId="0" applyBorder="1"/>
    <xf numFmtId="0" fontId="0" fillId="0" borderId="13" xfId="0" applyBorder="1" applyAlignment="1">
      <alignment wrapText="1"/>
    </xf>
    <xf numFmtId="0" fontId="1" fillId="0" borderId="13" xfId="0" applyFont="1" applyBorder="1"/>
    <xf numFmtId="0" fontId="0" fillId="0" borderId="13" xfId="0" applyBorder="1" applyAlignment="1">
      <alignment horizontal="right"/>
    </xf>
    <xf numFmtId="0" fontId="5" fillId="4" borderId="13" xfId="0" applyFont="1" applyFill="1" applyBorder="1" applyAlignment="1">
      <alignment horizontal="center" wrapText="1"/>
    </xf>
    <xf numFmtId="167" fontId="0" fillId="0" borderId="13" xfId="1" applyNumberFormat="1" applyFont="1" applyBorder="1"/>
    <xf numFmtId="7" fontId="4" fillId="0" borderId="0" xfId="1" applyNumberFormat="1" applyFont="1" applyAlignment="1">
      <alignment horizontal="right"/>
    </xf>
    <xf numFmtId="0" fontId="16" fillId="3" borderId="3" xfId="0" applyFont="1" applyFill="1" applyBorder="1" applyAlignment="1">
      <alignment horizontal="center" vertical="center"/>
    </xf>
    <xf numFmtId="7" fontId="13" fillId="3" borderId="12" xfId="1" applyNumberFormat="1" applyFont="1" applyFill="1" applyBorder="1" applyAlignment="1">
      <alignment horizontal="right" vertical="center" wrapText="1"/>
    </xf>
    <xf numFmtId="0" fontId="11" fillId="3" borderId="14" xfId="0" applyFont="1" applyFill="1" applyBorder="1" applyAlignment="1">
      <alignment horizontal="center" vertical="center"/>
    </xf>
    <xf numFmtId="44" fontId="17" fillId="3" borderId="12" xfId="1" applyFont="1" applyFill="1" applyBorder="1" applyAlignment="1">
      <alignment horizontal="right" vertical="center" wrapText="1"/>
    </xf>
    <xf numFmtId="44" fontId="0" fillId="0" borderId="13" xfId="1" applyFont="1" applyBorder="1"/>
    <xf numFmtId="0" fontId="16" fillId="3" borderId="14" xfId="0" applyFont="1" applyFill="1" applyBorder="1" applyAlignment="1">
      <alignment horizontal="center" vertical="center"/>
    </xf>
    <xf numFmtId="0" fontId="16" fillId="3" borderId="12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7" fillId="3" borderId="4" xfId="0" applyFont="1" applyFill="1" applyBorder="1" applyAlignment="1">
      <alignment vertical="center" wrapText="1"/>
    </xf>
    <xf numFmtId="0" fontId="1" fillId="3" borderId="7" xfId="0" applyFont="1" applyFill="1" applyBorder="1" applyAlignment="1">
      <alignment vertical="center" wrapText="1"/>
    </xf>
    <xf numFmtId="165" fontId="16" fillId="3" borderId="7" xfId="0" applyNumberFormat="1" applyFont="1" applyFill="1" applyBorder="1" applyAlignment="1">
      <alignment vertical="center"/>
    </xf>
    <xf numFmtId="0" fontId="16" fillId="3" borderId="7" xfId="0" applyFont="1" applyFill="1" applyBorder="1" applyAlignment="1">
      <alignment vertical="center" wrapText="1"/>
    </xf>
    <xf numFmtId="0" fontId="16" fillId="3" borderId="2" xfId="0" applyFont="1" applyFill="1" applyBorder="1" applyAlignment="1">
      <alignment vertical="center" wrapText="1"/>
    </xf>
    <xf numFmtId="166" fontId="16" fillId="3" borderId="7" xfId="0" applyNumberFormat="1" applyFont="1" applyFill="1" applyBorder="1" applyAlignment="1">
      <alignment horizontal="left" vertical="center" wrapText="1"/>
    </xf>
    <xf numFmtId="0" fontId="11" fillId="4" borderId="4" xfId="0" applyFont="1" applyFill="1" applyBorder="1" applyAlignment="1">
      <alignment horizontal="center" vertical="center" wrapText="1"/>
    </xf>
    <xf numFmtId="0" fontId="11" fillId="4" borderId="7" xfId="0" applyFont="1" applyFill="1" applyBorder="1" applyAlignment="1">
      <alignment horizontal="center" vertical="center" wrapText="1"/>
    </xf>
    <xf numFmtId="165" fontId="14" fillId="3" borderId="3" xfId="0" applyNumberFormat="1" applyFont="1" applyFill="1" applyBorder="1" applyAlignment="1">
      <alignment horizontal="left" vertical="center" wrapText="1"/>
    </xf>
    <xf numFmtId="0" fontId="11" fillId="4" borderId="3" xfId="0" applyFont="1" applyFill="1" applyBorder="1" applyAlignment="1">
      <alignment horizontal="center" vertical="center"/>
    </xf>
    <xf numFmtId="0" fontId="16" fillId="3" borderId="4" xfId="0" applyFont="1" applyFill="1" applyBorder="1" applyAlignment="1">
      <alignment horizontal="justify" vertical="center" wrapText="1"/>
    </xf>
    <xf numFmtId="0" fontId="11" fillId="4" borderId="3" xfId="0" applyFont="1" applyFill="1" applyBorder="1" applyAlignment="1">
      <alignment horizontal="center" vertical="center" wrapText="1"/>
    </xf>
    <xf numFmtId="0" fontId="16" fillId="3" borderId="7" xfId="0" applyFont="1" applyFill="1" applyBorder="1" applyAlignment="1">
      <alignment horizontal="left" vertical="center" wrapText="1"/>
    </xf>
    <xf numFmtId="0" fontId="17" fillId="6" borderId="4" xfId="0" applyFont="1" applyFill="1" applyBorder="1" applyAlignment="1">
      <alignment horizontal="left" vertical="center" wrapText="1"/>
    </xf>
    <xf numFmtId="0" fontId="11" fillId="4" borderId="3" xfId="0" applyFont="1" applyFill="1" applyBorder="1" applyAlignment="1">
      <alignment horizontal="left" vertical="center" wrapText="1"/>
    </xf>
    <xf numFmtId="0" fontId="14" fillId="3" borderId="3" xfId="0" applyFont="1" applyFill="1" applyBorder="1" applyAlignment="1">
      <alignment horizontal="left" vertical="center" wrapText="1"/>
    </xf>
    <xf numFmtId="0" fontId="16" fillId="3" borderId="3" xfId="0" applyFont="1" applyFill="1" applyBorder="1" applyAlignment="1">
      <alignment horizontal="left" vertical="center" wrapText="1"/>
    </xf>
    <xf numFmtId="0" fontId="16" fillId="0" borderId="3" xfId="0" applyFont="1" applyFill="1" applyBorder="1" applyAlignment="1">
      <alignment horizontal="left" vertical="center" wrapText="1"/>
    </xf>
    <xf numFmtId="0" fontId="16" fillId="3" borderId="2" xfId="0" applyFont="1" applyFill="1" applyBorder="1" applyAlignment="1">
      <alignment horizontal="left" vertical="center" wrapText="1"/>
    </xf>
    <xf numFmtId="0" fontId="16" fillId="3" borderId="4" xfId="0" applyFont="1" applyFill="1" applyBorder="1" applyAlignment="1">
      <alignment horizontal="left" vertical="center" wrapText="1"/>
    </xf>
    <xf numFmtId="0" fontId="16" fillId="3" borderId="3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Fill="1" applyAlignment="1">
      <alignment vertical="center"/>
    </xf>
    <xf numFmtId="0" fontId="0" fillId="0" borderId="0" xfId="0" applyFill="1" applyAlignment="1" applyProtection="1">
      <alignment vertical="center"/>
      <protection hidden="1"/>
    </xf>
    <xf numFmtId="0" fontId="3" fillId="2" borderId="0" xfId="0" applyFont="1" applyFill="1" applyBorder="1" applyAlignment="1">
      <alignment horizontal="left" vertical="center"/>
    </xf>
    <xf numFmtId="0" fontId="10" fillId="2" borderId="0" xfId="0" applyFont="1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/>
    </xf>
    <xf numFmtId="0" fontId="9" fillId="2" borderId="3" xfId="0" applyFont="1" applyFill="1" applyBorder="1" applyAlignment="1">
      <alignment horizontal="center" vertical="center"/>
    </xf>
    <xf numFmtId="0" fontId="9" fillId="2" borderId="14" xfId="0" applyFont="1" applyFill="1" applyBorder="1" applyAlignment="1">
      <alignment horizontal="center" vertical="center"/>
    </xf>
    <xf numFmtId="0" fontId="9" fillId="2" borderId="12" xfId="0" applyFont="1" applyFill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0" fontId="9" fillId="2" borderId="5" xfId="0" applyFont="1" applyFill="1" applyBorder="1" applyAlignment="1">
      <alignment horizontal="center" vertical="center"/>
    </xf>
    <xf numFmtId="0" fontId="9" fillId="2" borderId="6" xfId="0" applyFont="1" applyFill="1" applyBorder="1" applyAlignment="1">
      <alignment horizontal="center" vertical="center"/>
    </xf>
    <xf numFmtId="0" fontId="9" fillId="2" borderId="2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 wrapText="1"/>
    </xf>
    <xf numFmtId="0" fontId="6" fillId="2" borderId="14" xfId="0" applyFont="1" applyFill="1" applyBorder="1" applyAlignment="1">
      <alignment horizontal="center" vertical="center" wrapText="1"/>
    </xf>
    <xf numFmtId="0" fontId="6" fillId="2" borderId="12" xfId="0" applyFont="1" applyFill="1" applyBorder="1" applyAlignment="1">
      <alignment horizontal="center" vertical="center" wrapText="1"/>
    </xf>
    <xf numFmtId="0" fontId="18" fillId="0" borderId="0" xfId="0" applyFont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7" fontId="0" fillId="0" borderId="0" xfId="0" applyNumberFormat="1" applyAlignment="1">
      <alignment horizontal="right"/>
    </xf>
  </cellXfs>
  <cellStyles count="2">
    <cellStyle name="Monétaire" xfId="1" builtinId="4"/>
    <cellStyle name="Normal" xfId="0" builtinId="0"/>
  </cellStyles>
  <dxfs count="39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color auto="1"/>
      </font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auto="1"/>
      </font>
      <fill>
        <patternFill>
          <bgColor theme="0" tint="-4.9989318521683403E-2"/>
        </patternFill>
      </fill>
    </dxf>
    <dxf>
      <font>
        <b/>
        <i val="0"/>
        <color auto="1"/>
      </font>
      <fill>
        <patternFill>
          <bgColor theme="0" tint="-4.9989318521683403E-2"/>
        </patternFill>
      </fill>
    </dxf>
    <dxf>
      <font>
        <b/>
        <i val="0"/>
        <color auto="1"/>
      </font>
      <fill>
        <patternFill>
          <bgColor theme="0" tint="-4.9989318521683403E-2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b/>
        <i val="0"/>
        <color theme="0"/>
      </font>
      <numFmt numFmtId="0" formatCode="General"/>
      <fill>
        <patternFill>
          <bgColor rgb="FF002060"/>
        </patternFill>
      </fill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</dxfs>
  <tableStyles count="0" defaultTableStyle="TableStyleMedium2" defaultPivotStyle="PivotStyleLight16"/>
  <colors>
    <mruColors>
      <color rgb="FF9CFCFE"/>
      <color rgb="FF4BFF21"/>
      <color rgb="FFFF1111"/>
      <color rgb="FF00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29</xdr:row>
          <xdr:rowOff>66675</xdr:rowOff>
        </xdr:from>
        <xdr:to>
          <xdr:col>12</xdr:col>
          <xdr:colOff>133350</xdr:colOff>
          <xdr:row>31</xdr:row>
          <xdr:rowOff>133350</xdr:rowOff>
        </xdr:to>
        <xdr:sp macro="" textlink="">
          <xdr:nvSpPr>
            <xdr:cNvPr id="5123" name="CommandButton1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3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266700</xdr:colOff>
          <xdr:row>29</xdr:row>
          <xdr:rowOff>66675</xdr:rowOff>
        </xdr:from>
        <xdr:to>
          <xdr:col>13</xdr:col>
          <xdr:colOff>647700</xdr:colOff>
          <xdr:row>31</xdr:row>
          <xdr:rowOff>114300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3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819150</xdr:colOff>
          <xdr:row>29</xdr:row>
          <xdr:rowOff>66675</xdr:rowOff>
        </xdr:from>
        <xdr:to>
          <xdr:col>11</xdr:col>
          <xdr:colOff>161925</xdr:colOff>
          <xdr:row>31</xdr:row>
          <xdr:rowOff>142875</xdr:rowOff>
        </xdr:to>
        <xdr:sp macro="" textlink="">
          <xdr:nvSpPr>
            <xdr:cNvPr id="5136" name="CommandButton3" hidden="1">
              <a:extLst>
                <a:ext uri="{63B3BB69-23CF-44E3-9099-C40C66FF867C}">
                  <a14:compatExt spid="_x0000_s5136"/>
                </a:ext>
                <a:ext uri="{FF2B5EF4-FFF2-40B4-BE49-F238E27FC236}">
                  <a16:creationId xmlns:a16="http://schemas.microsoft.com/office/drawing/2014/main" id="{00000000-0008-0000-0300-000010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104775</xdr:colOff>
          <xdr:row>9</xdr:row>
          <xdr:rowOff>114300</xdr:rowOff>
        </xdr:from>
        <xdr:to>
          <xdr:col>6</xdr:col>
          <xdr:colOff>485775</xdr:colOff>
          <xdr:row>12</xdr:row>
          <xdr:rowOff>76200</xdr:rowOff>
        </xdr:to>
        <xdr:sp macro="" textlink="">
          <xdr:nvSpPr>
            <xdr:cNvPr id="12299" name="CommandButton1" hidden="1">
              <a:extLst>
                <a:ext uri="{63B3BB69-23CF-44E3-9099-C40C66FF867C}">
                  <a14:compatExt spid="_x0000_s12299"/>
                </a:ext>
                <a:ext uri="{FF2B5EF4-FFF2-40B4-BE49-F238E27FC236}">
                  <a16:creationId xmlns:a16="http://schemas.microsoft.com/office/drawing/2014/main" id="{00000000-0008-0000-0400-00000B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104775</xdr:colOff>
          <xdr:row>6</xdr:row>
          <xdr:rowOff>133350</xdr:rowOff>
        </xdr:from>
        <xdr:to>
          <xdr:col>6</xdr:col>
          <xdr:colOff>476250</xdr:colOff>
          <xdr:row>9</xdr:row>
          <xdr:rowOff>38100</xdr:rowOff>
        </xdr:to>
        <xdr:sp macro="" textlink="">
          <xdr:nvSpPr>
            <xdr:cNvPr id="12303" name="CommandButton3" hidden="1">
              <a:extLst>
                <a:ext uri="{63B3BB69-23CF-44E3-9099-C40C66FF867C}">
                  <a14:compatExt spid="_x0000_s12303"/>
                </a:ext>
                <a:ext uri="{FF2B5EF4-FFF2-40B4-BE49-F238E27FC236}">
                  <a16:creationId xmlns:a16="http://schemas.microsoft.com/office/drawing/2014/main" id="{00000000-0008-0000-0400-00000F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114300</xdr:colOff>
          <xdr:row>13</xdr:row>
          <xdr:rowOff>19050</xdr:rowOff>
        </xdr:from>
        <xdr:to>
          <xdr:col>6</xdr:col>
          <xdr:colOff>466725</xdr:colOff>
          <xdr:row>15</xdr:row>
          <xdr:rowOff>133350</xdr:rowOff>
        </xdr:to>
        <xdr:sp macro="" textlink="">
          <xdr:nvSpPr>
            <xdr:cNvPr id="12306" name="Button 18" hidden="1">
              <a:extLst>
                <a:ext uri="{63B3BB69-23CF-44E3-9099-C40C66FF867C}">
                  <a14:compatExt spid="_x0000_s12306"/>
                </a:ext>
                <a:ext uri="{FF2B5EF4-FFF2-40B4-BE49-F238E27FC236}">
                  <a16:creationId xmlns:a16="http://schemas.microsoft.com/office/drawing/2014/main" id="{00000000-0008-0000-0400-00001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63500</xdr:colOff>
      <xdr:row>27</xdr:row>
      <xdr:rowOff>177800</xdr:rowOff>
    </xdr:from>
    <xdr:to>
      <xdr:col>8</xdr:col>
      <xdr:colOff>203200</xdr:colOff>
      <xdr:row>27</xdr:row>
      <xdr:rowOff>190500</xdr:rowOff>
    </xdr:to>
    <xdr:sp macro="" textlink="">
      <xdr:nvSpPr>
        <xdr:cNvPr id="2049" name="CommandButton1" hidden="1">
          <a:extLst>
            <a:ext uri="{63B3BB69-23CF-44E3-9099-C40C66FF867C}">
              <a14:compatExt xmlns:a14="http://schemas.microsoft.com/office/drawing/2010/main" spid="_x0000_s2049"/>
            </a:ext>
            <a:ext uri="{FF2B5EF4-FFF2-40B4-BE49-F238E27FC236}">
              <a16:creationId xmlns:a16="http://schemas.microsoft.com/office/drawing/2014/main" id="{00000000-0008-0000-0500-0000010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628650</xdr:colOff>
          <xdr:row>20</xdr:row>
          <xdr:rowOff>76200</xdr:rowOff>
        </xdr:from>
        <xdr:to>
          <xdr:col>8</xdr:col>
          <xdr:colOff>180975</xdr:colOff>
          <xdr:row>23</xdr:row>
          <xdr:rowOff>38100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5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MASTER%20PROPOSAL%20190808%20vnk1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taliakusnierz/Library/Containers/com.microsoft.Excel/Data/Documents/C:/Users/Frederic%20BAUGE/Documents/Natalia/TEST%20MASTER%20PROPOSAL%20190808%20vnk1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"/>
      <sheetName val="PROPOSAL"/>
      <sheetName val="BDD"/>
      <sheetName val="LISTS"/>
    </sheetNames>
    <sheetDataSet>
      <sheetData sheetId="0"/>
      <sheetData sheetId="1"/>
      <sheetData sheetId="2"/>
      <sheetData sheetId="3">
        <row r="19">
          <cell r="A19" t="str">
            <v>RD</v>
          </cell>
        </row>
        <row r="20">
          <cell r="A20" t="str">
            <v>RR</v>
          </cell>
        </row>
        <row r="21">
          <cell r="A21" t="str">
            <v xml:space="preserve">Braking </v>
          </cell>
        </row>
        <row r="22">
          <cell r="A22" t="str">
            <v>Motorbike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S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F513095-3015-475D-AC0A-9804A8C781B6}" name="Tableau1" displayName="Tableau1" ref="A2:A13" totalsRowShown="0" headerRowDxfId="5" dataDxfId="4">
  <autoFilter ref="A2:A13" xr:uid="{581E050E-7608-47D8-9F26-DE5FFF0CB5CD}"/>
  <sortState xmlns:xlrd2="http://schemas.microsoft.com/office/spreadsheetml/2017/richdata2" ref="A3:A13">
    <sortCondition ref="A2:A13"/>
  </sortState>
  <tableColumns count="1">
    <tableColumn id="1" xr3:uid="{71682154-5678-4014-895D-87EE77EBBEF4}" name="Types of transport " dataDxfId="3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60C9B180-0B7A-4EC9-B37B-0891775A8D6D}" name="Tableau8" displayName="Tableau8" ref="C2:C5" totalsRowShown="0" headerRowDxfId="2" dataDxfId="1">
  <autoFilter ref="C2:C5" xr:uid="{A1C96CA9-B34D-4919-93EF-E6EFCD9C39EB}"/>
  <tableColumns count="1">
    <tableColumn id="1" xr3:uid="{99358286-1B37-405C-9F9A-75431A175162}" name="Kind of transport 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4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4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C94267-3762-40CD-A04B-7AA9FB371C56}">
  <sheetPr codeName="Sheet7">
    <tabColor rgb="FF92D050"/>
  </sheetPr>
  <dimension ref="A1:N32"/>
  <sheetViews>
    <sheetView showGridLines="0" topLeftCell="D1" zoomScale="115" zoomScaleNormal="115" workbookViewId="0">
      <selection activeCell="K28" sqref="K28"/>
    </sheetView>
  </sheetViews>
  <sheetFormatPr baseColWidth="10" defaultColWidth="10.85546875" defaultRowHeight="15" x14ac:dyDescent="0.25"/>
  <cols>
    <col min="1" max="1" width="5.5703125" customWidth="1"/>
    <col min="2" max="2" width="21.7109375" customWidth="1"/>
    <col min="3" max="3" width="13.42578125" customWidth="1"/>
    <col min="4" max="4" width="13.140625" bestFit="1" customWidth="1"/>
    <col min="5" max="5" width="13.42578125" customWidth="1"/>
    <col min="6" max="6" width="18.42578125" customWidth="1"/>
    <col min="7" max="7" width="14.7109375" customWidth="1"/>
    <col min="8" max="8" width="16" customWidth="1"/>
    <col min="9" max="9" width="12.5703125" customWidth="1"/>
    <col min="10" max="10" width="15.42578125" customWidth="1"/>
    <col min="12" max="12" width="18.7109375" customWidth="1"/>
  </cols>
  <sheetData>
    <row r="1" spans="1:14" ht="18.75" x14ac:dyDescent="0.25">
      <c r="A1" s="189"/>
      <c r="B1" s="189"/>
      <c r="C1" s="189"/>
      <c r="D1" s="11"/>
      <c r="E1" s="11"/>
      <c r="F1" s="11"/>
      <c r="G1" s="11"/>
      <c r="H1" s="2"/>
      <c r="I1" s="2"/>
      <c r="J1" s="2"/>
      <c r="K1" s="2"/>
      <c r="L1" s="2"/>
      <c r="M1" s="2"/>
      <c r="N1" s="2"/>
    </row>
    <row r="2" spans="1:14" ht="18.75" x14ac:dyDescent="0.25">
      <c r="A2" s="189"/>
      <c r="B2" s="189"/>
      <c r="C2" s="189"/>
      <c r="D2" s="11"/>
      <c r="E2" s="11"/>
      <c r="F2" s="11"/>
      <c r="G2" s="11"/>
      <c r="H2" s="2"/>
      <c r="I2" s="2"/>
      <c r="J2" s="2"/>
      <c r="K2" s="2"/>
      <c r="L2" s="2"/>
      <c r="M2" s="2"/>
      <c r="N2" s="2"/>
    </row>
    <row r="3" spans="1:14" ht="51.75" customHeight="1" x14ac:dyDescent="0.25">
      <c r="A3" s="189"/>
      <c r="B3" s="189"/>
      <c r="C3" s="189"/>
      <c r="D3" s="11"/>
      <c r="E3" s="11"/>
      <c r="F3" s="11"/>
      <c r="G3" s="11"/>
      <c r="H3" s="2"/>
      <c r="I3" s="2"/>
      <c r="J3" s="2"/>
      <c r="K3" s="2"/>
      <c r="L3" s="2"/>
      <c r="M3" s="2"/>
      <c r="N3" s="2"/>
    </row>
    <row r="4" spans="1:14" ht="26.25" customHeight="1" x14ac:dyDescent="0.25">
      <c r="A4" s="28"/>
      <c r="B4" s="195" t="s">
        <v>42</v>
      </c>
      <c r="C4" s="196"/>
      <c r="D4" s="196"/>
      <c r="E4" s="196"/>
      <c r="F4" s="196"/>
      <c r="G4" s="196"/>
      <c r="H4" s="196"/>
      <c r="I4" s="196"/>
      <c r="J4" s="196"/>
      <c r="K4" s="196"/>
      <c r="L4" s="197"/>
      <c r="M4" s="2"/>
      <c r="N4" s="2"/>
    </row>
    <row r="5" spans="1:14" ht="7.5" customHeight="1" x14ac:dyDescent="0.25">
      <c r="A5" s="104"/>
      <c r="B5" s="198"/>
      <c r="C5" s="199"/>
      <c r="D5" s="199"/>
      <c r="E5" s="199"/>
      <c r="F5" s="199"/>
      <c r="G5" s="199"/>
      <c r="H5" s="199"/>
      <c r="I5" s="199"/>
      <c r="J5" s="199"/>
      <c r="K5" s="199"/>
      <c r="L5" s="200"/>
      <c r="M5" s="2"/>
      <c r="N5" s="2"/>
    </row>
    <row r="6" spans="1:14" ht="30" customHeight="1" x14ac:dyDescent="0.25">
      <c r="A6" s="2"/>
      <c r="B6" s="39" t="s">
        <v>31</v>
      </c>
      <c r="C6" s="29"/>
      <c r="D6" s="39" t="s">
        <v>13</v>
      </c>
      <c r="E6" s="7"/>
      <c r="F6" s="190" t="s">
        <v>36</v>
      </c>
      <c r="G6" s="190"/>
      <c r="H6" s="2"/>
      <c r="I6" s="2"/>
      <c r="J6" s="2"/>
      <c r="K6" s="2"/>
      <c r="L6" s="2"/>
      <c r="M6" s="2"/>
      <c r="N6" s="2"/>
    </row>
    <row r="7" spans="1:14" ht="15.75" x14ac:dyDescent="0.25">
      <c r="A7" s="2"/>
      <c r="B7" s="106" t="s">
        <v>34</v>
      </c>
      <c r="C7" s="2"/>
      <c r="D7" s="106" t="s">
        <v>12</v>
      </c>
      <c r="E7" s="2"/>
      <c r="F7" s="40" t="s">
        <v>37</v>
      </c>
      <c r="G7" s="106" t="s">
        <v>40</v>
      </c>
      <c r="H7" s="2"/>
      <c r="I7" s="2"/>
      <c r="J7" s="2"/>
      <c r="K7" s="2"/>
      <c r="L7" s="2"/>
      <c r="M7" s="2"/>
      <c r="N7" s="2"/>
    </row>
    <row r="8" spans="1:14" x14ac:dyDescent="0.25">
      <c r="A8" s="2"/>
      <c r="B8" s="2"/>
      <c r="C8" s="2"/>
      <c r="D8" s="2"/>
      <c r="E8" s="2"/>
      <c r="F8" s="36"/>
      <c r="G8" s="2"/>
      <c r="H8" s="2"/>
      <c r="I8" s="2"/>
      <c r="J8" s="2"/>
      <c r="K8" s="2"/>
      <c r="L8" s="2"/>
      <c r="M8" s="2"/>
      <c r="N8" s="2"/>
    </row>
    <row r="9" spans="1:14" ht="15.75" x14ac:dyDescent="0.25">
      <c r="A9" s="2"/>
      <c r="B9" s="2"/>
      <c r="C9" s="2"/>
      <c r="D9" s="2"/>
      <c r="E9" s="2"/>
      <c r="F9" s="40" t="s">
        <v>14</v>
      </c>
      <c r="G9" s="106" t="s">
        <v>41</v>
      </c>
      <c r="H9" s="2"/>
      <c r="I9" s="2"/>
      <c r="J9" s="2"/>
      <c r="K9" s="2"/>
      <c r="L9" s="2"/>
      <c r="M9" s="2"/>
      <c r="N9" s="2"/>
    </row>
    <row r="10" spans="1:14" ht="7.5" customHeight="1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</row>
    <row r="11" spans="1:14" ht="9" customHeight="1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</row>
    <row r="12" spans="1:14" ht="7.5" customHeight="1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</row>
    <row r="13" spans="1:14" ht="7.5" customHeight="1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</row>
    <row r="14" spans="1:14" ht="30.75" customHeight="1" x14ac:dyDescent="0.25">
      <c r="A14" s="2"/>
      <c r="B14" s="192" t="s">
        <v>43</v>
      </c>
      <c r="C14" s="193"/>
      <c r="D14" s="193"/>
      <c r="E14" s="193"/>
      <c r="F14" s="193"/>
      <c r="G14" s="193"/>
      <c r="H14" s="193"/>
      <c r="I14" s="193"/>
      <c r="J14" s="193"/>
      <c r="K14" s="193"/>
      <c r="L14" s="194"/>
      <c r="M14" s="2"/>
      <c r="N14" s="2"/>
    </row>
    <row r="15" spans="1:14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</row>
    <row r="16" spans="1:14" ht="15.75" x14ac:dyDescent="0.25">
      <c r="A16" s="2"/>
      <c r="B16" s="105" t="s">
        <v>48</v>
      </c>
      <c r="C16" s="191"/>
      <c r="D16" s="191"/>
      <c r="E16" s="191"/>
      <c r="F16" s="191"/>
      <c r="G16" s="2"/>
      <c r="H16" s="2"/>
      <c r="I16" s="2"/>
      <c r="J16" s="2"/>
      <c r="K16" s="2"/>
      <c r="L16" s="2"/>
      <c r="M16" s="2"/>
      <c r="N16" s="2"/>
    </row>
    <row r="17" spans="1:14" x14ac:dyDescent="0.25">
      <c r="A17" s="2"/>
      <c r="B17" s="7" t="s">
        <v>14</v>
      </c>
      <c r="C17" s="2"/>
      <c r="D17" s="7" t="s">
        <v>44</v>
      </c>
      <c r="E17" s="2"/>
      <c r="F17" s="7" t="s">
        <v>61</v>
      </c>
      <c r="G17" s="2"/>
      <c r="H17" s="7" t="s">
        <v>45</v>
      </c>
      <c r="I17" s="2"/>
      <c r="J17" s="7" t="s">
        <v>46</v>
      </c>
      <c r="K17" s="2"/>
      <c r="L17" s="7" t="s">
        <v>47</v>
      </c>
      <c r="M17" s="2"/>
      <c r="N17" s="2"/>
    </row>
    <row r="18" spans="1:14" x14ac:dyDescent="0.25">
      <c r="A18" s="2"/>
      <c r="B18" s="106" t="s">
        <v>51</v>
      </c>
      <c r="C18" s="2"/>
      <c r="D18" s="106"/>
      <c r="E18" s="2"/>
      <c r="F18" s="106">
        <v>1</v>
      </c>
      <c r="G18" s="2"/>
      <c r="H18" s="106">
        <v>5</v>
      </c>
      <c r="I18" s="2"/>
      <c r="J18" s="106">
        <v>3</v>
      </c>
      <c r="K18" s="2"/>
      <c r="L18" s="149">
        <f>IFERROR(VLOOKUP(B18,'List Transport'!E3:F8,2,0)*F18+(H18*150)*J18,"")</f>
        <v>3550</v>
      </c>
      <c r="M18" s="2"/>
      <c r="N18" s="2"/>
    </row>
    <row r="19" spans="1:14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</row>
    <row r="20" spans="1:14" x14ac:dyDescent="0.25">
      <c r="A20" s="2"/>
      <c r="B20" s="15"/>
      <c r="C20" s="15"/>
      <c r="D20" s="108"/>
      <c r="E20" s="15"/>
      <c r="F20" s="15"/>
      <c r="G20" s="15"/>
      <c r="H20" s="15"/>
      <c r="I20" s="15"/>
      <c r="J20" s="15"/>
      <c r="K20" s="15"/>
      <c r="L20" s="15"/>
      <c r="M20" s="2"/>
      <c r="N20" s="2"/>
    </row>
    <row r="21" spans="1:14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</row>
    <row r="22" spans="1:14" ht="15.75" x14ac:dyDescent="0.25">
      <c r="A22" s="2"/>
      <c r="B22" s="105" t="s">
        <v>49</v>
      </c>
      <c r="C22" s="191"/>
      <c r="D22" s="191"/>
      <c r="E22" s="191"/>
      <c r="F22" s="191"/>
      <c r="G22" s="2"/>
      <c r="H22" s="2"/>
      <c r="I22" s="2"/>
      <c r="J22" s="2"/>
      <c r="K22" s="2"/>
      <c r="L22" s="2"/>
      <c r="M22" s="2"/>
      <c r="N22" s="2"/>
    </row>
    <row r="23" spans="1:14" x14ac:dyDescent="0.25">
      <c r="A23" s="2"/>
      <c r="B23" s="7" t="s">
        <v>14</v>
      </c>
      <c r="C23" s="2"/>
      <c r="D23" s="7" t="s">
        <v>44</v>
      </c>
      <c r="E23" s="2"/>
      <c r="F23" s="7" t="s">
        <v>61</v>
      </c>
      <c r="G23" s="2"/>
      <c r="H23" s="7" t="s">
        <v>45</v>
      </c>
      <c r="I23" s="2"/>
      <c r="J23" s="7" t="s">
        <v>46</v>
      </c>
      <c r="K23" s="2"/>
      <c r="L23" s="7" t="s">
        <v>47</v>
      </c>
      <c r="M23" s="2"/>
      <c r="N23" s="2"/>
    </row>
    <row r="24" spans="1:14" x14ac:dyDescent="0.25">
      <c r="A24" s="2"/>
      <c r="B24" s="106" t="s">
        <v>50</v>
      </c>
      <c r="C24" s="2"/>
      <c r="D24" s="106"/>
      <c r="E24" s="2"/>
      <c r="F24" s="106">
        <v>1</v>
      </c>
      <c r="G24" s="2"/>
      <c r="H24" s="106">
        <v>2</v>
      </c>
      <c r="I24" s="2"/>
      <c r="J24" s="106">
        <v>3</v>
      </c>
      <c r="K24" s="2"/>
      <c r="L24" s="149">
        <f>IFERROR(VLOOKUP(B24,'List Transport'!E3:F8,2,0)*F24+(H24*150)*J24,"")</f>
        <v>2200</v>
      </c>
      <c r="M24" s="2"/>
      <c r="N24" s="2"/>
    </row>
    <row r="25" spans="1:14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</row>
    <row r="26" spans="1:14" x14ac:dyDescent="0.25">
      <c r="A26" s="2"/>
      <c r="B26" s="1"/>
      <c r="C26" s="1"/>
      <c r="D26" s="1"/>
      <c r="E26" s="1"/>
      <c r="F26" s="1"/>
      <c r="G26" s="1"/>
      <c r="H26" s="2"/>
      <c r="I26" s="2"/>
      <c r="J26" s="2"/>
      <c r="K26" s="2"/>
      <c r="L26" s="2"/>
      <c r="M26" s="2"/>
      <c r="N26" s="2"/>
    </row>
    <row r="27" spans="1:14" x14ac:dyDescent="0.25">
      <c r="A27" s="2"/>
      <c r="B27" s="1"/>
      <c r="C27" s="1"/>
      <c r="D27" s="1"/>
      <c r="E27" s="1"/>
      <c r="F27" s="1"/>
      <c r="G27" s="1"/>
      <c r="H27" s="2"/>
      <c r="I27" s="2"/>
      <c r="J27" s="2"/>
      <c r="K27" s="2"/>
      <c r="L27" s="2"/>
      <c r="M27" s="2"/>
      <c r="N27" s="2"/>
    </row>
    <row r="28" spans="1:14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</row>
    <row r="29" spans="1:14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</row>
    <row r="30" spans="1:14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</row>
    <row r="31" spans="1:14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</row>
    <row r="32" spans="1:14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</row>
  </sheetData>
  <mergeCells count="8">
    <mergeCell ref="A2:C2"/>
    <mergeCell ref="A1:C1"/>
    <mergeCell ref="F6:G6"/>
    <mergeCell ref="C16:F16"/>
    <mergeCell ref="C22:F22"/>
    <mergeCell ref="B14:L14"/>
    <mergeCell ref="B4:L5"/>
    <mergeCell ref="A3:C3"/>
  </mergeCells>
  <dataValidations count="1">
    <dataValidation type="list" allowBlank="1" showInputMessage="1" showErrorMessage="1" sqref="B18 B24" xr:uid="{04F56372-92D4-444D-9716-AE2AD369882F}">
      <formula1>COUNTRY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36" r:id="rId4" name="CommandButton3">
          <controlPr defaultSize="0" autoLine="0" r:id="rId5">
            <anchor moveWithCells="1">
              <from>
                <xdr:col>9</xdr:col>
                <xdr:colOff>819150</xdr:colOff>
                <xdr:row>29</xdr:row>
                <xdr:rowOff>66675</xdr:rowOff>
              </from>
              <to>
                <xdr:col>11</xdr:col>
                <xdr:colOff>161925</xdr:colOff>
                <xdr:row>31</xdr:row>
                <xdr:rowOff>142875</xdr:rowOff>
              </to>
            </anchor>
          </controlPr>
        </control>
      </mc:Choice>
      <mc:Fallback>
        <control shapeId="5136" r:id="rId4" name="CommandButton3"/>
      </mc:Fallback>
    </mc:AlternateContent>
    <mc:AlternateContent xmlns:mc="http://schemas.openxmlformats.org/markup-compatibility/2006">
      <mc:Choice Requires="x14">
        <control shapeId="5123" r:id="rId6" name="CommandButton1">
          <controlPr defaultSize="0" autoLine="0" r:id="rId7">
            <anchor moveWithCells="1">
              <from>
                <xdr:col>11</xdr:col>
                <xdr:colOff>285750</xdr:colOff>
                <xdr:row>29</xdr:row>
                <xdr:rowOff>66675</xdr:rowOff>
              </from>
              <to>
                <xdr:col>12</xdr:col>
                <xdr:colOff>133350</xdr:colOff>
                <xdr:row>31</xdr:row>
                <xdr:rowOff>133350</xdr:rowOff>
              </to>
            </anchor>
          </controlPr>
        </control>
      </mc:Choice>
      <mc:Fallback>
        <control shapeId="5123" r:id="rId6" name="CommandButton1"/>
      </mc:Fallback>
    </mc:AlternateContent>
    <mc:AlternateContent xmlns:mc="http://schemas.openxmlformats.org/markup-compatibility/2006">
      <mc:Choice Requires="x14">
        <control shapeId="5125" r:id="rId8" name="Button 5">
          <controlPr defaultSize="0" print="0" autoFill="0" autoPict="0" macro="[0]!Reset_Transport">
            <anchor moveWithCells="1" sizeWithCells="1">
              <from>
                <xdr:col>12</xdr:col>
                <xdr:colOff>266700</xdr:colOff>
                <xdr:row>29</xdr:row>
                <xdr:rowOff>66675</xdr:rowOff>
              </from>
              <to>
                <xdr:col>13</xdr:col>
                <xdr:colOff>647700</xdr:colOff>
                <xdr:row>31</xdr:row>
                <xdr:rowOff>114300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5D69A245-5357-4DD7-9FE7-C1E4338D19CD}">
          <x14:formula1>
            <xm:f>'List Transport'!$C$3:$C$5</xm:f>
          </x14:formula1>
          <xm:sqref>B7</xm:sqref>
        </x14:dataValidation>
        <x14:dataValidation type="list" allowBlank="1" showInputMessage="1" showErrorMessage="1" xr:uid="{4CB32B5E-B3B6-4402-A7D2-9E08B34220E5}">
          <x14:formula1>
            <xm:f>'List Transport'!$A$3:$A$13</xm:f>
          </x14:formula1>
          <xm:sqref>D7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2FD56C-ED66-4A2D-B10B-002A79A5B7A3}">
  <sheetPr codeName="Sheet8">
    <tabColor rgb="FFFF0000"/>
  </sheetPr>
  <dimension ref="A1:I18"/>
  <sheetViews>
    <sheetView showGridLines="0" topLeftCell="A7" workbookViewId="0">
      <selection activeCell="D37" sqref="D37"/>
    </sheetView>
  </sheetViews>
  <sheetFormatPr baseColWidth="10" defaultColWidth="10.85546875" defaultRowHeight="15" x14ac:dyDescent="0.25"/>
  <cols>
    <col min="1" max="1" width="10.85546875" customWidth="1"/>
    <col min="2" max="2" width="25.28515625" customWidth="1"/>
    <col min="3" max="3" width="10.7109375" customWidth="1"/>
    <col min="4" max="4" width="24.140625" customWidth="1"/>
    <col min="5" max="5" width="10" customWidth="1"/>
    <col min="9" max="9" width="15.140625" customWidth="1"/>
  </cols>
  <sheetData>
    <row r="1" spans="1:9" ht="81.75" customHeight="1" x14ac:dyDescent="0.25">
      <c r="A1" s="31"/>
      <c r="B1" s="32"/>
      <c r="C1" s="33"/>
      <c r="D1" s="34"/>
      <c r="E1" s="9"/>
      <c r="F1" s="9"/>
      <c r="G1" s="10"/>
      <c r="H1" s="20"/>
      <c r="I1" s="20"/>
    </row>
    <row r="2" spans="1:9" x14ac:dyDescent="0.25">
      <c r="A2" s="13"/>
      <c r="B2" s="8"/>
      <c r="C2" s="29"/>
      <c r="D2" s="19"/>
      <c r="E2" s="2"/>
      <c r="F2" s="2"/>
      <c r="G2" s="12"/>
      <c r="H2" s="20"/>
      <c r="I2" s="20"/>
    </row>
    <row r="3" spans="1:9" x14ac:dyDescent="0.25">
      <c r="A3" s="13"/>
      <c r="B3" s="8"/>
      <c r="C3" s="29"/>
      <c r="D3" s="19"/>
      <c r="E3" s="2"/>
      <c r="F3" s="2"/>
      <c r="G3" s="12"/>
      <c r="H3" s="20"/>
      <c r="I3" s="20"/>
    </row>
    <row r="4" spans="1:9" ht="31.5" customHeight="1" x14ac:dyDescent="0.25">
      <c r="A4" s="35"/>
      <c r="B4" s="201" t="s">
        <v>30</v>
      </c>
      <c r="C4" s="202"/>
      <c r="D4" s="202"/>
      <c r="E4" s="203"/>
      <c r="F4" s="2"/>
      <c r="G4" s="12"/>
      <c r="H4" s="20"/>
      <c r="I4" s="20"/>
    </row>
    <row r="5" spans="1:9" x14ac:dyDescent="0.25">
      <c r="A5" s="13"/>
      <c r="B5" s="8"/>
      <c r="C5" s="29"/>
      <c r="D5" s="19"/>
      <c r="E5" s="2"/>
      <c r="F5" s="2"/>
      <c r="G5" s="12"/>
      <c r="H5" s="20"/>
      <c r="I5" s="20"/>
    </row>
    <row r="6" spans="1:9" x14ac:dyDescent="0.25">
      <c r="A6" s="13"/>
      <c r="B6" s="2"/>
      <c r="C6" s="2"/>
      <c r="D6" s="2"/>
      <c r="E6" s="2"/>
      <c r="F6" s="2"/>
      <c r="G6" s="12"/>
      <c r="H6" s="20"/>
      <c r="I6" s="20"/>
    </row>
    <row r="7" spans="1:9" x14ac:dyDescent="0.25">
      <c r="A7" s="13"/>
      <c r="B7" s="5" t="s">
        <v>26</v>
      </c>
      <c r="C7" s="2"/>
      <c r="D7" s="5" t="s">
        <v>27</v>
      </c>
      <c r="E7" s="2"/>
      <c r="F7" s="2"/>
      <c r="G7" s="12"/>
      <c r="H7" s="20"/>
      <c r="I7" s="20"/>
    </row>
    <row r="8" spans="1:9" x14ac:dyDescent="0.25">
      <c r="A8" s="13"/>
      <c r="B8" s="21" t="s">
        <v>0</v>
      </c>
      <c r="C8" s="2"/>
      <c r="D8" s="21">
        <v>3</v>
      </c>
      <c r="E8" s="2"/>
      <c r="F8" s="2"/>
      <c r="G8" s="12"/>
      <c r="H8" s="20"/>
      <c r="I8" s="20"/>
    </row>
    <row r="9" spans="1:9" x14ac:dyDescent="0.25">
      <c r="A9" s="13"/>
      <c r="B9" s="2"/>
      <c r="C9" s="2"/>
      <c r="D9" s="2"/>
      <c r="E9" s="2"/>
      <c r="F9" s="2"/>
      <c r="G9" s="12"/>
      <c r="H9" s="20"/>
      <c r="I9" s="20"/>
    </row>
    <row r="10" spans="1:9" x14ac:dyDescent="0.25">
      <c r="A10" s="13"/>
      <c r="B10" s="2"/>
      <c r="C10" s="2"/>
      <c r="D10" s="2"/>
      <c r="E10" s="2"/>
      <c r="F10" s="2"/>
      <c r="G10" s="12"/>
      <c r="H10" s="20"/>
      <c r="I10" s="20"/>
    </row>
    <row r="11" spans="1:9" x14ac:dyDescent="0.25">
      <c r="A11" s="13"/>
      <c r="B11" s="2"/>
      <c r="C11" s="2"/>
      <c r="D11" s="2"/>
      <c r="E11" s="2"/>
      <c r="F11" s="2"/>
      <c r="G11" s="12"/>
      <c r="H11" s="20"/>
      <c r="I11" s="20"/>
    </row>
    <row r="12" spans="1:9" x14ac:dyDescent="0.25">
      <c r="A12" s="13"/>
      <c r="B12" s="2"/>
      <c r="C12" s="2"/>
      <c r="D12" s="2"/>
      <c r="E12" s="2"/>
      <c r="F12" s="2"/>
      <c r="G12" s="12"/>
      <c r="H12" s="20"/>
      <c r="I12" s="20"/>
    </row>
    <row r="13" spans="1:9" x14ac:dyDescent="0.25">
      <c r="A13" s="13"/>
      <c r="B13" s="2"/>
      <c r="C13" s="2"/>
      <c r="D13" s="2"/>
      <c r="E13" s="2"/>
      <c r="F13" s="2"/>
      <c r="G13" s="12"/>
      <c r="H13" s="20"/>
      <c r="I13" s="20"/>
    </row>
    <row r="14" spans="1:9" x14ac:dyDescent="0.25">
      <c r="A14" s="13"/>
      <c r="B14" s="2"/>
      <c r="C14" s="2"/>
      <c r="D14" s="2"/>
      <c r="E14" s="2"/>
      <c r="F14" s="2"/>
      <c r="G14" s="12"/>
      <c r="H14" s="20"/>
      <c r="I14" s="20"/>
    </row>
    <row r="15" spans="1:9" x14ac:dyDescent="0.25">
      <c r="A15" s="13"/>
      <c r="B15" s="2"/>
      <c r="C15" s="2"/>
      <c r="D15" s="2"/>
      <c r="E15" s="2"/>
      <c r="F15" s="2"/>
      <c r="G15" s="12"/>
      <c r="H15" s="20"/>
      <c r="I15" s="20"/>
    </row>
    <row r="16" spans="1:9" x14ac:dyDescent="0.25">
      <c r="A16" s="13"/>
      <c r="B16" s="2"/>
      <c r="C16" s="2"/>
      <c r="D16" s="2"/>
      <c r="E16" s="2"/>
      <c r="F16" s="2"/>
      <c r="G16" s="12"/>
      <c r="H16" s="20"/>
      <c r="I16" s="20"/>
    </row>
    <row r="17" spans="1:9" x14ac:dyDescent="0.25">
      <c r="A17" s="13"/>
      <c r="B17" s="2"/>
      <c r="C17" s="2"/>
      <c r="D17" s="2"/>
      <c r="E17" s="2"/>
      <c r="F17" s="2"/>
      <c r="G17" s="12"/>
      <c r="H17" s="20"/>
      <c r="I17" s="20"/>
    </row>
    <row r="18" spans="1:9" x14ac:dyDescent="0.25">
      <c r="A18" s="14"/>
      <c r="B18" s="15"/>
      <c r="C18" s="15"/>
      <c r="D18" s="15"/>
      <c r="E18" s="15"/>
      <c r="F18" s="15"/>
      <c r="G18" s="16"/>
      <c r="H18" s="20"/>
      <c r="I18" s="20"/>
    </row>
  </sheetData>
  <sheetProtection selectLockedCells="1"/>
  <mergeCells count="1">
    <mergeCell ref="B4:E4"/>
  </mergeCells>
  <dataValidations count="2">
    <dataValidation type="list" allowBlank="1" showInputMessage="1" showErrorMessage="1" sqref="B8" xr:uid="{B4D1CD51-DE78-42F4-8D7A-8CE4D3B33A1F}">
      <formula1>Yes_No</formula1>
    </dataValidation>
    <dataValidation type="list" allowBlank="1" showInputMessage="1" showErrorMessage="1" sqref="D8" xr:uid="{84A46EED-0301-4F08-BEE9-0F3E344F6A5A}">
      <formula1>Guarantee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303" r:id="rId4" name="CommandButton3">
          <controlPr defaultSize="0" autoLine="0" autoPict="0" r:id="rId5">
            <anchor moveWithCells="1">
              <from>
                <xdr:col>5</xdr:col>
                <xdr:colOff>104775</xdr:colOff>
                <xdr:row>6</xdr:row>
                <xdr:rowOff>133350</xdr:rowOff>
              </from>
              <to>
                <xdr:col>6</xdr:col>
                <xdr:colOff>476250</xdr:colOff>
                <xdr:row>9</xdr:row>
                <xdr:rowOff>38100</xdr:rowOff>
              </to>
            </anchor>
          </controlPr>
        </control>
      </mc:Choice>
      <mc:Fallback>
        <control shapeId="12303" r:id="rId4" name="CommandButton3"/>
      </mc:Fallback>
    </mc:AlternateContent>
    <mc:AlternateContent xmlns:mc="http://schemas.openxmlformats.org/markup-compatibility/2006">
      <mc:Choice Requires="x14">
        <control shapeId="12299" r:id="rId6" name="CommandButton1">
          <controlPr defaultSize="0" autoLine="0" r:id="rId7">
            <anchor moveWithCells="1">
              <from>
                <xdr:col>5</xdr:col>
                <xdr:colOff>104775</xdr:colOff>
                <xdr:row>9</xdr:row>
                <xdr:rowOff>114300</xdr:rowOff>
              </from>
              <to>
                <xdr:col>6</xdr:col>
                <xdr:colOff>485775</xdr:colOff>
                <xdr:row>12</xdr:row>
                <xdr:rowOff>76200</xdr:rowOff>
              </to>
            </anchor>
          </controlPr>
        </control>
      </mc:Choice>
      <mc:Fallback>
        <control shapeId="12299" r:id="rId6" name="CommandButton1"/>
      </mc:Fallback>
    </mc:AlternateContent>
    <mc:AlternateContent xmlns:mc="http://schemas.openxmlformats.org/markup-compatibility/2006">
      <mc:Choice Requires="x14">
        <control shapeId="12306" r:id="rId8" name="Button 18">
          <controlPr defaultSize="0" print="0" autoFill="0" autoPict="0" macro="[0]!ResetBAnk">
            <anchor moveWithCells="1" sizeWithCells="1">
              <from>
                <xdr:col>5</xdr:col>
                <xdr:colOff>114300</xdr:colOff>
                <xdr:row>13</xdr:row>
                <xdr:rowOff>19050</xdr:rowOff>
              </from>
              <to>
                <xdr:col>6</xdr:col>
                <xdr:colOff>466725</xdr:colOff>
                <xdr:row>15</xdr:row>
                <xdr:rowOff>133350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27E659-0377-47CE-9B87-75BDDC905CC3}">
  <sheetPr codeName="Sheet11">
    <tabColor rgb="FF9CFCFE"/>
  </sheetPr>
  <dimension ref="A1:F399"/>
  <sheetViews>
    <sheetView showGridLines="0" tabSelected="1" showRuler="0" view="pageLayout" topLeftCell="A31" zoomScaleNormal="100" workbookViewId="0">
      <selection activeCell="A26" sqref="A26"/>
    </sheetView>
  </sheetViews>
  <sheetFormatPr baseColWidth="10" defaultColWidth="10.85546875" defaultRowHeight="15" x14ac:dyDescent="0.25"/>
  <cols>
    <col min="1" max="1" width="47.140625" style="188" customWidth="1"/>
    <col min="2" max="2" width="1.140625" style="95" customWidth="1"/>
    <col min="3" max="3" width="0.28515625" style="95" customWidth="1"/>
    <col min="4" max="4" width="11.5703125" style="96" customWidth="1"/>
    <col min="5" max="5" width="9.42578125" style="97" customWidth="1"/>
    <col min="6" max="6" width="17.28515625" style="142" customWidth="1"/>
    <col min="7" max="16384" width="10.85546875" style="95"/>
  </cols>
  <sheetData>
    <row r="1" spans="1:6" customFormat="1" x14ac:dyDescent="0.25">
      <c r="A1" s="164"/>
      <c r="D1" s="17"/>
      <c r="E1" s="3"/>
      <c r="F1" s="120"/>
    </row>
    <row r="2" spans="1:6" customFormat="1" x14ac:dyDescent="0.25">
      <c r="A2" s="164"/>
      <c r="D2" s="17"/>
      <c r="E2" s="3"/>
      <c r="F2" s="120"/>
    </row>
    <row r="3" spans="1:6" customFormat="1" x14ac:dyDescent="0.25">
      <c r="A3" s="164"/>
      <c r="D3" s="17"/>
      <c r="E3" s="3"/>
      <c r="F3" s="120"/>
    </row>
    <row r="4" spans="1:6" customFormat="1" x14ac:dyDescent="0.25">
      <c r="A4" s="164"/>
      <c r="D4" s="17"/>
      <c r="E4" s="3"/>
      <c r="F4" s="120"/>
    </row>
    <row r="5" spans="1:6" customFormat="1" ht="4.5" customHeight="1" x14ac:dyDescent="0.25">
      <c r="A5" s="164"/>
      <c r="D5" s="17"/>
      <c r="E5" s="3"/>
      <c r="F5" s="120"/>
    </row>
    <row r="6" spans="1:6" customFormat="1" ht="3.75" customHeight="1" x14ac:dyDescent="0.25">
      <c r="A6" s="164"/>
      <c r="D6" s="17"/>
      <c r="E6" s="3"/>
      <c r="F6" s="120"/>
    </row>
    <row r="7" spans="1:6" customFormat="1" ht="1.5" customHeight="1" x14ac:dyDescent="0.25">
      <c r="A7" s="164"/>
      <c r="D7" s="17"/>
      <c r="E7" s="3"/>
      <c r="F7" s="120"/>
    </row>
    <row r="8" spans="1:6" customFormat="1" hidden="1" x14ac:dyDescent="0.25">
      <c r="A8" s="164"/>
      <c r="D8" s="17"/>
      <c r="E8" s="3"/>
      <c r="F8" s="120"/>
    </row>
    <row r="9" spans="1:6" customFormat="1" ht="3" customHeight="1" x14ac:dyDescent="0.25">
      <c r="A9" s="164"/>
      <c r="D9" s="17"/>
      <c r="E9" s="3"/>
      <c r="F9" s="120"/>
    </row>
    <row r="10" spans="1:6" customFormat="1" ht="6.75" customHeight="1" x14ac:dyDescent="0.25">
      <c r="A10" s="204" t="s">
        <v>17</v>
      </c>
      <c r="B10" s="205"/>
      <c r="C10" s="205"/>
      <c r="D10" s="205"/>
      <c r="E10" s="205"/>
      <c r="F10" s="205"/>
    </row>
    <row r="11" spans="1:6" customFormat="1" ht="10.5" customHeight="1" x14ac:dyDescent="0.25">
      <c r="A11" s="205"/>
      <c r="B11" s="205"/>
      <c r="C11" s="205"/>
      <c r="D11" s="205"/>
      <c r="E11" s="205"/>
      <c r="F11" s="205"/>
    </row>
    <row r="12" spans="1:6" customFormat="1" ht="9" customHeight="1" x14ac:dyDescent="0.25">
      <c r="A12" s="164"/>
      <c r="D12" s="17"/>
      <c r="E12" s="3"/>
      <c r="F12" s="120"/>
    </row>
    <row r="13" spans="1:6" customFormat="1" ht="13.5" customHeight="1" x14ac:dyDescent="0.25">
      <c r="A13" s="165" t="s">
        <v>18</v>
      </c>
      <c r="B13" s="86"/>
      <c r="C13" s="86"/>
      <c r="D13" s="87"/>
      <c r="E13" s="88" t="s">
        <v>25</v>
      </c>
      <c r="F13" s="121"/>
    </row>
    <row r="14" spans="1:6" customFormat="1" ht="12" customHeight="1" x14ac:dyDescent="0.25">
      <c r="A14" s="166"/>
      <c r="B14" s="109"/>
      <c r="C14" s="109"/>
      <c r="D14" s="89"/>
      <c r="E14" s="90"/>
      <c r="F14" s="122"/>
    </row>
    <row r="15" spans="1:6" customFormat="1" ht="9.75" customHeight="1" x14ac:dyDescent="0.25">
      <c r="A15" s="167" t="str">
        <f>IFERROR(#REF!,"")</f>
        <v/>
      </c>
      <c r="B15" s="109"/>
      <c r="C15" s="109"/>
      <c r="D15" s="91"/>
      <c r="E15" s="110" t="str">
        <f>IFERROR(VLOOKUP(E14,#REF!,2,0),"")</f>
        <v/>
      </c>
      <c r="F15" s="123" t="str">
        <f>IFERROR(VLOOKUP(E14,#REF!,3,0),"")</f>
        <v/>
      </c>
    </row>
    <row r="16" spans="1:6" customFormat="1" ht="12" customHeight="1" x14ac:dyDescent="0.25">
      <c r="A16" s="168"/>
      <c r="B16" s="109"/>
      <c r="C16" s="109"/>
      <c r="D16" s="91"/>
      <c r="E16" s="110" t="str">
        <f>IFERROR(VLOOKUP(E14,#REF!,4,0),"")</f>
        <v/>
      </c>
      <c r="F16" s="122"/>
    </row>
    <row r="17" spans="1:6" customFormat="1" ht="10.5" customHeight="1" x14ac:dyDescent="0.25">
      <c r="A17" s="168"/>
      <c r="B17" s="109"/>
      <c r="C17" s="109"/>
      <c r="D17" s="91"/>
      <c r="E17" s="111" t="str">
        <f>IFERROR(VLOOKUP(E14,#REF!,5,0),"")</f>
        <v/>
      </c>
      <c r="F17" s="122"/>
    </row>
    <row r="18" spans="1:6" customFormat="1" ht="11.25" customHeight="1" x14ac:dyDescent="0.25">
      <c r="A18" s="168" t="s">
        <v>15</v>
      </c>
      <c r="B18" s="109"/>
      <c r="C18" s="109"/>
      <c r="D18" s="91"/>
      <c r="E18" s="110" t="str">
        <f>IFERROR(VLOOKUP(E14,#REF!,6,0)&amp; " "&amp;VLOOKUP(E14,#REF!,7,0),"")</f>
        <v/>
      </c>
      <c r="F18" s="122"/>
    </row>
    <row r="19" spans="1:6" customFormat="1" ht="13.5" customHeight="1" x14ac:dyDescent="0.25">
      <c r="A19" s="169"/>
      <c r="B19" s="92"/>
      <c r="C19" s="92"/>
      <c r="D19" s="93"/>
      <c r="E19" s="94" t="str">
        <f>IFERROR(VLOOKUP(E14,#REF!,8,0),"")</f>
        <v/>
      </c>
      <c r="F19" s="124"/>
    </row>
    <row r="20" spans="1:6" customFormat="1" ht="15" customHeight="1" x14ac:dyDescent="0.25">
      <c r="A20" s="170">
        <f ca="1">TODAY()</f>
        <v>43719</v>
      </c>
      <c r="B20" s="112"/>
      <c r="C20" s="112"/>
      <c r="D20" s="113"/>
      <c r="E20" s="114"/>
      <c r="F20" s="123" t="s">
        <v>39</v>
      </c>
    </row>
    <row r="21" spans="1:6" customFormat="1" x14ac:dyDescent="0.25">
      <c r="A21" s="171" t="s">
        <v>16</v>
      </c>
      <c r="B21" s="41"/>
      <c r="C21" s="42"/>
      <c r="D21" s="43" t="s">
        <v>21</v>
      </c>
      <c r="E21" s="44" t="s">
        <v>19</v>
      </c>
      <c r="F21" s="125" t="s">
        <v>20</v>
      </c>
    </row>
    <row r="22" spans="1:6" customFormat="1" x14ac:dyDescent="0.25">
      <c r="A22" s="179" t="s">
        <v>38</v>
      </c>
      <c r="B22" s="146"/>
      <c r="C22" s="147"/>
      <c r="D22" s="145"/>
      <c r="E22" s="143"/>
      <c r="F22" s="148"/>
    </row>
    <row r="23" spans="1:6" customFormat="1" x14ac:dyDescent="0.25">
      <c r="A23" s="172" t="s">
        <v>24</v>
      </c>
      <c r="B23" s="46"/>
      <c r="C23" s="47"/>
      <c r="D23" s="48"/>
      <c r="E23" s="49"/>
      <c r="F23" s="126"/>
    </row>
    <row r="24" spans="1:6" customFormat="1" ht="23.25" customHeight="1" x14ac:dyDescent="0.25">
      <c r="A24" s="173" t="e">
        <f>("Vertical Load")&amp; " "&amp;#REF!</f>
        <v>#REF!</v>
      </c>
      <c r="B24" s="45"/>
      <c r="C24" s="50"/>
      <c r="D24" s="51" t="str">
        <f>IFERROR(VLOOKUP(A24,#REF!,2,0),"")</f>
        <v/>
      </c>
      <c r="E24" s="52" t="str">
        <f>IFERROR(VLOOKUP(A24,#REF!,3,0),"")</f>
        <v/>
      </c>
      <c r="F24" s="127" t="str">
        <f>IFERROR(E24*D24,"")</f>
        <v/>
      </c>
    </row>
    <row r="25" spans="1:6" customFormat="1" x14ac:dyDescent="0.25">
      <c r="A25" s="174" t="s">
        <v>23</v>
      </c>
      <c r="B25" s="53"/>
      <c r="C25" s="53"/>
      <c r="D25" s="54"/>
      <c r="E25" s="55"/>
      <c r="F25" s="128"/>
    </row>
    <row r="26" spans="1:6" customFormat="1" ht="134.25" customHeight="1" x14ac:dyDescent="0.25">
      <c r="A26" s="175" t="str">
        <f>IFERROR(VLOOKUP(#REF!,#REF!,2,0),"")</f>
        <v/>
      </c>
      <c r="B26" s="56"/>
      <c r="C26" s="57"/>
      <c r="D26" s="58" t="str">
        <f>IFERROR(VLOOKUP(#REF!,#REF!,3,0),"")</f>
        <v/>
      </c>
      <c r="E26" s="59" t="str">
        <f>IFERROR(VLOOKUP(#REF!,#REF!,4,0),"")</f>
        <v/>
      </c>
      <c r="F26" s="129" t="str">
        <f>IFERROR(E26*D26,"")</f>
        <v/>
      </c>
    </row>
    <row r="27" spans="1:6" customFormat="1" x14ac:dyDescent="0.25">
      <c r="A27" s="176" t="s">
        <v>22</v>
      </c>
      <c r="B27" s="60"/>
      <c r="C27" s="53"/>
      <c r="D27" s="61"/>
      <c r="E27" s="55"/>
      <c r="F27" s="128"/>
    </row>
    <row r="28" spans="1:6" customFormat="1" ht="90.75" customHeight="1" x14ac:dyDescent="0.25">
      <c r="A28" s="177" t="str">
        <f>IFERROR(VLOOKUP(#REF!,#REF!,2,0),"")</f>
        <v/>
      </c>
      <c r="B28" s="80"/>
      <c r="C28" s="81"/>
      <c r="D28" s="82" t="str">
        <f>IFERROR(VLOOKUP(#REF!,#REF!,3,0),"")</f>
        <v/>
      </c>
      <c r="E28" s="63" t="str">
        <f>IFERROR(VLOOKUP(#REF!,#REF!,4,0),"")</f>
        <v/>
      </c>
      <c r="F28" s="130" t="str">
        <f>IFERROR(E28*D28,"")</f>
        <v/>
      </c>
    </row>
    <row r="29" spans="1:6" customFormat="1" x14ac:dyDescent="0.25">
      <c r="A29" s="178" t="s">
        <v>63</v>
      </c>
      <c r="B29" s="115"/>
      <c r="C29" s="116"/>
      <c r="D29" s="117" t="str">
        <f>IFERROR((D28+D26+D24),"")</f>
        <v/>
      </c>
      <c r="E29" s="118" t="str">
        <f>E28</f>
        <v/>
      </c>
      <c r="F29" s="131" t="str">
        <f>IFERROR((F28+F26+F24),"")</f>
        <v/>
      </c>
    </row>
    <row r="30" spans="1:6" customFormat="1" x14ac:dyDescent="0.25">
      <c r="A30" s="179" t="s">
        <v>58</v>
      </c>
      <c r="B30" s="143"/>
      <c r="C30" s="144"/>
      <c r="D30" s="145"/>
      <c r="E30" s="55"/>
      <c r="F30" s="128"/>
    </row>
    <row r="31" spans="1:6" customFormat="1" x14ac:dyDescent="0.25">
      <c r="A31" s="180"/>
      <c r="B31" s="159"/>
      <c r="C31" s="64"/>
      <c r="D31" s="76"/>
      <c r="E31" s="52"/>
      <c r="F31" s="160"/>
    </row>
    <row r="32" spans="1:6" customFormat="1" x14ac:dyDescent="0.25">
      <c r="A32" s="181" t="s">
        <v>59</v>
      </c>
      <c r="B32" s="66"/>
      <c r="C32" s="67"/>
      <c r="D32" s="65"/>
      <c r="E32" s="52"/>
      <c r="F32" s="132"/>
    </row>
    <row r="33" spans="1:6" customFormat="1" x14ac:dyDescent="0.25">
      <c r="A33" s="181" t="s">
        <v>64</v>
      </c>
      <c r="B33" s="68"/>
      <c r="C33" s="64"/>
      <c r="D33" s="65"/>
      <c r="E33" s="52"/>
      <c r="F33" s="132"/>
    </row>
    <row r="34" spans="1:6" s="83" customFormat="1" ht="24" x14ac:dyDescent="0.25">
      <c r="A34" s="182" t="s">
        <v>65</v>
      </c>
      <c r="B34" s="100"/>
      <c r="C34" s="101"/>
      <c r="D34" s="102">
        <v>3550</v>
      </c>
      <c r="E34" s="103">
        <v>1</v>
      </c>
      <c r="F34" s="133">
        <v>3550</v>
      </c>
    </row>
    <row r="35" spans="1:6" customFormat="1" ht="24" x14ac:dyDescent="0.25">
      <c r="A35" s="181" t="s">
        <v>66</v>
      </c>
      <c r="B35" s="66"/>
      <c r="C35" s="67"/>
      <c r="D35" s="69">
        <v>2200</v>
      </c>
      <c r="E35" s="52">
        <v>1</v>
      </c>
      <c r="F35" s="134">
        <v>2200</v>
      </c>
    </row>
    <row r="36" spans="1:6" customFormat="1" x14ac:dyDescent="0.25">
      <c r="A36" s="181" t="s">
        <v>67</v>
      </c>
      <c r="B36" s="70"/>
      <c r="C36" s="67"/>
      <c r="D36" s="69"/>
      <c r="E36" s="52"/>
      <c r="F36" s="134">
        <v>5750</v>
      </c>
    </row>
    <row r="37" spans="1:6" customFormat="1" x14ac:dyDescent="0.25">
      <c r="A37" s="181" t="s">
        <v>60</v>
      </c>
      <c r="B37" s="71"/>
      <c r="C37" s="67"/>
      <c r="D37" s="69"/>
      <c r="E37" s="52"/>
      <c r="F37" s="135"/>
    </row>
    <row r="38" spans="1:6" customFormat="1" x14ac:dyDescent="0.25">
      <c r="A38" s="183" t="s">
        <v>70</v>
      </c>
      <c r="B38" s="62"/>
      <c r="C38" s="72"/>
      <c r="D38" s="65">
        <v>4655</v>
      </c>
      <c r="E38" s="52">
        <v>1</v>
      </c>
      <c r="F38" s="136">
        <v>4655</v>
      </c>
    </row>
    <row r="39" spans="1:6" customFormat="1" x14ac:dyDescent="0.25">
      <c r="A39" s="181" t="s">
        <v>68</v>
      </c>
      <c r="B39" s="71"/>
      <c r="C39" s="67"/>
      <c r="D39" s="73"/>
      <c r="E39" s="52"/>
      <c r="F39" s="158">
        <v>4655</v>
      </c>
    </row>
    <row r="40" spans="1:6" customFormat="1" x14ac:dyDescent="0.25">
      <c r="A40" s="181" t="s">
        <v>69</v>
      </c>
      <c r="B40" s="71"/>
      <c r="C40" s="67"/>
      <c r="D40" s="73"/>
      <c r="E40" s="52"/>
      <c r="F40" s="135">
        <v>0</v>
      </c>
    </row>
    <row r="41" spans="1:6" customFormat="1" x14ac:dyDescent="0.25">
      <c r="A41" s="181"/>
      <c r="B41" s="71"/>
      <c r="C41" s="67"/>
      <c r="D41" s="73"/>
      <c r="E41" s="52"/>
      <c r="F41" s="135"/>
    </row>
    <row r="42" spans="1:6" customFormat="1" x14ac:dyDescent="0.25">
      <c r="A42" s="184"/>
      <c r="B42" s="57"/>
      <c r="C42" s="74"/>
      <c r="D42" s="73"/>
      <c r="E42" s="75"/>
      <c r="F42" s="136"/>
    </row>
    <row r="43" spans="1:6" customFormat="1" x14ac:dyDescent="0.25">
      <c r="A43" s="181"/>
      <c r="B43" s="71"/>
      <c r="C43" s="67"/>
      <c r="D43" s="79"/>
      <c r="E43" s="75"/>
      <c r="F43" s="136"/>
    </row>
    <row r="44" spans="1:6" customFormat="1" x14ac:dyDescent="0.25">
      <c r="A44" s="183"/>
      <c r="B44" s="62"/>
      <c r="C44" s="72"/>
      <c r="D44" s="69"/>
      <c r="E44" s="75"/>
      <c r="F44" s="136"/>
    </row>
    <row r="45" spans="1:6" customFormat="1" x14ac:dyDescent="0.25">
      <c r="A45" s="181"/>
      <c r="B45" s="71"/>
      <c r="C45" s="67"/>
      <c r="D45" s="69"/>
      <c r="E45" s="75"/>
      <c r="F45" s="158"/>
    </row>
    <row r="46" spans="1:6" customFormat="1" x14ac:dyDescent="0.25">
      <c r="A46" s="181"/>
      <c r="B46" s="71"/>
      <c r="C46" s="67"/>
      <c r="D46" s="69"/>
      <c r="E46" s="157"/>
      <c r="F46" s="135"/>
    </row>
    <row r="47" spans="1:6" customFormat="1" x14ac:dyDescent="0.25">
      <c r="A47" s="181"/>
      <c r="B47" s="71"/>
      <c r="C47" s="67"/>
      <c r="D47" s="76"/>
      <c r="E47" s="75"/>
      <c r="F47" s="135"/>
    </row>
    <row r="48" spans="1:6" customFormat="1" x14ac:dyDescent="0.25">
      <c r="A48" s="183"/>
      <c r="B48" s="62"/>
      <c r="C48" s="72"/>
      <c r="D48" s="69"/>
      <c r="E48" s="75"/>
      <c r="F48" s="136"/>
    </row>
    <row r="49" spans="1:6" customFormat="1" x14ac:dyDescent="0.25">
      <c r="A49" s="181"/>
      <c r="B49" s="71"/>
      <c r="C49" s="67"/>
      <c r="D49" s="69"/>
      <c r="E49" s="75"/>
      <c r="F49" s="136"/>
    </row>
    <row r="50" spans="1:6" customFormat="1" x14ac:dyDescent="0.25">
      <c r="A50" s="181"/>
      <c r="B50" s="71"/>
      <c r="C50" s="67"/>
      <c r="D50" s="69"/>
      <c r="E50" s="75"/>
      <c r="F50" s="136"/>
    </row>
    <row r="51" spans="1:6" customFormat="1" x14ac:dyDescent="0.25">
      <c r="A51" s="181"/>
      <c r="B51" s="71"/>
      <c r="C51" s="67"/>
      <c r="D51" s="69"/>
      <c r="E51" s="75"/>
      <c r="F51" s="136"/>
    </row>
    <row r="52" spans="1:6" customFormat="1" x14ac:dyDescent="0.25">
      <c r="A52" s="183"/>
      <c r="B52" s="62"/>
      <c r="C52" s="72"/>
      <c r="D52" s="76"/>
      <c r="E52" s="75"/>
      <c r="F52" s="136"/>
    </row>
    <row r="53" spans="1:6" customFormat="1" x14ac:dyDescent="0.25">
      <c r="A53" s="183"/>
      <c r="B53" s="62"/>
      <c r="C53" s="72"/>
      <c r="D53" s="76"/>
      <c r="E53" s="75"/>
      <c r="F53" s="136"/>
    </row>
    <row r="54" spans="1:6" customFormat="1" x14ac:dyDescent="0.25">
      <c r="A54" s="183"/>
      <c r="B54" s="62"/>
      <c r="C54" s="72"/>
      <c r="D54" s="76"/>
      <c r="E54" s="75"/>
      <c r="F54" s="136"/>
    </row>
    <row r="55" spans="1:6" customFormat="1" x14ac:dyDescent="0.25">
      <c r="A55" s="183"/>
      <c r="B55" s="62"/>
      <c r="C55" s="72"/>
      <c r="D55" s="76"/>
      <c r="E55" s="75"/>
      <c r="F55" s="136"/>
    </row>
    <row r="56" spans="1:6" customFormat="1" x14ac:dyDescent="0.25">
      <c r="A56" s="183"/>
      <c r="B56" s="62"/>
      <c r="C56" s="72"/>
      <c r="D56" s="76"/>
      <c r="E56" s="75"/>
      <c r="F56" s="136"/>
    </row>
    <row r="57" spans="1:6" customFormat="1" x14ac:dyDescent="0.25">
      <c r="A57" s="183"/>
      <c r="B57" s="62"/>
      <c r="C57" s="72"/>
      <c r="D57" s="76"/>
      <c r="E57" s="75"/>
      <c r="F57" s="136"/>
    </row>
    <row r="58" spans="1:6" customFormat="1" x14ac:dyDescent="0.25">
      <c r="A58" s="181"/>
      <c r="B58" s="71"/>
      <c r="C58" s="67"/>
      <c r="D58" s="76"/>
      <c r="E58" s="75"/>
      <c r="F58" s="135"/>
    </row>
    <row r="59" spans="1:6" customFormat="1" x14ac:dyDescent="0.25">
      <c r="A59" s="181"/>
      <c r="B59" s="71"/>
      <c r="C59" s="67"/>
      <c r="D59" s="76"/>
      <c r="E59" s="75"/>
      <c r="F59" s="136"/>
    </row>
    <row r="60" spans="1:6" customFormat="1" x14ac:dyDescent="0.25">
      <c r="A60" s="181"/>
      <c r="B60" s="71"/>
      <c r="C60" s="67"/>
      <c r="D60" s="76"/>
      <c r="E60" s="75"/>
      <c r="F60" s="137"/>
    </row>
    <row r="61" spans="1:6" customFormat="1" x14ac:dyDescent="0.25">
      <c r="A61" s="183"/>
      <c r="B61" s="62"/>
      <c r="C61" s="72"/>
      <c r="D61" s="76"/>
      <c r="E61" s="75"/>
      <c r="F61" s="137"/>
    </row>
    <row r="62" spans="1:6" customFormat="1" x14ac:dyDescent="0.25">
      <c r="A62" s="183"/>
      <c r="B62" s="62"/>
      <c r="C62" s="72"/>
      <c r="D62" s="76"/>
      <c r="E62" s="75"/>
      <c r="F62" s="137"/>
    </row>
    <row r="63" spans="1:6" customFormat="1" x14ac:dyDescent="0.25">
      <c r="A63" s="181"/>
      <c r="B63" s="71"/>
      <c r="C63" s="67"/>
      <c r="D63" s="76"/>
      <c r="E63" s="75"/>
      <c r="F63" s="137"/>
    </row>
    <row r="64" spans="1:6" customFormat="1" x14ac:dyDescent="0.25">
      <c r="A64" s="183"/>
      <c r="B64" s="62"/>
      <c r="C64" s="72"/>
      <c r="D64" s="76"/>
      <c r="E64" s="75"/>
      <c r="F64" s="137"/>
    </row>
    <row r="65" spans="1:6" customFormat="1" x14ac:dyDescent="0.25">
      <c r="A65" s="183"/>
      <c r="B65" s="62"/>
      <c r="C65" s="72"/>
      <c r="D65" s="76"/>
      <c r="E65" s="75"/>
      <c r="F65" s="137"/>
    </row>
    <row r="66" spans="1:6" customFormat="1" x14ac:dyDescent="0.25">
      <c r="A66" s="183"/>
      <c r="B66" s="62"/>
      <c r="C66" s="72"/>
      <c r="D66" s="76"/>
      <c r="E66" s="75"/>
      <c r="F66" s="137"/>
    </row>
    <row r="67" spans="1:6" customFormat="1" x14ac:dyDescent="0.25">
      <c r="A67" s="181"/>
      <c r="B67" s="71"/>
      <c r="C67" s="67"/>
      <c r="D67" s="76"/>
      <c r="E67" s="75"/>
      <c r="F67" s="137"/>
    </row>
    <row r="68" spans="1:6" customFormat="1" x14ac:dyDescent="0.25">
      <c r="A68" s="183"/>
      <c r="B68" s="62"/>
      <c r="C68" s="72"/>
      <c r="D68" s="76"/>
      <c r="E68" s="75"/>
      <c r="F68" s="137"/>
    </row>
    <row r="69" spans="1:6" customFormat="1" x14ac:dyDescent="0.25">
      <c r="A69" s="183"/>
      <c r="B69" s="62"/>
      <c r="C69" s="72"/>
      <c r="D69" s="76"/>
      <c r="E69" s="75"/>
      <c r="F69" s="137"/>
    </row>
    <row r="70" spans="1:6" customFormat="1" x14ac:dyDescent="0.25">
      <c r="A70" s="183"/>
      <c r="B70" s="62"/>
      <c r="C70" s="72"/>
      <c r="D70" s="76"/>
      <c r="E70" s="75"/>
      <c r="F70" s="137"/>
    </row>
    <row r="71" spans="1:6" customFormat="1" x14ac:dyDescent="0.25">
      <c r="A71" s="183"/>
      <c r="B71" s="62"/>
      <c r="C71" s="72"/>
      <c r="D71" s="76"/>
      <c r="E71" s="75"/>
      <c r="F71" s="137"/>
    </row>
    <row r="72" spans="1:6" customFormat="1" x14ac:dyDescent="0.25">
      <c r="A72" s="183"/>
      <c r="B72" s="62"/>
      <c r="C72" s="72"/>
      <c r="D72" s="76"/>
      <c r="E72" s="75"/>
      <c r="F72" s="137"/>
    </row>
    <row r="73" spans="1:6" customFormat="1" x14ac:dyDescent="0.25">
      <c r="A73" s="183"/>
      <c r="B73" s="77"/>
      <c r="C73" s="78"/>
      <c r="D73" s="76"/>
      <c r="E73" s="75"/>
      <c r="F73" s="138"/>
    </row>
    <row r="74" spans="1:6" customFormat="1" x14ac:dyDescent="0.25">
      <c r="A74" s="181"/>
      <c r="B74" s="162"/>
      <c r="C74" s="163"/>
      <c r="D74" s="76"/>
      <c r="E74" s="75"/>
      <c r="F74" s="138"/>
    </row>
    <row r="75" spans="1:6" customFormat="1" x14ac:dyDescent="0.25">
      <c r="A75" s="183"/>
      <c r="B75" s="77"/>
      <c r="C75" s="78"/>
      <c r="D75" s="76"/>
      <c r="E75" s="75"/>
      <c r="F75" s="138"/>
    </row>
    <row r="76" spans="1:6" customFormat="1" x14ac:dyDescent="0.25">
      <c r="A76" s="183"/>
      <c r="B76" s="77"/>
      <c r="C76" s="78"/>
      <c r="D76" s="76"/>
      <c r="E76" s="75"/>
      <c r="F76" s="119"/>
    </row>
    <row r="77" spans="1:6" customFormat="1" x14ac:dyDescent="0.25">
      <c r="A77" s="183"/>
      <c r="B77" s="77"/>
      <c r="C77" s="78"/>
      <c r="D77" s="76"/>
      <c r="E77" s="75"/>
      <c r="F77" s="138"/>
    </row>
    <row r="78" spans="1:6" customFormat="1" x14ac:dyDescent="0.25">
      <c r="A78" s="183"/>
      <c r="B78" s="77"/>
      <c r="C78" s="78"/>
      <c r="D78" s="76"/>
      <c r="E78" s="75"/>
      <c r="F78" s="138"/>
    </row>
    <row r="79" spans="1:6" customFormat="1" x14ac:dyDescent="0.25">
      <c r="A79" s="183"/>
      <c r="B79" s="77"/>
      <c r="C79" s="78"/>
      <c r="D79" s="76"/>
      <c r="E79" s="75"/>
      <c r="F79" s="138"/>
    </row>
    <row r="80" spans="1:6" customFormat="1" x14ac:dyDescent="0.25">
      <c r="A80" s="183"/>
      <c r="B80" s="77"/>
      <c r="C80" s="78"/>
      <c r="D80" s="76"/>
      <c r="E80" s="75"/>
      <c r="F80" s="138"/>
    </row>
    <row r="81" spans="1:6" customFormat="1" x14ac:dyDescent="0.25">
      <c r="A81" s="183"/>
      <c r="B81" s="77"/>
      <c r="C81" s="78"/>
      <c r="D81" s="76"/>
      <c r="E81" s="75"/>
      <c r="F81" s="138"/>
    </row>
    <row r="82" spans="1:6" customFormat="1" x14ac:dyDescent="0.25">
      <c r="A82" s="183"/>
      <c r="B82" s="77"/>
      <c r="C82" s="78"/>
      <c r="D82" s="76"/>
      <c r="E82" s="75"/>
      <c r="F82" s="138"/>
    </row>
    <row r="83" spans="1:6" customFormat="1" x14ac:dyDescent="0.25">
      <c r="A83" s="185"/>
      <c r="B83" s="71"/>
      <c r="C83" s="67"/>
      <c r="D83" s="76"/>
      <c r="E83" s="75"/>
      <c r="F83" s="137"/>
    </row>
    <row r="84" spans="1:6" customFormat="1" x14ac:dyDescent="0.25">
      <c r="A84" s="185"/>
      <c r="B84" s="71"/>
      <c r="C84" s="67"/>
      <c r="D84" s="76"/>
      <c r="E84" s="75"/>
      <c r="F84" s="137"/>
    </row>
    <row r="85" spans="1:6" customFormat="1" x14ac:dyDescent="0.25">
      <c r="A85" s="183"/>
      <c r="B85" s="62"/>
      <c r="C85" s="72"/>
      <c r="D85" s="76"/>
      <c r="E85" s="75"/>
      <c r="F85" s="137"/>
    </row>
    <row r="86" spans="1:6" customFormat="1" x14ac:dyDescent="0.25">
      <c r="A86" s="180"/>
      <c r="B86" s="71"/>
      <c r="C86" s="67"/>
      <c r="D86" s="76"/>
      <c r="E86" s="75"/>
      <c r="F86" s="137"/>
    </row>
    <row r="87" spans="1:6" customFormat="1" x14ac:dyDescent="0.25">
      <c r="A87" s="185"/>
      <c r="B87" s="71"/>
      <c r="C87" s="67"/>
      <c r="D87" s="76"/>
      <c r="E87" s="75"/>
      <c r="F87" s="137"/>
    </row>
    <row r="88" spans="1:6" customFormat="1" x14ac:dyDescent="0.25">
      <c r="A88" s="169"/>
      <c r="B88" s="62"/>
      <c r="C88" s="72"/>
      <c r="D88" s="76"/>
      <c r="E88" s="75"/>
      <c r="F88" s="137"/>
    </row>
    <row r="89" spans="1:6" customFormat="1" x14ac:dyDescent="0.25">
      <c r="A89" s="185"/>
      <c r="B89" s="71"/>
      <c r="C89" s="67"/>
      <c r="D89" s="76"/>
      <c r="E89" s="75"/>
      <c r="F89" s="137"/>
    </row>
    <row r="90" spans="1:6" customFormat="1" x14ac:dyDescent="0.25">
      <c r="A90" s="169"/>
      <c r="B90" s="62"/>
      <c r="C90" s="72"/>
      <c r="D90" s="76"/>
      <c r="E90" s="75"/>
      <c r="F90" s="137"/>
    </row>
    <row r="91" spans="1:6" customFormat="1" x14ac:dyDescent="0.25">
      <c r="A91" s="169"/>
      <c r="B91" s="62"/>
      <c r="C91" s="72"/>
      <c r="D91" s="76"/>
      <c r="E91" s="75"/>
      <c r="F91" s="137"/>
    </row>
    <row r="92" spans="1:6" customFormat="1" x14ac:dyDescent="0.25">
      <c r="A92" s="185"/>
      <c r="B92" s="71"/>
      <c r="C92" s="67"/>
      <c r="D92" s="76"/>
      <c r="E92" s="75"/>
      <c r="F92" s="137"/>
    </row>
    <row r="93" spans="1:6" customFormat="1" x14ac:dyDescent="0.25">
      <c r="A93" s="169"/>
      <c r="B93" s="62"/>
      <c r="C93" s="72"/>
      <c r="D93" s="76"/>
      <c r="E93" s="75"/>
      <c r="F93" s="137"/>
    </row>
    <row r="94" spans="1:6" customFormat="1" x14ac:dyDescent="0.25">
      <c r="A94" s="169"/>
      <c r="B94" s="62"/>
      <c r="C94" s="72"/>
      <c r="D94" s="76"/>
      <c r="E94" s="75"/>
      <c r="F94" s="137"/>
    </row>
    <row r="95" spans="1:6" customFormat="1" x14ac:dyDescent="0.25">
      <c r="A95" s="169"/>
      <c r="B95" s="62"/>
      <c r="C95" s="72"/>
      <c r="D95" s="76"/>
      <c r="E95" s="75"/>
      <c r="F95" s="137"/>
    </row>
    <row r="96" spans="1:6" customFormat="1" x14ac:dyDescent="0.25">
      <c r="A96" s="169"/>
      <c r="B96" s="62"/>
      <c r="C96" s="72"/>
      <c r="D96" s="76"/>
      <c r="E96" s="75"/>
      <c r="F96" s="137"/>
    </row>
    <row r="97" spans="1:6" customFormat="1" x14ac:dyDescent="0.25">
      <c r="A97" s="169"/>
      <c r="B97" s="62"/>
      <c r="C97" s="72"/>
      <c r="D97" s="76"/>
      <c r="E97" s="75"/>
      <c r="F97" s="137"/>
    </row>
    <row r="98" spans="1:6" customFormat="1" x14ac:dyDescent="0.25">
      <c r="A98" s="169"/>
      <c r="B98" s="62"/>
      <c r="C98" s="72"/>
      <c r="D98" s="76"/>
      <c r="E98" s="75"/>
      <c r="F98" s="137"/>
    </row>
    <row r="99" spans="1:6" customFormat="1" x14ac:dyDescent="0.25">
      <c r="A99" s="169"/>
      <c r="B99" s="62"/>
      <c r="C99" s="72"/>
      <c r="D99" s="76"/>
      <c r="E99" s="75"/>
      <c r="F99" s="137"/>
    </row>
    <row r="100" spans="1:6" customFormat="1" x14ac:dyDescent="0.25">
      <c r="A100" s="169"/>
      <c r="B100" s="62"/>
      <c r="C100" s="72"/>
      <c r="D100" s="76"/>
      <c r="E100" s="75"/>
      <c r="F100" s="137"/>
    </row>
    <row r="101" spans="1:6" customFormat="1" x14ac:dyDescent="0.25">
      <c r="A101" s="169"/>
      <c r="B101" s="62"/>
      <c r="C101" s="72"/>
      <c r="D101" s="76"/>
      <c r="E101" s="75"/>
      <c r="F101" s="137"/>
    </row>
    <row r="102" spans="1:6" customFormat="1" x14ac:dyDescent="0.25">
      <c r="A102" s="169"/>
      <c r="B102" s="62"/>
      <c r="C102" s="72"/>
      <c r="D102" s="76"/>
      <c r="E102" s="75"/>
      <c r="F102" s="137"/>
    </row>
    <row r="103" spans="1:6" customFormat="1" x14ac:dyDescent="0.25">
      <c r="A103" s="169"/>
      <c r="B103" s="62"/>
      <c r="C103" s="72"/>
      <c r="D103" s="76"/>
      <c r="E103" s="75"/>
      <c r="F103" s="137"/>
    </row>
    <row r="104" spans="1:6" customFormat="1" x14ac:dyDescent="0.25">
      <c r="A104" s="169"/>
      <c r="B104" s="62"/>
      <c r="C104" s="72"/>
      <c r="D104" s="76"/>
      <c r="E104" s="75"/>
      <c r="F104" s="137"/>
    </row>
    <row r="105" spans="1:6" customFormat="1" x14ac:dyDescent="0.25">
      <c r="A105" s="169"/>
      <c r="B105" s="62"/>
      <c r="C105" s="72"/>
      <c r="D105" s="76"/>
      <c r="E105" s="75"/>
      <c r="F105" s="137"/>
    </row>
    <row r="106" spans="1:6" customFormat="1" x14ac:dyDescent="0.25">
      <c r="A106" s="169"/>
      <c r="B106" s="62"/>
      <c r="C106" s="72"/>
      <c r="D106" s="76"/>
      <c r="E106" s="75"/>
      <c r="F106" s="137"/>
    </row>
    <row r="107" spans="1:6" customFormat="1" x14ac:dyDescent="0.25">
      <c r="A107" s="169"/>
      <c r="B107" s="62"/>
      <c r="C107" s="72"/>
      <c r="D107" s="76"/>
      <c r="E107" s="75"/>
      <c r="F107" s="137"/>
    </row>
    <row r="108" spans="1:6" customFormat="1" x14ac:dyDescent="0.25">
      <c r="A108" s="169"/>
      <c r="B108" s="62"/>
      <c r="C108" s="72"/>
      <c r="D108" s="76"/>
      <c r="E108" s="75"/>
      <c r="F108" s="137"/>
    </row>
    <row r="109" spans="1:6" customFormat="1" x14ac:dyDescent="0.25">
      <c r="A109" s="169"/>
      <c r="B109" s="62"/>
      <c r="C109" s="72"/>
      <c r="D109" s="76"/>
      <c r="E109" s="75"/>
      <c r="F109" s="137"/>
    </row>
    <row r="110" spans="1:6" customFormat="1" x14ac:dyDescent="0.25">
      <c r="A110" s="169"/>
      <c r="B110" s="62"/>
      <c r="C110" s="72"/>
      <c r="D110" s="76"/>
      <c r="E110" s="75"/>
      <c r="F110" s="137"/>
    </row>
    <row r="111" spans="1:6" customFormat="1" x14ac:dyDescent="0.25">
      <c r="A111" s="169"/>
      <c r="B111" s="62"/>
      <c r="C111" s="72"/>
      <c r="D111" s="76"/>
      <c r="E111" s="75"/>
      <c r="F111" s="137"/>
    </row>
    <row r="112" spans="1:6" customFormat="1" x14ac:dyDescent="0.25">
      <c r="A112" s="169"/>
      <c r="B112" s="62"/>
      <c r="C112" s="72"/>
      <c r="D112" s="76"/>
      <c r="E112" s="75"/>
      <c r="F112" s="137"/>
    </row>
    <row r="113" spans="1:6" customFormat="1" x14ac:dyDescent="0.25">
      <c r="A113" s="186"/>
      <c r="D113" s="98"/>
      <c r="F113" s="107"/>
    </row>
    <row r="114" spans="1:6" customFormat="1" x14ac:dyDescent="0.25">
      <c r="A114" s="164"/>
      <c r="F114" s="107"/>
    </row>
    <row r="115" spans="1:6" customFormat="1" x14ac:dyDescent="0.25">
      <c r="A115" s="164"/>
      <c r="D115" s="98"/>
      <c r="F115" s="206"/>
    </row>
    <row r="116" spans="1:6" customFormat="1" x14ac:dyDescent="0.25">
      <c r="A116" s="164"/>
      <c r="D116" s="98"/>
      <c r="F116" s="107"/>
    </row>
    <row r="117" spans="1:6" customFormat="1" x14ac:dyDescent="0.25">
      <c r="A117" s="164"/>
      <c r="D117" s="98"/>
      <c r="F117" s="107"/>
    </row>
    <row r="118" spans="1:6" customFormat="1" x14ac:dyDescent="0.25">
      <c r="A118" s="164"/>
      <c r="D118" s="98"/>
      <c r="F118" s="206"/>
    </row>
    <row r="119" spans="1:6" customFormat="1" x14ac:dyDescent="0.25">
      <c r="A119" s="186"/>
      <c r="D119" s="38"/>
      <c r="E119" s="3"/>
      <c r="F119" s="156"/>
    </row>
    <row r="120" spans="1:6" customFormat="1" x14ac:dyDescent="0.25">
      <c r="A120" s="186"/>
      <c r="D120" s="38"/>
      <c r="E120" s="3"/>
      <c r="F120" s="156"/>
    </row>
    <row r="121" spans="1:6" customFormat="1" x14ac:dyDescent="0.25">
      <c r="A121" s="186"/>
      <c r="D121" s="38"/>
      <c r="E121" s="3"/>
      <c r="F121" s="156"/>
    </row>
    <row r="122" spans="1:6" customFormat="1" x14ac:dyDescent="0.25">
      <c r="A122" s="186"/>
      <c r="D122" s="98"/>
      <c r="F122" s="139"/>
    </row>
    <row r="123" spans="1:6" customFormat="1" x14ac:dyDescent="0.25">
      <c r="A123" s="186"/>
      <c r="D123" s="98"/>
      <c r="F123" s="139"/>
    </row>
    <row r="124" spans="1:6" customFormat="1" x14ac:dyDescent="0.25">
      <c r="A124" s="186"/>
      <c r="D124" s="98"/>
      <c r="F124" s="139"/>
    </row>
    <row r="125" spans="1:6" customFormat="1" x14ac:dyDescent="0.25">
      <c r="A125" s="186"/>
      <c r="D125" s="38"/>
      <c r="E125" s="3"/>
      <c r="F125" s="120"/>
    </row>
    <row r="126" spans="1:6" customFormat="1" x14ac:dyDescent="0.25">
      <c r="A126" s="186"/>
      <c r="D126" s="98"/>
      <c r="F126" s="139"/>
    </row>
    <row r="127" spans="1:6" customFormat="1" x14ac:dyDescent="0.25">
      <c r="A127" s="186"/>
      <c r="D127" s="98"/>
      <c r="F127" s="139"/>
    </row>
    <row r="128" spans="1:6" customFormat="1" x14ac:dyDescent="0.25">
      <c r="A128" s="186"/>
      <c r="D128" s="98"/>
      <c r="F128" s="139"/>
    </row>
    <row r="129" spans="1:6" customFormat="1" x14ac:dyDescent="0.25">
      <c r="A129" s="186"/>
      <c r="D129" s="98"/>
      <c r="F129" s="139"/>
    </row>
    <row r="130" spans="1:6" customFormat="1" x14ac:dyDescent="0.25">
      <c r="A130" s="186"/>
      <c r="D130" s="38"/>
      <c r="E130" s="3"/>
      <c r="F130" s="120"/>
    </row>
    <row r="131" spans="1:6" customFormat="1" x14ac:dyDescent="0.25">
      <c r="A131" s="186"/>
      <c r="D131" s="98"/>
      <c r="F131" s="139"/>
    </row>
    <row r="132" spans="1:6" customFormat="1" x14ac:dyDescent="0.25">
      <c r="A132" s="186"/>
      <c r="D132" s="98"/>
      <c r="F132" s="139"/>
    </row>
    <row r="133" spans="1:6" customFormat="1" x14ac:dyDescent="0.25">
      <c r="A133" s="164"/>
      <c r="D133" s="98"/>
      <c r="F133" s="139"/>
    </row>
    <row r="134" spans="1:6" customFormat="1" x14ac:dyDescent="0.25">
      <c r="A134" s="186"/>
      <c r="D134" s="98"/>
      <c r="F134" s="139"/>
    </row>
    <row r="135" spans="1:6" customFormat="1" x14ac:dyDescent="0.25">
      <c r="A135" s="164"/>
      <c r="D135" s="98"/>
      <c r="F135" s="139"/>
    </row>
    <row r="136" spans="1:6" customFormat="1" x14ac:dyDescent="0.25">
      <c r="A136" s="186"/>
      <c r="D136" s="98"/>
      <c r="F136" s="139"/>
    </row>
    <row r="137" spans="1:6" customFormat="1" x14ac:dyDescent="0.25">
      <c r="A137" s="186"/>
      <c r="D137" s="98"/>
      <c r="F137" s="139"/>
    </row>
    <row r="138" spans="1:6" customFormat="1" x14ac:dyDescent="0.25">
      <c r="A138" s="164"/>
      <c r="D138" s="98"/>
      <c r="F138" s="139"/>
    </row>
    <row r="139" spans="1:6" customFormat="1" x14ac:dyDescent="0.25">
      <c r="A139" s="164"/>
      <c r="F139" s="139"/>
    </row>
    <row r="140" spans="1:6" customFormat="1" x14ac:dyDescent="0.25">
      <c r="A140" s="164"/>
      <c r="F140" s="139"/>
    </row>
    <row r="141" spans="1:6" customFormat="1" x14ac:dyDescent="0.25">
      <c r="A141" s="164"/>
      <c r="D141" s="18"/>
      <c r="E141" s="3"/>
      <c r="F141" s="120"/>
    </row>
    <row r="142" spans="1:6" customFormat="1" x14ac:dyDescent="0.25">
      <c r="A142" s="164"/>
      <c r="D142" s="18"/>
      <c r="E142" s="3"/>
      <c r="F142" s="120"/>
    </row>
    <row r="143" spans="1:6" customFormat="1" x14ac:dyDescent="0.25">
      <c r="A143" s="164"/>
      <c r="F143" s="139"/>
    </row>
    <row r="144" spans="1:6" customFormat="1" x14ac:dyDescent="0.25">
      <c r="A144" s="164"/>
      <c r="D144" s="18"/>
      <c r="E144" s="3"/>
      <c r="F144" s="120"/>
    </row>
    <row r="145" spans="1:6" customFormat="1" x14ac:dyDescent="0.25">
      <c r="A145" s="164"/>
      <c r="F145" s="139"/>
    </row>
    <row r="146" spans="1:6" customFormat="1" x14ac:dyDescent="0.25">
      <c r="A146" s="164"/>
      <c r="F146" s="139"/>
    </row>
    <row r="147" spans="1:6" customFormat="1" x14ac:dyDescent="0.25">
      <c r="A147" s="164"/>
      <c r="F147" s="139"/>
    </row>
    <row r="148" spans="1:6" customFormat="1" x14ac:dyDescent="0.25">
      <c r="A148" s="164"/>
      <c r="F148" s="139"/>
    </row>
    <row r="149" spans="1:6" customFormat="1" x14ac:dyDescent="0.25">
      <c r="A149" s="164"/>
      <c r="F149" s="139"/>
    </row>
    <row r="150" spans="1:6" customFormat="1" x14ac:dyDescent="0.25">
      <c r="A150" s="164"/>
      <c r="F150" s="139"/>
    </row>
    <row r="151" spans="1:6" customFormat="1" x14ac:dyDescent="0.25">
      <c r="A151" s="164"/>
      <c r="D151" s="18"/>
      <c r="E151" s="3"/>
      <c r="F151" s="120"/>
    </row>
    <row r="152" spans="1:6" customFormat="1" x14ac:dyDescent="0.25">
      <c r="A152" s="164"/>
      <c r="D152" s="18"/>
      <c r="E152" s="3"/>
      <c r="F152" s="120"/>
    </row>
    <row r="153" spans="1:6" customFormat="1" x14ac:dyDescent="0.25">
      <c r="A153" s="164"/>
      <c r="D153" s="18"/>
      <c r="E153" s="3"/>
      <c r="F153" s="120"/>
    </row>
    <row r="154" spans="1:6" customFormat="1" x14ac:dyDescent="0.25">
      <c r="A154" s="164"/>
      <c r="F154" s="139"/>
    </row>
    <row r="155" spans="1:6" customFormat="1" x14ac:dyDescent="0.25">
      <c r="A155" s="164"/>
      <c r="D155" s="18"/>
      <c r="E155" s="3"/>
      <c r="F155" s="120"/>
    </row>
    <row r="156" spans="1:6" customFormat="1" x14ac:dyDescent="0.25">
      <c r="A156" s="164"/>
      <c r="F156" s="139"/>
    </row>
    <row r="157" spans="1:6" customFormat="1" x14ac:dyDescent="0.25">
      <c r="A157" s="164"/>
      <c r="F157" s="139"/>
    </row>
    <row r="158" spans="1:6" customFormat="1" x14ac:dyDescent="0.25">
      <c r="A158" s="164"/>
      <c r="F158" s="139"/>
    </row>
    <row r="159" spans="1:6" customFormat="1" x14ac:dyDescent="0.25">
      <c r="A159" s="164"/>
      <c r="F159" s="139"/>
    </row>
    <row r="160" spans="1:6" customFormat="1" x14ac:dyDescent="0.25">
      <c r="A160" s="164"/>
      <c r="F160" s="139"/>
    </row>
    <row r="161" spans="1:6" customFormat="1" x14ac:dyDescent="0.25">
      <c r="A161" s="164"/>
      <c r="D161" s="18"/>
      <c r="E161" s="3"/>
      <c r="F161" s="120"/>
    </row>
    <row r="162" spans="1:6" customFormat="1" x14ac:dyDescent="0.25">
      <c r="A162" s="164"/>
      <c r="F162" s="139"/>
    </row>
    <row r="163" spans="1:6" customFormat="1" x14ac:dyDescent="0.25">
      <c r="A163" s="164"/>
      <c r="F163" s="139"/>
    </row>
    <row r="164" spans="1:6" customFormat="1" x14ac:dyDescent="0.25">
      <c r="A164" s="164"/>
      <c r="D164" s="18"/>
      <c r="E164" s="3"/>
      <c r="F164" s="120"/>
    </row>
    <row r="165" spans="1:6" customFormat="1" x14ac:dyDescent="0.25">
      <c r="A165" s="164"/>
      <c r="F165" s="139"/>
    </row>
    <row r="166" spans="1:6" customFormat="1" x14ac:dyDescent="0.25">
      <c r="A166" s="164"/>
      <c r="D166" s="18"/>
      <c r="E166" s="3"/>
      <c r="F166" s="120"/>
    </row>
    <row r="167" spans="1:6" customFormat="1" x14ac:dyDescent="0.25">
      <c r="A167" s="164"/>
      <c r="D167" s="18"/>
      <c r="E167" s="3"/>
      <c r="F167" s="120"/>
    </row>
    <row r="168" spans="1:6" customFormat="1" x14ac:dyDescent="0.25">
      <c r="A168" s="164"/>
      <c r="F168" s="139"/>
    </row>
    <row r="169" spans="1:6" customFormat="1" x14ac:dyDescent="0.25">
      <c r="A169" s="164"/>
      <c r="F169" s="139"/>
    </row>
    <row r="170" spans="1:6" customFormat="1" x14ac:dyDescent="0.25">
      <c r="A170" s="164"/>
      <c r="D170" s="18"/>
      <c r="E170" s="3"/>
      <c r="F170" s="120"/>
    </row>
    <row r="171" spans="1:6" customFormat="1" x14ac:dyDescent="0.25">
      <c r="A171" s="164"/>
      <c r="F171" s="139"/>
    </row>
    <row r="172" spans="1:6" customFormat="1" x14ac:dyDescent="0.25">
      <c r="A172" s="164"/>
      <c r="F172" s="139"/>
    </row>
    <row r="173" spans="1:6" customFormat="1" x14ac:dyDescent="0.25">
      <c r="A173" s="164"/>
      <c r="F173" s="139"/>
    </row>
    <row r="174" spans="1:6" customFormat="1" x14ac:dyDescent="0.25">
      <c r="A174" s="164"/>
      <c r="F174" s="139"/>
    </row>
    <row r="175" spans="1:6" customFormat="1" x14ac:dyDescent="0.25">
      <c r="A175" s="164"/>
      <c r="F175" s="139"/>
    </row>
    <row r="176" spans="1:6" customFormat="1" x14ac:dyDescent="0.25">
      <c r="A176" s="164"/>
      <c r="D176" s="18"/>
      <c r="E176" s="3"/>
      <c r="F176" s="120"/>
    </row>
    <row r="177" spans="1:6" customFormat="1" x14ac:dyDescent="0.25">
      <c r="A177" s="164"/>
      <c r="F177" s="139"/>
    </row>
    <row r="178" spans="1:6" customFormat="1" x14ac:dyDescent="0.25">
      <c r="A178" s="164"/>
      <c r="F178" s="139"/>
    </row>
    <row r="179" spans="1:6" customFormat="1" x14ac:dyDescent="0.25">
      <c r="A179" s="164"/>
      <c r="D179" s="18"/>
      <c r="E179" s="3"/>
      <c r="F179" s="120"/>
    </row>
    <row r="180" spans="1:6" customFormat="1" x14ac:dyDescent="0.25">
      <c r="A180" s="164"/>
      <c r="F180" s="139"/>
    </row>
    <row r="181" spans="1:6" customFormat="1" x14ac:dyDescent="0.25">
      <c r="A181" s="164"/>
      <c r="F181" s="139"/>
    </row>
    <row r="182" spans="1:6" customFormat="1" x14ac:dyDescent="0.25">
      <c r="A182" s="164"/>
      <c r="D182" s="18"/>
      <c r="E182" s="3"/>
      <c r="F182" s="120"/>
    </row>
    <row r="183" spans="1:6" customFormat="1" x14ac:dyDescent="0.25">
      <c r="A183" s="164"/>
      <c r="D183" s="18"/>
      <c r="E183" s="3"/>
      <c r="F183" s="120"/>
    </row>
    <row r="184" spans="1:6" customFormat="1" x14ac:dyDescent="0.25">
      <c r="A184" s="164"/>
      <c r="D184" s="18"/>
      <c r="E184" s="3"/>
      <c r="F184" s="120"/>
    </row>
    <row r="185" spans="1:6" customFormat="1" x14ac:dyDescent="0.25">
      <c r="A185" s="164"/>
      <c r="D185" s="18"/>
      <c r="E185" s="3"/>
      <c r="F185" s="120"/>
    </row>
    <row r="186" spans="1:6" customFormat="1" x14ac:dyDescent="0.25">
      <c r="A186" s="164"/>
      <c r="D186" s="18"/>
      <c r="E186" s="3"/>
      <c r="F186" s="120"/>
    </row>
    <row r="187" spans="1:6" customFormat="1" x14ac:dyDescent="0.25">
      <c r="A187" s="164"/>
      <c r="F187" s="139"/>
    </row>
    <row r="188" spans="1:6" customFormat="1" x14ac:dyDescent="0.25">
      <c r="A188" s="164"/>
      <c r="F188" s="139"/>
    </row>
    <row r="189" spans="1:6" customFormat="1" x14ac:dyDescent="0.25">
      <c r="A189" s="164"/>
      <c r="F189" s="139"/>
    </row>
    <row r="190" spans="1:6" customFormat="1" x14ac:dyDescent="0.25">
      <c r="A190" s="164"/>
      <c r="F190" s="139"/>
    </row>
    <row r="191" spans="1:6" customFormat="1" x14ac:dyDescent="0.25">
      <c r="A191" s="164"/>
      <c r="F191" s="139"/>
    </row>
    <row r="192" spans="1:6" customFormat="1" x14ac:dyDescent="0.25">
      <c r="A192" s="164"/>
      <c r="F192" s="139"/>
    </row>
    <row r="193" spans="1:6" customFormat="1" x14ac:dyDescent="0.25">
      <c r="A193" s="164"/>
      <c r="F193" s="139"/>
    </row>
    <row r="194" spans="1:6" customFormat="1" x14ac:dyDescent="0.25">
      <c r="A194" s="164"/>
      <c r="F194" s="139"/>
    </row>
    <row r="195" spans="1:6" customFormat="1" x14ac:dyDescent="0.25">
      <c r="A195" s="164"/>
      <c r="F195" s="139"/>
    </row>
    <row r="196" spans="1:6" customFormat="1" x14ac:dyDescent="0.25">
      <c r="A196" s="164"/>
      <c r="D196" s="18"/>
      <c r="E196" s="3"/>
      <c r="F196" s="120"/>
    </row>
    <row r="197" spans="1:6" customFormat="1" x14ac:dyDescent="0.25">
      <c r="A197" s="164"/>
      <c r="D197" s="18"/>
      <c r="E197" s="3"/>
      <c r="F197" s="120"/>
    </row>
    <row r="198" spans="1:6" customFormat="1" x14ac:dyDescent="0.25">
      <c r="A198" s="164"/>
      <c r="F198" s="139"/>
    </row>
    <row r="199" spans="1:6" customFormat="1" x14ac:dyDescent="0.25">
      <c r="A199" s="164"/>
      <c r="F199" s="139"/>
    </row>
    <row r="200" spans="1:6" customFormat="1" x14ac:dyDescent="0.25">
      <c r="A200" s="164"/>
      <c r="F200" s="139"/>
    </row>
    <row r="201" spans="1:6" customFormat="1" x14ac:dyDescent="0.25">
      <c r="A201" s="164"/>
      <c r="F201" s="139" t="str">
        <f t="shared" ref="F201:F223" si="0">IFERROR(_xlfn.IFS(E201=1,(D201*E201),E202="",("")),"")</f>
        <v/>
      </c>
    </row>
    <row r="202" spans="1:6" customFormat="1" x14ac:dyDescent="0.25">
      <c r="A202" s="164"/>
      <c r="F202" s="139" t="str">
        <f t="shared" si="0"/>
        <v/>
      </c>
    </row>
    <row r="203" spans="1:6" customFormat="1" x14ac:dyDescent="0.25">
      <c r="A203" s="164"/>
      <c r="F203" s="139" t="str">
        <f t="shared" si="0"/>
        <v/>
      </c>
    </row>
    <row r="204" spans="1:6" customFormat="1" x14ac:dyDescent="0.25">
      <c r="A204" s="164"/>
      <c r="D204" s="18"/>
      <c r="E204" s="3"/>
      <c r="F204" s="120" t="str">
        <f t="shared" si="0"/>
        <v/>
      </c>
    </row>
    <row r="205" spans="1:6" customFormat="1" x14ac:dyDescent="0.25">
      <c r="A205" s="164"/>
      <c r="D205" s="18"/>
      <c r="E205" s="3"/>
      <c r="F205" s="120" t="str">
        <f t="shared" si="0"/>
        <v/>
      </c>
    </row>
    <row r="206" spans="1:6" customFormat="1" x14ac:dyDescent="0.25">
      <c r="A206" s="164"/>
      <c r="F206" s="139" t="str">
        <f t="shared" si="0"/>
        <v/>
      </c>
    </row>
    <row r="207" spans="1:6" customFormat="1" x14ac:dyDescent="0.25">
      <c r="A207" s="164"/>
      <c r="D207" s="18"/>
      <c r="E207" s="3"/>
      <c r="F207" s="120" t="str">
        <f t="shared" si="0"/>
        <v/>
      </c>
    </row>
    <row r="208" spans="1:6" customFormat="1" x14ac:dyDescent="0.25">
      <c r="A208" s="164"/>
      <c r="F208" s="139" t="str">
        <f t="shared" si="0"/>
        <v/>
      </c>
    </row>
    <row r="209" spans="1:6" customFormat="1" x14ac:dyDescent="0.25">
      <c r="A209" s="164"/>
      <c r="F209" s="139" t="str">
        <f t="shared" si="0"/>
        <v/>
      </c>
    </row>
    <row r="210" spans="1:6" customFormat="1" x14ac:dyDescent="0.25">
      <c r="A210" s="164"/>
      <c r="D210" s="18"/>
      <c r="E210" s="3"/>
      <c r="F210" s="120" t="str">
        <f t="shared" si="0"/>
        <v/>
      </c>
    </row>
    <row r="211" spans="1:6" customFormat="1" x14ac:dyDescent="0.25">
      <c r="A211" s="164"/>
      <c r="F211" s="139" t="str">
        <f t="shared" si="0"/>
        <v/>
      </c>
    </row>
    <row r="212" spans="1:6" customFormat="1" x14ac:dyDescent="0.25">
      <c r="A212" s="164"/>
      <c r="F212" s="139" t="str">
        <f t="shared" si="0"/>
        <v/>
      </c>
    </row>
    <row r="213" spans="1:6" customFormat="1" x14ac:dyDescent="0.25">
      <c r="A213" s="164"/>
      <c r="F213" s="139" t="str">
        <f t="shared" si="0"/>
        <v/>
      </c>
    </row>
    <row r="214" spans="1:6" customFormat="1" x14ac:dyDescent="0.25">
      <c r="A214" s="164"/>
      <c r="D214" s="18"/>
      <c r="E214" s="3"/>
      <c r="F214" s="120" t="str">
        <f t="shared" si="0"/>
        <v/>
      </c>
    </row>
    <row r="215" spans="1:6" customFormat="1" x14ac:dyDescent="0.25">
      <c r="A215" s="164"/>
      <c r="F215" s="139" t="str">
        <f t="shared" si="0"/>
        <v/>
      </c>
    </row>
    <row r="216" spans="1:6" customFormat="1" x14ac:dyDescent="0.25">
      <c r="A216" s="164"/>
      <c r="F216" s="139" t="str">
        <f t="shared" si="0"/>
        <v/>
      </c>
    </row>
    <row r="217" spans="1:6" customFormat="1" x14ac:dyDescent="0.25">
      <c r="A217" s="164"/>
      <c r="F217" s="139" t="str">
        <f t="shared" si="0"/>
        <v/>
      </c>
    </row>
    <row r="218" spans="1:6" customFormat="1" x14ac:dyDescent="0.25">
      <c r="A218" s="164"/>
      <c r="D218" s="18"/>
      <c r="E218" s="3"/>
      <c r="F218" s="120" t="str">
        <f t="shared" si="0"/>
        <v/>
      </c>
    </row>
    <row r="219" spans="1:6" customFormat="1" x14ac:dyDescent="0.25">
      <c r="A219" s="164"/>
      <c r="F219" s="139" t="str">
        <f t="shared" si="0"/>
        <v/>
      </c>
    </row>
    <row r="220" spans="1:6" customFormat="1" x14ac:dyDescent="0.25">
      <c r="A220" s="164"/>
      <c r="D220" s="18"/>
      <c r="E220" s="3"/>
      <c r="F220" s="120" t="str">
        <f t="shared" si="0"/>
        <v/>
      </c>
    </row>
    <row r="221" spans="1:6" customFormat="1" x14ac:dyDescent="0.25">
      <c r="A221" s="164"/>
      <c r="F221" s="139" t="str">
        <f t="shared" si="0"/>
        <v/>
      </c>
    </row>
    <row r="222" spans="1:6" customFormat="1" x14ac:dyDescent="0.25">
      <c r="A222" s="164"/>
      <c r="D222" s="18"/>
      <c r="E222" s="3"/>
      <c r="F222" s="120" t="str">
        <f t="shared" si="0"/>
        <v/>
      </c>
    </row>
    <row r="223" spans="1:6" customFormat="1" x14ac:dyDescent="0.25">
      <c r="A223" s="164"/>
      <c r="D223" s="18"/>
      <c r="E223" s="3"/>
      <c r="F223" s="120" t="str">
        <f t="shared" si="0"/>
        <v/>
      </c>
    </row>
    <row r="224" spans="1:6" customFormat="1" x14ac:dyDescent="0.25">
      <c r="A224" s="164"/>
      <c r="D224" s="18"/>
      <c r="E224" s="3"/>
      <c r="F224" s="120" t="str">
        <f t="shared" ref="F224:F287" si="1">IFERROR(_xlfn.IFS(E224=1,(D224*E224),E225="",("")),"")</f>
        <v/>
      </c>
    </row>
    <row r="225" spans="1:6" customFormat="1" x14ac:dyDescent="0.25">
      <c r="A225" s="164"/>
      <c r="D225" s="18"/>
      <c r="E225" s="3"/>
      <c r="F225" s="120" t="str">
        <f t="shared" si="1"/>
        <v/>
      </c>
    </row>
    <row r="226" spans="1:6" customFormat="1" x14ac:dyDescent="0.25">
      <c r="A226" s="164"/>
      <c r="D226" s="18"/>
      <c r="E226" s="3"/>
      <c r="F226" s="120" t="str">
        <f t="shared" si="1"/>
        <v/>
      </c>
    </row>
    <row r="227" spans="1:6" customFormat="1" x14ac:dyDescent="0.25">
      <c r="A227" s="164"/>
      <c r="D227" s="18"/>
      <c r="E227" s="3"/>
      <c r="F227" s="120" t="str">
        <f t="shared" si="1"/>
        <v/>
      </c>
    </row>
    <row r="228" spans="1:6" customFormat="1" x14ac:dyDescent="0.25">
      <c r="A228" s="164"/>
      <c r="D228" s="18"/>
      <c r="E228" s="3"/>
      <c r="F228" s="120" t="str">
        <f t="shared" si="1"/>
        <v/>
      </c>
    </row>
    <row r="229" spans="1:6" customFormat="1" x14ac:dyDescent="0.25">
      <c r="A229" s="164"/>
      <c r="D229" s="18"/>
      <c r="E229" s="3"/>
      <c r="F229" s="120" t="str">
        <f t="shared" si="1"/>
        <v/>
      </c>
    </row>
    <row r="230" spans="1:6" customFormat="1" x14ac:dyDescent="0.25">
      <c r="A230" s="164"/>
      <c r="F230" s="139" t="str">
        <f t="shared" si="1"/>
        <v/>
      </c>
    </row>
    <row r="231" spans="1:6" customFormat="1" x14ac:dyDescent="0.25">
      <c r="A231" s="164"/>
      <c r="F231" s="139" t="str">
        <f t="shared" si="1"/>
        <v/>
      </c>
    </row>
    <row r="232" spans="1:6" customFormat="1" x14ac:dyDescent="0.25">
      <c r="A232" s="164"/>
      <c r="F232" s="139" t="str">
        <f t="shared" si="1"/>
        <v/>
      </c>
    </row>
    <row r="233" spans="1:6" customFormat="1" x14ac:dyDescent="0.25">
      <c r="A233" s="164"/>
      <c r="F233" s="139" t="str">
        <f t="shared" si="1"/>
        <v/>
      </c>
    </row>
    <row r="234" spans="1:6" customFormat="1" x14ac:dyDescent="0.25">
      <c r="A234" s="164"/>
      <c r="F234" s="139" t="str">
        <f t="shared" si="1"/>
        <v/>
      </c>
    </row>
    <row r="235" spans="1:6" customFormat="1" x14ac:dyDescent="0.25">
      <c r="A235" s="164"/>
      <c r="F235" s="139" t="str">
        <f t="shared" si="1"/>
        <v/>
      </c>
    </row>
    <row r="236" spans="1:6" customFormat="1" x14ac:dyDescent="0.25">
      <c r="A236" s="164"/>
      <c r="F236" s="139" t="str">
        <f t="shared" si="1"/>
        <v/>
      </c>
    </row>
    <row r="237" spans="1:6" customFormat="1" x14ac:dyDescent="0.25">
      <c r="A237" s="164"/>
      <c r="F237" s="139" t="str">
        <f t="shared" si="1"/>
        <v/>
      </c>
    </row>
    <row r="238" spans="1:6" customFormat="1" x14ac:dyDescent="0.25">
      <c r="A238" s="164"/>
      <c r="F238" s="139" t="str">
        <f t="shared" si="1"/>
        <v/>
      </c>
    </row>
    <row r="239" spans="1:6" customFormat="1" x14ac:dyDescent="0.25">
      <c r="A239" s="164"/>
      <c r="D239" s="18"/>
      <c r="E239" s="3"/>
      <c r="F239" s="120" t="str">
        <f t="shared" si="1"/>
        <v/>
      </c>
    </row>
    <row r="240" spans="1:6" customFormat="1" x14ac:dyDescent="0.25">
      <c r="A240" s="164"/>
      <c r="D240" s="18"/>
      <c r="E240" s="3"/>
      <c r="F240" s="120" t="str">
        <f t="shared" si="1"/>
        <v/>
      </c>
    </row>
    <row r="241" spans="1:6" customFormat="1" x14ac:dyDescent="0.25">
      <c r="A241" s="164"/>
      <c r="F241" s="139" t="str">
        <f t="shared" si="1"/>
        <v/>
      </c>
    </row>
    <row r="242" spans="1:6" customFormat="1" x14ac:dyDescent="0.25">
      <c r="A242" s="164"/>
      <c r="F242" s="139" t="str">
        <f t="shared" si="1"/>
        <v/>
      </c>
    </row>
    <row r="243" spans="1:6" customFormat="1" x14ac:dyDescent="0.25">
      <c r="A243" s="164"/>
      <c r="F243" s="139" t="str">
        <f t="shared" si="1"/>
        <v/>
      </c>
    </row>
    <row r="244" spans="1:6" customFormat="1" x14ac:dyDescent="0.25">
      <c r="A244" s="164"/>
      <c r="D244" s="18"/>
      <c r="E244" s="3"/>
      <c r="F244" s="120" t="str">
        <f t="shared" si="1"/>
        <v/>
      </c>
    </row>
    <row r="245" spans="1:6" customFormat="1" x14ac:dyDescent="0.25">
      <c r="A245" s="164"/>
      <c r="F245" s="139" t="str">
        <f t="shared" si="1"/>
        <v/>
      </c>
    </row>
    <row r="246" spans="1:6" customFormat="1" x14ac:dyDescent="0.25">
      <c r="A246" s="164"/>
      <c r="F246" s="139" t="str">
        <f t="shared" si="1"/>
        <v/>
      </c>
    </row>
    <row r="247" spans="1:6" customFormat="1" x14ac:dyDescent="0.25">
      <c r="A247" s="164"/>
      <c r="F247" s="139" t="str">
        <f t="shared" si="1"/>
        <v/>
      </c>
    </row>
    <row r="248" spans="1:6" customFormat="1" x14ac:dyDescent="0.25">
      <c r="A248" s="164"/>
      <c r="D248" s="18"/>
      <c r="E248" s="3"/>
      <c r="F248" s="120" t="str">
        <f t="shared" si="1"/>
        <v/>
      </c>
    </row>
    <row r="249" spans="1:6" customFormat="1" x14ac:dyDescent="0.25">
      <c r="A249" s="164"/>
      <c r="D249" s="18"/>
      <c r="E249" s="3"/>
      <c r="F249" s="120" t="str">
        <f t="shared" si="1"/>
        <v/>
      </c>
    </row>
    <row r="250" spans="1:6" customFormat="1" x14ac:dyDescent="0.25">
      <c r="A250" s="164"/>
      <c r="F250" s="139" t="str">
        <f t="shared" si="1"/>
        <v/>
      </c>
    </row>
    <row r="251" spans="1:6" customFormat="1" x14ac:dyDescent="0.25">
      <c r="A251" s="164"/>
      <c r="F251" s="139" t="str">
        <f t="shared" si="1"/>
        <v/>
      </c>
    </row>
    <row r="252" spans="1:6" customFormat="1" x14ac:dyDescent="0.25">
      <c r="A252" s="164"/>
      <c r="F252" s="139" t="str">
        <f t="shared" si="1"/>
        <v/>
      </c>
    </row>
    <row r="253" spans="1:6" customFormat="1" x14ac:dyDescent="0.25">
      <c r="A253" s="164"/>
      <c r="D253" s="18"/>
      <c r="E253" s="3"/>
      <c r="F253" s="120" t="str">
        <f t="shared" si="1"/>
        <v/>
      </c>
    </row>
    <row r="254" spans="1:6" customFormat="1" x14ac:dyDescent="0.25">
      <c r="A254" s="164"/>
      <c r="F254" s="139" t="str">
        <f t="shared" si="1"/>
        <v/>
      </c>
    </row>
    <row r="255" spans="1:6" customFormat="1" x14ac:dyDescent="0.25">
      <c r="A255" s="164"/>
      <c r="F255" s="139" t="str">
        <f t="shared" si="1"/>
        <v/>
      </c>
    </row>
    <row r="256" spans="1:6" customFormat="1" x14ac:dyDescent="0.25">
      <c r="A256" s="164"/>
      <c r="F256" s="139" t="str">
        <f t="shared" si="1"/>
        <v/>
      </c>
    </row>
    <row r="257" spans="1:6" customFormat="1" x14ac:dyDescent="0.25">
      <c r="A257" s="164"/>
      <c r="F257" s="139" t="str">
        <f t="shared" si="1"/>
        <v/>
      </c>
    </row>
    <row r="258" spans="1:6" customFormat="1" x14ac:dyDescent="0.25">
      <c r="A258" s="164"/>
      <c r="F258" s="139" t="str">
        <f t="shared" si="1"/>
        <v/>
      </c>
    </row>
    <row r="259" spans="1:6" customFormat="1" x14ac:dyDescent="0.25">
      <c r="A259" s="164"/>
      <c r="F259" s="139" t="str">
        <f t="shared" si="1"/>
        <v/>
      </c>
    </row>
    <row r="260" spans="1:6" customFormat="1" x14ac:dyDescent="0.25">
      <c r="A260" s="164"/>
      <c r="F260" s="139" t="str">
        <f t="shared" si="1"/>
        <v/>
      </c>
    </row>
    <row r="261" spans="1:6" customFormat="1" x14ac:dyDescent="0.25">
      <c r="A261" s="164"/>
      <c r="D261" s="18"/>
      <c r="E261" s="3"/>
      <c r="F261" s="120" t="str">
        <f t="shared" si="1"/>
        <v/>
      </c>
    </row>
    <row r="262" spans="1:6" customFormat="1" x14ac:dyDescent="0.25">
      <c r="A262" s="164"/>
      <c r="D262" s="18"/>
      <c r="E262" s="3"/>
      <c r="F262" s="120" t="str">
        <f t="shared" si="1"/>
        <v/>
      </c>
    </row>
    <row r="263" spans="1:6" customFormat="1" x14ac:dyDescent="0.25">
      <c r="A263" s="164"/>
      <c r="F263" s="139" t="str">
        <f t="shared" si="1"/>
        <v/>
      </c>
    </row>
    <row r="264" spans="1:6" customFormat="1" x14ac:dyDescent="0.25">
      <c r="A264" s="164"/>
      <c r="D264" s="18"/>
      <c r="E264" s="3"/>
      <c r="F264" s="120" t="str">
        <f t="shared" si="1"/>
        <v/>
      </c>
    </row>
    <row r="265" spans="1:6" customFormat="1" x14ac:dyDescent="0.25">
      <c r="A265" s="164"/>
      <c r="F265" s="139" t="str">
        <f t="shared" si="1"/>
        <v/>
      </c>
    </row>
    <row r="266" spans="1:6" customFormat="1" x14ac:dyDescent="0.25">
      <c r="A266" s="164"/>
      <c r="D266" s="18"/>
      <c r="E266" s="3"/>
      <c r="F266" s="120" t="str">
        <f t="shared" si="1"/>
        <v/>
      </c>
    </row>
    <row r="267" spans="1:6" customFormat="1" x14ac:dyDescent="0.25">
      <c r="A267" s="164"/>
      <c r="D267" s="18"/>
      <c r="E267" s="3"/>
      <c r="F267" s="120" t="str">
        <f t="shared" si="1"/>
        <v/>
      </c>
    </row>
    <row r="268" spans="1:6" customFormat="1" x14ac:dyDescent="0.25">
      <c r="A268" s="164"/>
      <c r="F268" s="139" t="str">
        <f t="shared" si="1"/>
        <v/>
      </c>
    </row>
    <row r="269" spans="1:6" customFormat="1" x14ac:dyDescent="0.25">
      <c r="A269" s="164"/>
      <c r="F269" s="139" t="str">
        <f t="shared" si="1"/>
        <v/>
      </c>
    </row>
    <row r="270" spans="1:6" customFormat="1" x14ac:dyDescent="0.25">
      <c r="A270" s="164"/>
      <c r="F270" s="139" t="str">
        <f t="shared" si="1"/>
        <v/>
      </c>
    </row>
    <row r="271" spans="1:6" customFormat="1" x14ac:dyDescent="0.25">
      <c r="A271" s="164"/>
      <c r="D271" s="18"/>
      <c r="E271" s="3"/>
      <c r="F271" s="120" t="str">
        <f t="shared" si="1"/>
        <v/>
      </c>
    </row>
    <row r="272" spans="1:6" customFormat="1" x14ac:dyDescent="0.25">
      <c r="A272" s="164"/>
      <c r="D272" s="18"/>
      <c r="E272" s="3"/>
      <c r="F272" s="120" t="str">
        <f t="shared" si="1"/>
        <v/>
      </c>
    </row>
    <row r="273" spans="1:6" customFormat="1" x14ac:dyDescent="0.25">
      <c r="A273" s="164"/>
      <c r="F273" s="139" t="str">
        <f t="shared" si="1"/>
        <v/>
      </c>
    </row>
    <row r="274" spans="1:6" customFormat="1" x14ac:dyDescent="0.25">
      <c r="A274" s="164"/>
      <c r="D274" s="18"/>
      <c r="E274" s="3"/>
      <c r="F274" s="120" t="str">
        <f t="shared" si="1"/>
        <v/>
      </c>
    </row>
    <row r="275" spans="1:6" customFormat="1" x14ac:dyDescent="0.25">
      <c r="A275" s="164"/>
      <c r="F275" s="139" t="str">
        <f t="shared" si="1"/>
        <v/>
      </c>
    </row>
    <row r="276" spans="1:6" customFormat="1" x14ac:dyDescent="0.25">
      <c r="A276" s="164"/>
      <c r="F276" s="139" t="str">
        <f t="shared" si="1"/>
        <v/>
      </c>
    </row>
    <row r="277" spans="1:6" customFormat="1" x14ac:dyDescent="0.25">
      <c r="A277" s="164"/>
      <c r="F277" s="139" t="str">
        <f t="shared" si="1"/>
        <v/>
      </c>
    </row>
    <row r="278" spans="1:6" customFormat="1" x14ac:dyDescent="0.25">
      <c r="A278" s="164"/>
      <c r="F278" s="139" t="str">
        <f t="shared" si="1"/>
        <v/>
      </c>
    </row>
    <row r="279" spans="1:6" customFormat="1" x14ac:dyDescent="0.25">
      <c r="A279" s="164"/>
      <c r="F279" s="139" t="str">
        <f t="shared" si="1"/>
        <v/>
      </c>
    </row>
    <row r="280" spans="1:6" customFormat="1" x14ac:dyDescent="0.25">
      <c r="A280" s="164"/>
      <c r="F280" s="139" t="str">
        <f t="shared" si="1"/>
        <v/>
      </c>
    </row>
    <row r="281" spans="1:6" customFormat="1" x14ac:dyDescent="0.25">
      <c r="A281" s="164"/>
      <c r="F281" s="139" t="str">
        <f t="shared" si="1"/>
        <v/>
      </c>
    </row>
    <row r="282" spans="1:6" customFormat="1" x14ac:dyDescent="0.25">
      <c r="A282" s="164"/>
      <c r="F282" s="139" t="str">
        <f t="shared" si="1"/>
        <v/>
      </c>
    </row>
    <row r="283" spans="1:6" customFormat="1" x14ac:dyDescent="0.25">
      <c r="A283" s="164"/>
      <c r="F283" s="139" t="str">
        <f t="shared" si="1"/>
        <v/>
      </c>
    </row>
    <row r="284" spans="1:6" customFormat="1" x14ac:dyDescent="0.25">
      <c r="A284" s="164"/>
      <c r="F284" s="139" t="str">
        <f t="shared" si="1"/>
        <v/>
      </c>
    </row>
    <row r="285" spans="1:6" customFormat="1" x14ac:dyDescent="0.25">
      <c r="A285" s="164"/>
      <c r="F285" s="139" t="str">
        <f t="shared" si="1"/>
        <v/>
      </c>
    </row>
    <row r="286" spans="1:6" customFormat="1" x14ac:dyDescent="0.25">
      <c r="A286" s="164"/>
      <c r="F286" s="139" t="str">
        <f t="shared" si="1"/>
        <v/>
      </c>
    </row>
    <row r="287" spans="1:6" customFormat="1" x14ac:dyDescent="0.25">
      <c r="A287" s="164"/>
      <c r="D287" s="18"/>
      <c r="E287" s="3"/>
      <c r="F287" s="120" t="str">
        <f t="shared" si="1"/>
        <v/>
      </c>
    </row>
    <row r="288" spans="1:6" customFormat="1" x14ac:dyDescent="0.25">
      <c r="A288" s="164"/>
      <c r="D288" s="18"/>
      <c r="E288" s="3"/>
      <c r="F288" s="120" t="str">
        <f t="shared" ref="F288:F300" si="2">IFERROR(_xlfn.IFS(E288=1,(D288*E288),E289="",("")),"")</f>
        <v/>
      </c>
    </row>
    <row r="289" spans="1:6" customFormat="1" x14ac:dyDescent="0.25">
      <c r="A289" s="164"/>
      <c r="F289" s="139" t="str">
        <f t="shared" si="2"/>
        <v/>
      </c>
    </row>
    <row r="290" spans="1:6" customFormat="1" x14ac:dyDescent="0.25">
      <c r="A290" s="164"/>
      <c r="F290" s="139" t="str">
        <f t="shared" si="2"/>
        <v/>
      </c>
    </row>
    <row r="291" spans="1:6" customFormat="1" x14ac:dyDescent="0.25">
      <c r="A291" s="164"/>
      <c r="F291" s="139" t="str">
        <f t="shared" si="2"/>
        <v/>
      </c>
    </row>
    <row r="292" spans="1:6" customFormat="1" x14ac:dyDescent="0.25">
      <c r="A292" s="164"/>
      <c r="D292" s="18"/>
      <c r="E292" s="3"/>
      <c r="F292" s="120" t="str">
        <f t="shared" si="2"/>
        <v/>
      </c>
    </row>
    <row r="293" spans="1:6" customFormat="1" x14ac:dyDescent="0.25">
      <c r="A293" s="164"/>
      <c r="F293" s="139" t="str">
        <f t="shared" si="2"/>
        <v/>
      </c>
    </row>
    <row r="294" spans="1:6" customFormat="1" x14ac:dyDescent="0.25">
      <c r="A294" s="164"/>
      <c r="F294" s="139" t="str">
        <f t="shared" si="2"/>
        <v/>
      </c>
    </row>
    <row r="295" spans="1:6" customFormat="1" x14ac:dyDescent="0.25">
      <c r="A295" s="164"/>
      <c r="F295" s="139" t="str">
        <f t="shared" si="2"/>
        <v/>
      </c>
    </row>
    <row r="296" spans="1:6" customFormat="1" x14ac:dyDescent="0.25">
      <c r="A296" s="164"/>
      <c r="D296" s="18"/>
      <c r="E296" s="3"/>
      <c r="F296" s="120" t="str">
        <f t="shared" si="2"/>
        <v/>
      </c>
    </row>
    <row r="297" spans="1:6" customFormat="1" x14ac:dyDescent="0.25">
      <c r="A297" s="164"/>
      <c r="F297" s="139" t="str">
        <f t="shared" si="2"/>
        <v/>
      </c>
    </row>
    <row r="298" spans="1:6" customFormat="1" x14ac:dyDescent="0.25">
      <c r="A298" s="164"/>
      <c r="D298" s="18"/>
      <c r="E298" s="3"/>
      <c r="F298" s="120" t="str">
        <f t="shared" si="2"/>
        <v/>
      </c>
    </row>
    <row r="299" spans="1:6" customFormat="1" x14ac:dyDescent="0.25">
      <c r="A299" s="164"/>
      <c r="D299" s="18"/>
      <c r="E299" s="3"/>
      <c r="F299" s="120" t="str">
        <f t="shared" si="2"/>
        <v/>
      </c>
    </row>
    <row r="300" spans="1:6" s="83" customFormat="1" x14ac:dyDescent="0.25">
      <c r="A300" s="187"/>
      <c r="F300" s="140" t="str">
        <f t="shared" si="2"/>
        <v/>
      </c>
    </row>
    <row r="301" spans="1:6" s="83" customFormat="1" x14ac:dyDescent="0.25">
      <c r="A301" s="187"/>
      <c r="F301" s="140"/>
    </row>
    <row r="302" spans="1:6" s="83" customFormat="1" x14ac:dyDescent="0.25">
      <c r="A302" s="187"/>
      <c r="D302" s="84"/>
      <c r="E302" s="85"/>
      <c r="F302" s="141"/>
    </row>
    <row r="303" spans="1:6" s="83" customFormat="1" x14ac:dyDescent="0.25">
      <c r="A303" s="187"/>
      <c r="F303" s="140"/>
    </row>
    <row r="304" spans="1:6" s="83" customFormat="1" x14ac:dyDescent="0.25">
      <c r="A304" s="187"/>
      <c r="F304" s="140"/>
    </row>
    <row r="305" spans="1:6" s="83" customFormat="1" x14ac:dyDescent="0.25">
      <c r="A305" s="187"/>
      <c r="D305" s="84"/>
      <c r="E305" s="85"/>
      <c r="F305" s="141"/>
    </row>
    <row r="306" spans="1:6" s="83" customFormat="1" x14ac:dyDescent="0.25">
      <c r="A306" s="187"/>
      <c r="F306" s="140"/>
    </row>
    <row r="307" spans="1:6" s="83" customFormat="1" x14ac:dyDescent="0.25">
      <c r="A307" s="187"/>
      <c r="F307" s="140"/>
    </row>
    <row r="308" spans="1:6" s="83" customFormat="1" x14ac:dyDescent="0.25">
      <c r="A308" s="187"/>
      <c r="D308" s="84"/>
      <c r="E308" s="85"/>
      <c r="F308" s="141"/>
    </row>
    <row r="309" spans="1:6" s="83" customFormat="1" x14ac:dyDescent="0.25">
      <c r="A309" s="187"/>
      <c r="F309" s="140"/>
    </row>
    <row r="310" spans="1:6" s="83" customFormat="1" x14ac:dyDescent="0.25">
      <c r="A310" s="187"/>
      <c r="F310" s="140"/>
    </row>
    <row r="311" spans="1:6" s="83" customFormat="1" x14ac:dyDescent="0.25">
      <c r="A311" s="187"/>
      <c r="D311" s="84"/>
      <c r="E311" s="85"/>
      <c r="F311" s="141"/>
    </row>
    <row r="312" spans="1:6" s="83" customFormat="1" x14ac:dyDescent="0.25">
      <c r="A312" s="187"/>
      <c r="F312" s="140"/>
    </row>
    <row r="313" spans="1:6" s="83" customFormat="1" x14ac:dyDescent="0.25">
      <c r="A313" s="187"/>
      <c r="D313" s="84"/>
      <c r="E313" s="85"/>
      <c r="F313" s="141"/>
    </row>
    <row r="314" spans="1:6" s="83" customFormat="1" x14ac:dyDescent="0.25">
      <c r="A314" s="187"/>
      <c r="D314" s="84"/>
      <c r="E314" s="85"/>
      <c r="F314" s="141"/>
    </row>
    <row r="315" spans="1:6" s="83" customFormat="1" x14ac:dyDescent="0.25">
      <c r="A315" s="187"/>
      <c r="D315" s="84"/>
      <c r="E315" s="85"/>
      <c r="F315" s="141"/>
    </row>
    <row r="316" spans="1:6" s="83" customFormat="1" x14ac:dyDescent="0.25">
      <c r="A316" s="187"/>
      <c r="D316" s="84"/>
      <c r="E316" s="85"/>
      <c r="F316" s="141"/>
    </row>
    <row r="317" spans="1:6" s="83" customFormat="1" x14ac:dyDescent="0.25">
      <c r="A317" s="187"/>
      <c r="D317" s="84"/>
      <c r="E317" s="85"/>
      <c r="F317" s="141"/>
    </row>
    <row r="318" spans="1:6" s="83" customFormat="1" x14ac:dyDescent="0.25">
      <c r="A318" s="187"/>
      <c r="D318" s="84"/>
      <c r="E318" s="85"/>
      <c r="F318" s="141"/>
    </row>
    <row r="319" spans="1:6" s="83" customFormat="1" x14ac:dyDescent="0.25">
      <c r="A319" s="187"/>
      <c r="D319" s="84"/>
      <c r="E319" s="85"/>
      <c r="F319" s="141"/>
    </row>
    <row r="320" spans="1:6" s="83" customFormat="1" x14ac:dyDescent="0.25">
      <c r="A320" s="187"/>
      <c r="D320" s="84"/>
      <c r="E320" s="85"/>
      <c r="F320" s="141"/>
    </row>
    <row r="321" spans="1:6" s="83" customFormat="1" x14ac:dyDescent="0.25">
      <c r="A321" s="187"/>
      <c r="D321" s="84"/>
      <c r="E321" s="85"/>
      <c r="F321" s="141"/>
    </row>
    <row r="322" spans="1:6" s="83" customFormat="1" x14ac:dyDescent="0.25">
      <c r="A322" s="187"/>
      <c r="D322" s="84"/>
      <c r="E322" s="85"/>
      <c r="F322" s="141"/>
    </row>
    <row r="323" spans="1:6" s="83" customFormat="1" x14ac:dyDescent="0.25">
      <c r="A323" s="187"/>
      <c r="D323" s="84"/>
      <c r="E323" s="85"/>
      <c r="F323" s="141"/>
    </row>
    <row r="324" spans="1:6" s="83" customFormat="1" x14ac:dyDescent="0.25">
      <c r="A324" s="187"/>
      <c r="D324" s="84"/>
      <c r="E324" s="85"/>
      <c r="F324" s="141"/>
    </row>
    <row r="325" spans="1:6" s="83" customFormat="1" x14ac:dyDescent="0.25">
      <c r="A325" s="187"/>
      <c r="F325" s="140"/>
    </row>
    <row r="326" spans="1:6" s="83" customFormat="1" x14ac:dyDescent="0.25">
      <c r="A326" s="187"/>
      <c r="F326" s="140"/>
    </row>
    <row r="327" spans="1:6" s="83" customFormat="1" x14ac:dyDescent="0.25">
      <c r="A327" s="187"/>
      <c r="F327" s="140"/>
    </row>
    <row r="328" spans="1:6" s="83" customFormat="1" x14ac:dyDescent="0.25">
      <c r="A328" s="187"/>
      <c r="F328" s="140"/>
    </row>
    <row r="329" spans="1:6" s="83" customFormat="1" x14ac:dyDescent="0.25">
      <c r="A329" s="187"/>
      <c r="F329" s="140"/>
    </row>
    <row r="330" spans="1:6" s="83" customFormat="1" x14ac:dyDescent="0.25">
      <c r="A330" s="187"/>
      <c r="D330" s="84"/>
      <c r="E330" s="85"/>
      <c r="F330" s="141"/>
    </row>
    <row r="331" spans="1:6" s="83" customFormat="1" x14ac:dyDescent="0.25">
      <c r="A331" s="187"/>
      <c r="D331" s="84"/>
      <c r="E331" s="85"/>
      <c r="F331" s="141"/>
    </row>
    <row r="332" spans="1:6" s="83" customFormat="1" x14ac:dyDescent="0.25">
      <c r="A332" s="187"/>
      <c r="D332" s="84"/>
      <c r="E332" s="85"/>
      <c r="F332" s="141"/>
    </row>
    <row r="333" spans="1:6" s="83" customFormat="1" x14ac:dyDescent="0.25">
      <c r="A333" s="187"/>
      <c r="F333" s="140"/>
    </row>
    <row r="334" spans="1:6" s="83" customFormat="1" x14ac:dyDescent="0.25">
      <c r="A334" s="187"/>
      <c r="D334" s="84"/>
      <c r="E334" s="85"/>
      <c r="F334" s="141"/>
    </row>
    <row r="335" spans="1:6" s="83" customFormat="1" x14ac:dyDescent="0.25">
      <c r="A335" s="187"/>
      <c r="D335" s="84"/>
      <c r="E335" s="85"/>
      <c r="F335" s="141"/>
    </row>
    <row r="336" spans="1:6" s="83" customFormat="1" x14ac:dyDescent="0.25">
      <c r="A336" s="187"/>
      <c r="F336" s="140"/>
    </row>
    <row r="337" spans="1:6" s="83" customFormat="1" x14ac:dyDescent="0.25">
      <c r="A337" s="187"/>
      <c r="F337" s="140"/>
    </row>
    <row r="338" spans="1:6" s="83" customFormat="1" x14ac:dyDescent="0.25">
      <c r="A338" s="187"/>
      <c r="F338" s="140"/>
    </row>
    <row r="339" spans="1:6" s="83" customFormat="1" x14ac:dyDescent="0.25">
      <c r="A339" s="187"/>
      <c r="D339" s="84"/>
      <c r="E339" s="85"/>
      <c r="F339" s="141"/>
    </row>
    <row r="340" spans="1:6" s="83" customFormat="1" x14ac:dyDescent="0.25">
      <c r="A340" s="187"/>
      <c r="F340" s="140"/>
    </row>
    <row r="341" spans="1:6" s="83" customFormat="1" x14ac:dyDescent="0.25">
      <c r="A341" s="187"/>
      <c r="D341" s="84"/>
      <c r="E341" s="85"/>
      <c r="F341" s="141"/>
    </row>
    <row r="342" spans="1:6" s="83" customFormat="1" x14ac:dyDescent="0.25">
      <c r="A342" s="187"/>
      <c r="D342" s="84"/>
      <c r="E342" s="85"/>
      <c r="F342" s="141"/>
    </row>
    <row r="343" spans="1:6" s="83" customFormat="1" x14ac:dyDescent="0.25">
      <c r="A343" s="187"/>
      <c r="D343" s="84"/>
      <c r="E343" s="85"/>
      <c r="F343" s="141"/>
    </row>
    <row r="344" spans="1:6" s="83" customFormat="1" x14ac:dyDescent="0.25">
      <c r="A344" s="187"/>
      <c r="D344" s="84"/>
      <c r="E344" s="85"/>
      <c r="F344" s="141"/>
    </row>
    <row r="345" spans="1:6" s="83" customFormat="1" x14ac:dyDescent="0.25">
      <c r="A345" s="187"/>
      <c r="D345" s="84"/>
      <c r="E345" s="85"/>
      <c r="F345" s="141"/>
    </row>
    <row r="346" spans="1:6" s="83" customFormat="1" x14ac:dyDescent="0.25">
      <c r="A346" s="187"/>
      <c r="F346" s="140"/>
    </row>
    <row r="347" spans="1:6" s="83" customFormat="1" x14ac:dyDescent="0.25">
      <c r="A347" s="187"/>
      <c r="F347" s="140"/>
    </row>
    <row r="348" spans="1:6" s="83" customFormat="1" x14ac:dyDescent="0.25">
      <c r="A348" s="187"/>
      <c r="D348" s="84"/>
      <c r="E348" s="85"/>
      <c r="F348" s="141"/>
    </row>
    <row r="349" spans="1:6" s="83" customFormat="1" x14ac:dyDescent="0.25">
      <c r="A349" s="187"/>
      <c r="F349" s="140"/>
    </row>
    <row r="350" spans="1:6" s="83" customFormat="1" x14ac:dyDescent="0.25">
      <c r="A350" s="187"/>
      <c r="F350" s="140"/>
    </row>
    <row r="351" spans="1:6" s="83" customFormat="1" x14ac:dyDescent="0.25">
      <c r="A351" s="187"/>
      <c r="D351" s="84"/>
      <c r="E351" s="85"/>
      <c r="F351" s="141"/>
    </row>
    <row r="352" spans="1:6" s="83" customFormat="1" x14ac:dyDescent="0.25">
      <c r="A352" s="187"/>
      <c r="D352" s="84"/>
      <c r="E352" s="85"/>
      <c r="F352" s="141"/>
    </row>
    <row r="353" spans="1:6" s="83" customFormat="1" x14ac:dyDescent="0.25">
      <c r="A353" s="187"/>
      <c r="F353" s="140"/>
    </row>
    <row r="354" spans="1:6" s="83" customFormat="1" x14ac:dyDescent="0.25">
      <c r="A354" s="187"/>
      <c r="D354" s="84"/>
      <c r="E354" s="85"/>
      <c r="F354" s="141"/>
    </row>
    <row r="355" spans="1:6" s="83" customFormat="1" x14ac:dyDescent="0.25">
      <c r="A355" s="187"/>
      <c r="F355" s="140"/>
    </row>
    <row r="356" spans="1:6" s="83" customFormat="1" x14ac:dyDescent="0.25">
      <c r="A356" s="187"/>
      <c r="D356" s="84"/>
      <c r="E356" s="85"/>
      <c r="F356" s="141"/>
    </row>
    <row r="357" spans="1:6" s="83" customFormat="1" x14ac:dyDescent="0.25">
      <c r="A357" s="187"/>
      <c r="D357" s="84"/>
      <c r="E357" s="85"/>
      <c r="F357" s="141"/>
    </row>
    <row r="358" spans="1:6" s="83" customFormat="1" x14ac:dyDescent="0.25">
      <c r="A358" s="187"/>
      <c r="D358" s="84"/>
      <c r="E358" s="85"/>
      <c r="F358" s="141"/>
    </row>
    <row r="359" spans="1:6" s="83" customFormat="1" x14ac:dyDescent="0.25">
      <c r="A359" s="187"/>
      <c r="D359" s="84"/>
      <c r="E359" s="85"/>
      <c r="F359" s="141"/>
    </row>
    <row r="360" spans="1:6" s="83" customFormat="1" x14ac:dyDescent="0.25">
      <c r="A360" s="187"/>
      <c r="D360" s="84"/>
      <c r="E360" s="85"/>
      <c r="F360" s="141"/>
    </row>
    <row r="361" spans="1:6" s="83" customFormat="1" x14ac:dyDescent="0.25">
      <c r="A361" s="187"/>
      <c r="D361" s="84"/>
      <c r="E361" s="85"/>
      <c r="F361" s="141"/>
    </row>
    <row r="362" spans="1:6" s="83" customFormat="1" x14ac:dyDescent="0.25">
      <c r="A362" s="187"/>
      <c r="D362" s="84"/>
      <c r="E362" s="85"/>
      <c r="F362" s="141"/>
    </row>
    <row r="363" spans="1:6" s="83" customFormat="1" x14ac:dyDescent="0.25">
      <c r="A363" s="187"/>
      <c r="D363" s="84"/>
      <c r="E363" s="85"/>
      <c r="F363" s="141"/>
    </row>
    <row r="364" spans="1:6" s="83" customFormat="1" x14ac:dyDescent="0.25">
      <c r="A364" s="187"/>
      <c r="D364" s="84"/>
      <c r="E364" s="85"/>
      <c r="F364" s="141"/>
    </row>
    <row r="365" spans="1:6" s="83" customFormat="1" x14ac:dyDescent="0.25">
      <c r="A365" s="187"/>
      <c r="D365" s="84"/>
      <c r="E365" s="85"/>
      <c r="F365" s="141"/>
    </row>
    <row r="366" spans="1:6" s="83" customFormat="1" x14ac:dyDescent="0.25">
      <c r="A366" s="187"/>
      <c r="D366" s="84"/>
      <c r="E366" s="85"/>
      <c r="F366" s="141"/>
    </row>
    <row r="367" spans="1:6" s="83" customFormat="1" x14ac:dyDescent="0.25">
      <c r="A367" s="187"/>
      <c r="D367" s="84"/>
      <c r="E367" s="85"/>
      <c r="F367" s="141"/>
    </row>
    <row r="368" spans="1:6" s="83" customFormat="1" x14ac:dyDescent="0.25">
      <c r="A368" s="187"/>
      <c r="D368" s="84"/>
      <c r="E368" s="85"/>
      <c r="F368" s="141"/>
    </row>
    <row r="369" spans="1:6" s="83" customFormat="1" x14ac:dyDescent="0.25">
      <c r="A369" s="187"/>
      <c r="D369" s="84"/>
      <c r="E369" s="85"/>
      <c r="F369" s="141"/>
    </row>
    <row r="370" spans="1:6" s="83" customFormat="1" x14ac:dyDescent="0.25">
      <c r="A370" s="187"/>
      <c r="D370" s="84"/>
      <c r="E370" s="85"/>
      <c r="F370" s="141"/>
    </row>
    <row r="371" spans="1:6" s="83" customFormat="1" x14ac:dyDescent="0.25">
      <c r="A371" s="187"/>
      <c r="D371" s="84"/>
      <c r="E371" s="85"/>
      <c r="F371" s="141"/>
    </row>
    <row r="372" spans="1:6" s="83" customFormat="1" x14ac:dyDescent="0.25">
      <c r="A372" s="187"/>
      <c r="D372" s="84"/>
      <c r="E372" s="85"/>
      <c r="F372" s="141"/>
    </row>
    <row r="373" spans="1:6" s="83" customFormat="1" x14ac:dyDescent="0.25">
      <c r="A373" s="187"/>
      <c r="D373" s="84"/>
      <c r="E373" s="85"/>
      <c r="F373" s="141"/>
    </row>
    <row r="374" spans="1:6" s="83" customFormat="1" x14ac:dyDescent="0.25">
      <c r="A374" s="187"/>
      <c r="D374" s="84"/>
      <c r="E374" s="85"/>
      <c r="F374" s="141"/>
    </row>
    <row r="375" spans="1:6" s="83" customFormat="1" x14ac:dyDescent="0.25">
      <c r="A375" s="187"/>
      <c r="D375" s="84"/>
      <c r="E375" s="85"/>
      <c r="F375" s="141"/>
    </row>
    <row r="376" spans="1:6" s="83" customFormat="1" x14ac:dyDescent="0.25">
      <c r="A376" s="187"/>
      <c r="D376" s="84"/>
      <c r="E376" s="85"/>
      <c r="F376" s="141"/>
    </row>
    <row r="377" spans="1:6" s="83" customFormat="1" x14ac:dyDescent="0.25">
      <c r="A377" s="187"/>
      <c r="D377" s="84"/>
      <c r="E377" s="85"/>
      <c r="F377" s="141"/>
    </row>
    <row r="378" spans="1:6" s="83" customFormat="1" x14ac:dyDescent="0.25">
      <c r="A378" s="187"/>
      <c r="D378" s="84"/>
      <c r="E378" s="85"/>
      <c r="F378" s="141"/>
    </row>
    <row r="379" spans="1:6" s="83" customFormat="1" x14ac:dyDescent="0.25">
      <c r="A379" s="187"/>
      <c r="D379" s="84"/>
      <c r="E379" s="85"/>
      <c r="F379" s="141"/>
    </row>
    <row r="380" spans="1:6" s="83" customFormat="1" x14ac:dyDescent="0.25">
      <c r="A380" s="187"/>
      <c r="D380" s="84"/>
      <c r="E380" s="85"/>
      <c r="F380" s="141"/>
    </row>
    <row r="381" spans="1:6" s="83" customFormat="1" x14ac:dyDescent="0.25">
      <c r="A381" s="187"/>
      <c r="D381" s="84"/>
      <c r="E381" s="85"/>
      <c r="F381" s="141"/>
    </row>
    <row r="382" spans="1:6" s="83" customFormat="1" x14ac:dyDescent="0.25">
      <c r="A382" s="187"/>
      <c r="D382" s="84"/>
      <c r="E382" s="85"/>
      <c r="F382" s="141"/>
    </row>
    <row r="383" spans="1:6" s="83" customFormat="1" x14ac:dyDescent="0.25">
      <c r="A383" s="187"/>
      <c r="D383" s="84"/>
      <c r="E383" s="85"/>
      <c r="F383" s="141"/>
    </row>
    <row r="384" spans="1:6" s="83" customFormat="1" x14ac:dyDescent="0.25">
      <c r="A384" s="187"/>
      <c r="D384" s="84"/>
      <c r="E384" s="85"/>
      <c r="F384" s="141"/>
    </row>
    <row r="385" spans="1:6" s="83" customFormat="1" x14ac:dyDescent="0.25">
      <c r="A385" s="187"/>
      <c r="D385" s="84"/>
      <c r="E385" s="85"/>
      <c r="F385" s="141"/>
    </row>
    <row r="386" spans="1:6" s="83" customFormat="1" x14ac:dyDescent="0.25">
      <c r="A386" s="187"/>
      <c r="D386" s="84"/>
      <c r="E386" s="85"/>
      <c r="F386" s="141"/>
    </row>
    <row r="387" spans="1:6" s="83" customFormat="1" x14ac:dyDescent="0.25">
      <c r="A387" s="187"/>
      <c r="D387" s="84"/>
      <c r="E387" s="85"/>
      <c r="F387" s="141"/>
    </row>
    <row r="388" spans="1:6" s="83" customFormat="1" x14ac:dyDescent="0.25">
      <c r="A388" s="187"/>
      <c r="D388" s="84"/>
      <c r="E388" s="85"/>
      <c r="F388" s="141"/>
    </row>
    <row r="389" spans="1:6" s="83" customFormat="1" x14ac:dyDescent="0.25">
      <c r="A389" s="187"/>
      <c r="D389" s="84"/>
      <c r="E389" s="85"/>
      <c r="F389" s="141"/>
    </row>
    <row r="390" spans="1:6" s="83" customFormat="1" x14ac:dyDescent="0.25">
      <c r="A390" s="187"/>
      <c r="D390" s="84"/>
      <c r="E390" s="85"/>
      <c r="F390" s="141"/>
    </row>
    <row r="391" spans="1:6" s="83" customFormat="1" x14ac:dyDescent="0.25">
      <c r="A391" s="187"/>
      <c r="D391" s="84"/>
      <c r="E391" s="85"/>
      <c r="F391" s="141"/>
    </row>
    <row r="392" spans="1:6" s="83" customFormat="1" x14ac:dyDescent="0.25">
      <c r="A392" s="187"/>
      <c r="D392" s="84"/>
      <c r="E392" s="85"/>
      <c r="F392" s="141"/>
    </row>
    <row r="393" spans="1:6" s="83" customFormat="1" x14ac:dyDescent="0.25">
      <c r="A393" s="187"/>
      <c r="D393" s="84"/>
      <c r="E393" s="85"/>
      <c r="F393" s="141"/>
    </row>
    <row r="394" spans="1:6" s="83" customFormat="1" x14ac:dyDescent="0.25">
      <c r="A394" s="187"/>
      <c r="D394" s="84"/>
      <c r="E394" s="85"/>
      <c r="F394" s="141"/>
    </row>
    <row r="395" spans="1:6" s="83" customFormat="1" x14ac:dyDescent="0.25">
      <c r="A395" s="187"/>
      <c r="D395" s="84"/>
      <c r="E395" s="85"/>
      <c r="F395" s="141"/>
    </row>
    <row r="396" spans="1:6" s="83" customFormat="1" x14ac:dyDescent="0.25">
      <c r="A396" s="187"/>
      <c r="D396" s="84"/>
      <c r="E396" s="85"/>
      <c r="F396" s="141"/>
    </row>
    <row r="397" spans="1:6" s="83" customFormat="1" x14ac:dyDescent="0.25">
      <c r="A397" s="187"/>
      <c r="D397" s="84"/>
      <c r="E397" s="85"/>
      <c r="F397" s="141"/>
    </row>
    <row r="398" spans="1:6" s="83" customFormat="1" x14ac:dyDescent="0.25">
      <c r="A398" s="187"/>
      <c r="D398" s="84"/>
      <c r="E398" s="85"/>
      <c r="F398" s="141"/>
    </row>
    <row r="399" spans="1:6" s="83" customFormat="1" x14ac:dyDescent="0.25">
      <c r="A399" s="187"/>
      <c r="D399" s="84"/>
      <c r="E399" s="85"/>
      <c r="F399" s="141"/>
    </row>
  </sheetData>
  <mergeCells count="1">
    <mergeCell ref="A10:F11"/>
  </mergeCells>
  <conditionalFormatting sqref="A1:A112 A119:A1048576">
    <cfRule type="cellIs" dxfId="38" priority="40" operator="equal">
      <formula>"MAINTENANCE AND CALIBRATION (recommended)"</formula>
    </cfRule>
    <cfRule type="cellIs" dxfId="37" priority="41" operator="equal">
      <formula>"TRAINING AND ACCEPTANCE"</formula>
    </cfRule>
    <cfRule type="cellIs" dxfId="36" priority="42" operator="equal">
      <formula>"SPARE PARTS - CRITICAL AND WEARING PARTS"</formula>
    </cfRule>
    <cfRule type="cellIs" dxfId="35" priority="43" operator="equal">
      <formula>"SPECIFIC PREPARATION"</formula>
    </cfRule>
    <cfRule type="cellIs" dxfId="34" priority="44" operator="equal">
      <formula>"TOWING VEHICLE AND DEDICATED EQUIPMENT"</formula>
    </cfRule>
    <cfRule type="cellIs" dxfId="33" priority="45" operator="equal">
      <formula>"MONITORING AND SAFETY"</formula>
    </cfRule>
    <cfRule type="cellIs" dxfId="32" priority="46" operator="equal">
      <formula>"ADDITIONAL POWER SUPPLY -"</formula>
    </cfRule>
    <cfRule type="cellIs" dxfId="31" priority="47" operator="equal">
      <formula>"DATA ACQUISITION - SYNCHRONIZATION"</formula>
    </cfRule>
    <cfRule type="cellIs" dxfId="30" priority="48" operator="equal">
      <formula>"DATA ACQUISITION - ADDITIONAL SENSORS"</formula>
    </cfRule>
    <cfRule type="cellIs" dxfId="29" priority="50" operator="equal">
      <formula>"TESTS CONDITIONS"</formula>
    </cfRule>
    <cfRule type="cellIs" dxfId="28" priority="51" operator="equal">
      <formula>"ADDITIONAL HUBS"</formula>
    </cfRule>
  </conditionalFormatting>
  <conditionalFormatting sqref="A31:F100">
    <cfRule type="expression" dxfId="27" priority="7">
      <formula>FIND("SERVICE",$A31)</formula>
    </cfRule>
    <cfRule type="expression" dxfId="26" priority="13">
      <formula>FIND("DATA ACQUISITION - SYNCHRONIZATION",$A31)</formula>
    </cfRule>
    <cfRule type="expression" dxfId="25" priority="14">
      <formula>FIND("MAINTENANCE AND CALIBRATION (recommended)",$A31)</formula>
    </cfRule>
    <cfRule type="expression" dxfId="24" priority="16">
      <formula>FIND("SPARE PARTS - CRITICAL AND WEARING PARTS",$A31)</formula>
    </cfRule>
    <cfRule type="expression" dxfId="23" priority="17">
      <formula>FIND("SPECIFIC PREPARATION",$A31)</formula>
    </cfRule>
    <cfRule type="expression" dxfId="22" priority="18">
      <formula>FIND("SPECIFIC PREPARATION",$A31)</formula>
    </cfRule>
    <cfRule type="expression" dxfId="21" priority="19">
      <formula>FIND("TOWING VEHICLE AND DEDICATED EQUIPMENT",$A31)</formula>
    </cfRule>
    <cfRule type="expression" dxfId="20" priority="20">
      <formula>FIND("MONITORING AND SAFETY",$A31)</formula>
    </cfRule>
    <cfRule type="expression" dxfId="19" priority="21">
      <formula>FIND("ADDITIONAL POWER SUPPLY -",$A31)</formula>
    </cfRule>
    <cfRule type="expression" dxfId="18" priority="22">
      <formula>FIND("DATA ACQUISITION SYNCHRONIZATION",$A31)</formula>
    </cfRule>
    <cfRule type="expression" dxfId="17" priority="23">
      <formula>FIND("DATA ACQUISITION - ADDITIONAL SENSORS",$A31)</formula>
    </cfRule>
    <cfRule type="expression" dxfId="16" priority="24">
      <formula>FIND("TESTS CONDITIONS",$A31)</formula>
    </cfRule>
    <cfRule type="expression" dxfId="15" priority="27">
      <formula>FIND("ADDITIONAL HUBS",$A31)</formula>
    </cfRule>
    <cfRule type="expression" dxfId="14" priority="28">
      <formula>FIND("TRAINING AND ACCEPTANCE",$A31)</formula>
    </cfRule>
    <cfRule type="expression" dxfId="13" priority="30">
      <formula>FIND("Sub Total Options",$A31)</formula>
    </cfRule>
    <cfRule type="expression" dxfId="12" priority="31">
      <formula>FIND("Sub Total Transport",$A31)</formula>
    </cfRule>
    <cfRule type="expression" dxfId="11" priority="32">
      <formula>FIND("Sub Total Bank",$A31)</formula>
    </cfRule>
  </conditionalFormatting>
  <conditionalFormatting sqref="A31:F112 A119:F200">
    <cfRule type="expression" dxfId="10" priority="1">
      <formula>FIND("Total",$A31)</formula>
    </cfRule>
    <cfRule type="expression" dxfId="9" priority="3">
      <formula>FIND("Sub Total Transport",$A31)</formula>
    </cfRule>
    <cfRule type="expression" dxfId="8" priority="4">
      <formula>FIND("GUARANTEE BANK",$A31)</formula>
    </cfRule>
    <cfRule type="expression" dxfId="7" priority="5">
      <formula>FIND("TRANSPORT",$A31)</formula>
    </cfRule>
    <cfRule type="expression" dxfId="6" priority="6">
      <formula>FIND("Sub Total Services",$A31)</formula>
    </cfRule>
  </conditionalFormatting>
  <dataValidations disablePrompts="1" count="1">
    <dataValidation type="list" allowBlank="1" showInputMessage="1" showErrorMessage="1" sqref="B35 B37" xr:uid="{F9F06F8E-F79D-436E-8C9A-8F7C791D2D1E}">
      <formula1>Modules2</formula1>
    </dataValidation>
  </dataValidations>
  <pageMargins left="0.70866141732283472" right="0.70866141732283472" top="0" bottom="0.74803149606299213" header="0" footer="0.31496062992125984"/>
  <pageSetup paperSize="9" orientation="portrait" r:id="rId1"/>
  <ignoredErrors>
    <ignoredError sqref="E29" formula="1"/>
  </ignoredErrors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Line="0" r:id="rId5">
            <anchor moveWithCells="1">
              <from>
                <xdr:col>6</xdr:col>
                <xdr:colOff>628650</xdr:colOff>
                <xdr:row>20</xdr:row>
                <xdr:rowOff>76200</xdr:rowOff>
              </from>
              <to>
                <xdr:col>8</xdr:col>
                <xdr:colOff>180975</xdr:colOff>
                <xdr:row>23</xdr:row>
                <xdr:rowOff>38100</xdr:rowOff>
              </to>
            </anchor>
          </controlPr>
        </control>
      </mc:Choice>
      <mc:Fallback>
        <control shapeId="2050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8F5F0F8C-1D93-4401-8853-F078A63ECAB4}">
          <x14:formula1>
            <xm:f>'C:\Users\nataliakusnierz\Library\Containers\com.microsoft.Excel\Data\Documents\C:\Users\Frederic BAUGE\Documents\Natalia\[TEST MASTER PROPOSAL 190808 vnk13.xlsm]LISTS'!#REF!</xm:f>
          </x14:formula1>
          <xm:sqref>B32 B30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87E9E5-FE54-4CF3-9CB7-8E3427ABEEFB}">
  <sheetPr codeName="Sheet10">
    <tabColor rgb="FF92D050"/>
  </sheetPr>
  <dimension ref="A2:I13"/>
  <sheetViews>
    <sheetView workbookViewId="0">
      <selection activeCell="E12" sqref="E12"/>
    </sheetView>
  </sheetViews>
  <sheetFormatPr baseColWidth="10" defaultColWidth="10.85546875" defaultRowHeight="15" x14ac:dyDescent="0.25"/>
  <cols>
    <col min="1" max="1" width="24.42578125" customWidth="1"/>
    <col min="2" max="2" width="8.7109375" customWidth="1"/>
    <col min="3" max="3" width="45" customWidth="1"/>
    <col min="4" max="4" width="13.28515625" customWidth="1"/>
    <col min="6" max="6" width="13" bestFit="1" customWidth="1"/>
    <col min="8" max="8" width="5.7109375" customWidth="1"/>
    <col min="12" max="12" width="5.28515625" customWidth="1"/>
  </cols>
  <sheetData>
    <row r="2" spans="1:9" x14ac:dyDescent="0.25">
      <c r="A2" s="4" t="s">
        <v>1</v>
      </c>
      <c r="C2" s="30" t="s">
        <v>32</v>
      </c>
      <c r="E2" s="152" t="s">
        <v>62</v>
      </c>
      <c r="F2" s="152"/>
      <c r="G2" s="37"/>
      <c r="I2" s="37"/>
    </row>
    <row r="3" spans="1:9" x14ac:dyDescent="0.25">
      <c r="A3" s="3" t="s">
        <v>11</v>
      </c>
      <c r="C3" s="6" t="s">
        <v>33</v>
      </c>
      <c r="E3" s="152" t="s">
        <v>50</v>
      </c>
      <c r="F3" s="153">
        <v>1300</v>
      </c>
    </row>
    <row r="4" spans="1:9" x14ac:dyDescent="0.25">
      <c r="A4" s="3" t="s">
        <v>12</v>
      </c>
      <c r="C4" s="6" t="s">
        <v>34</v>
      </c>
      <c r="E4" s="152" t="s">
        <v>51</v>
      </c>
      <c r="F4" s="153">
        <v>1300</v>
      </c>
    </row>
    <row r="5" spans="1:9" x14ac:dyDescent="0.25">
      <c r="A5" s="3" t="s">
        <v>5</v>
      </c>
      <c r="C5" s="6" t="s">
        <v>35</v>
      </c>
      <c r="E5" s="152" t="s">
        <v>52</v>
      </c>
      <c r="F5" s="153">
        <v>1300</v>
      </c>
    </row>
    <row r="6" spans="1:9" x14ac:dyDescent="0.25">
      <c r="A6" s="3" t="s">
        <v>4</v>
      </c>
      <c r="E6" s="152" t="s">
        <v>53</v>
      </c>
      <c r="F6" s="153">
        <v>1000</v>
      </c>
    </row>
    <row r="7" spans="1:9" x14ac:dyDescent="0.25">
      <c r="A7" s="3" t="s">
        <v>7</v>
      </c>
      <c r="E7" s="152" t="s">
        <v>54</v>
      </c>
      <c r="F7" s="153" t="s">
        <v>56</v>
      </c>
    </row>
    <row r="8" spans="1:9" x14ac:dyDescent="0.25">
      <c r="A8" s="3" t="s">
        <v>6</v>
      </c>
      <c r="C8" s="37"/>
      <c r="E8" s="152" t="s">
        <v>55</v>
      </c>
      <c r="F8" s="153" t="s">
        <v>57</v>
      </c>
    </row>
    <row r="9" spans="1:9" x14ac:dyDescent="0.25">
      <c r="A9" s="3" t="s">
        <v>8</v>
      </c>
      <c r="C9" s="154" t="s">
        <v>59</v>
      </c>
      <c r="D9" s="154"/>
    </row>
    <row r="10" spans="1:9" x14ac:dyDescent="0.25">
      <c r="A10" s="3" t="s">
        <v>2</v>
      </c>
      <c r="C10" s="150" t="str">
        <f>TRANSPORT!B7&amp;" "&amp;TRANSPORT!D7&amp;" "&amp;TRANSPORT!G7&amp;" "&amp;TRANSPORT!G9</f>
        <v>Maritime Transport CIF Tokyo Japan</v>
      </c>
      <c r="D10" s="150"/>
    </row>
    <row r="11" spans="1:9" ht="30" x14ac:dyDescent="0.25">
      <c r="A11" s="3" t="s">
        <v>9</v>
      </c>
      <c r="C11" s="151" t="str">
        <f>"Transport and lodging - Training at customer's"&amp; "  
 "&amp;TRANSPORT!F18&amp; "  Times /" &amp;TRANSPORT!H18&amp; "  Nights -  " &amp;TRANSPORT!J18&amp; "  Engineers"</f>
        <v>Transport and lodging - Training at customer's  
 1  Times /5  Nights -  3  Engineers</v>
      </c>
      <c r="D11" s="155">
        <f>TRANSPORT!L18</f>
        <v>3550</v>
      </c>
    </row>
    <row r="12" spans="1:9" ht="30" x14ac:dyDescent="0.25">
      <c r="A12" s="3" t="s">
        <v>3</v>
      </c>
      <c r="C12" s="151" t="str">
        <f>"Transport and lodging - 4 Maintenance sessions"&amp; "  
 "&amp;TRANSPORT!F24&amp; "  Times /" &amp;TRANSPORT!H24&amp; "  Nights -  " &amp;TRANSPORT!J24&amp; "  Engineers"</f>
        <v>Transport and lodging - 4 Maintenance sessions  
 1  Times /2  Nights -  3  Engineers</v>
      </c>
      <c r="D12" s="155">
        <f>TRANSPORT!L24</f>
        <v>2200</v>
      </c>
    </row>
    <row r="13" spans="1:9" x14ac:dyDescent="0.25">
      <c r="A13" s="3" t="s">
        <v>10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497294-8E13-42D9-96A6-2A461A9A65FF}">
  <sheetPr codeName="Feuil1">
    <tabColor rgb="FFFF0000"/>
  </sheetPr>
  <dimension ref="A1:D13"/>
  <sheetViews>
    <sheetView workbookViewId="0">
      <selection activeCell="C12" sqref="C12"/>
    </sheetView>
  </sheetViews>
  <sheetFormatPr baseColWidth="10" defaultRowHeight="15" x14ac:dyDescent="0.25"/>
  <cols>
    <col min="3" max="3" width="34.140625" bestFit="1" customWidth="1"/>
    <col min="5" max="5" width="20" bestFit="1" customWidth="1"/>
  </cols>
  <sheetData>
    <row r="1" spans="1:4" x14ac:dyDescent="0.25">
      <c r="A1" s="22" t="s">
        <v>0</v>
      </c>
      <c r="C1" s="25">
        <v>1</v>
      </c>
    </row>
    <row r="2" spans="1:4" x14ac:dyDescent="0.25">
      <c r="A2" s="23" t="s">
        <v>29</v>
      </c>
      <c r="C2" s="26">
        <v>2</v>
      </c>
    </row>
    <row r="3" spans="1:4" ht="15.75" thickBot="1" x14ac:dyDescent="0.3">
      <c r="A3" s="24" t="s">
        <v>28</v>
      </c>
      <c r="C3" s="26">
        <v>3</v>
      </c>
    </row>
    <row r="4" spans="1:4" ht="15.75" thickBot="1" x14ac:dyDescent="0.3">
      <c r="C4" s="27">
        <v>4</v>
      </c>
    </row>
    <row r="10" spans="1:4" x14ac:dyDescent="0.25">
      <c r="C10" s="99" t="s">
        <v>60</v>
      </c>
    </row>
    <row r="11" spans="1:4" x14ac:dyDescent="0.25">
      <c r="C11" s="150" t="str">
        <f>"Test à modifier"&amp; " "&amp;"Bank Guarantee"&amp; " "&amp;BANK!B8&amp; " "&amp;BANK!D8</f>
        <v>Test à modifier Bank Guarantee Yes 3</v>
      </c>
      <c r="D11" s="161">
        <v>4655</v>
      </c>
    </row>
    <row r="12" spans="1:4" x14ac:dyDescent="0.25">
      <c r="C12" s="150"/>
      <c r="D12" s="150"/>
    </row>
    <row r="13" spans="1:4" x14ac:dyDescent="0.25">
      <c r="C13" s="15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TRANSPORT</vt:lpstr>
      <vt:lpstr>BANK</vt:lpstr>
      <vt:lpstr>PROPOSAL</vt:lpstr>
      <vt:lpstr>List Transport</vt:lpstr>
      <vt:lpstr>List Bank</vt:lpstr>
      <vt:lpstr>COUNTRY</vt:lpstr>
      <vt:lpstr>F</vt:lpstr>
      <vt:lpstr>Guarantee</vt:lpstr>
      <vt:lpstr>KT</vt:lpstr>
      <vt:lpstr>TypeTransports</vt:lpstr>
      <vt:lpstr>Yes_No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Charline MUNOZ</dc:creator>
  <cp:lastModifiedBy>Charline MUNOZ</cp:lastModifiedBy>
  <cp:lastPrinted>2019-09-10T14:53:29Z</cp:lastPrinted>
  <dcterms:created xsi:type="dcterms:W3CDTF">2019-08-09T06:45:27Z</dcterms:created>
  <dcterms:modified xsi:type="dcterms:W3CDTF">2019-09-11T11:55:48Z</dcterms:modified>
</cp:coreProperties>
</file>