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Utilisateurs\METHODE\AURELIEN\1 - Licence_Professionnelle_ICCM_2018-2019\1 - Projet ATP\6 - Projet optimisation decoupe jet d'eau\"/>
    </mc:Choice>
  </mc:AlternateContent>
  <xr:revisionPtr revIDLastSave="0" documentId="13_ncr:1_{6CAB44DF-F1F1-4229-863C-C24EAEE04421}" xr6:coauthVersionLast="43" xr6:coauthVersionMax="43" xr10:uidLastSave="{00000000-0000-0000-0000-000000000000}"/>
  <bookViews>
    <workbookView xWindow="28680" yWindow="-120" windowWidth="25440" windowHeight="15390" tabRatio="910" xr2:uid="{FBAC735E-020C-40B9-8688-EAECD118AB18}"/>
  </bookViews>
  <sheets>
    <sheet name="PRINCIPE" sheetId="2" r:id="rId1"/>
    <sheet name="D1 4000 buse de 15" sheetId="1" r:id="rId2"/>
    <sheet name="D1 6000 buse de 15" sheetId="4" r:id="rId3"/>
    <sheet name="D2 4000 buse de 16" sheetId="5" r:id="rId4"/>
    <sheet name="D3 3000 buse de 14" sheetId="6" r:id="rId5"/>
    <sheet name="D3 3000 buse de 16" sheetId="7" r:id="rId6"/>
    <sheet name="D4 4000 buse de 14" sheetId="8" r:id="rId7"/>
    <sheet name="D4 4000 buse de 16" sheetId="9" r:id="rId8"/>
    <sheet name="D5 4000 Buse de 14" sheetId="10" r:id="rId9"/>
    <sheet name="D5 4000 Buse de 16" sheetId="11" r:id="rId10"/>
    <sheet name="D6 4000 buse de 16" sheetId="12" r:id="rId1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" i="6" l="1"/>
  <c r="N2" i="6" s="1"/>
  <c r="M2" i="6"/>
  <c r="Q2" i="6" s="1"/>
  <c r="O2" i="6" l="1"/>
  <c r="P2" i="6"/>
  <c r="R2" i="6" s="1"/>
  <c r="S2" i="6" s="1"/>
  <c r="K4" i="1"/>
  <c r="J4" i="1"/>
  <c r="L4" i="1" s="1"/>
  <c r="M4" i="1" s="1"/>
  <c r="K3" i="1"/>
  <c r="J3" i="1"/>
  <c r="L3" i="1" s="1"/>
  <c r="M3" i="1" s="1"/>
  <c r="K2" i="1"/>
  <c r="J2" i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5" i="2"/>
  <c r="L2" i="1" l="1"/>
  <c r="M2" i="1" s="1"/>
</calcChain>
</file>

<file path=xl/sharedStrings.xml><?xml version="1.0" encoding="utf-8"?>
<sst xmlns="http://schemas.openxmlformats.org/spreadsheetml/2006/main" count="220" uniqueCount="42">
  <si>
    <t>GROUPE DE NUANCE</t>
  </si>
  <si>
    <t>NUANCE</t>
  </si>
  <si>
    <t>ETAT</t>
  </si>
  <si>
    <t>CODE ARTICLE</t>
  </si>
  <si>
    <t>ALUMINIUM</t>
  </si>
  <si>
    <t>H111</t>
  </si>
  <si>
    <t>EPAISSEUR</t>
  </si>
  <si>
    <t>V MAX (mm/min)</t>
  </si>
  <si>
    <t>TO*5083*H111*3</t>
  </si>
  <si>
    <t xml:space="preserve">N°Pastille </t>
  </si>
  <si>
    <t>Qté abrasif (Kg/min)</t>
  </si>
  <si>
    <t>Cout de l'abrasif : 0,35€/kg + 0,05€/Kg (recyclage) = 0,4€/Kg</t>
  </si>
  <si>
    <r>
      <t xml:space="preserve">PRINCIPE D' OPTIMISATION  DE LA CONSOMMATION D'ABRASIF:
</t>
    </r>
    <r>
      <rPr>
        <sz val="11"/>
        <color theme="1"/>
        <rFont val="Calibri"/>
        <family val="2"/>
        <scheme val="minor"/>
      </rPr>
      <t xml:space="preserve">
-Analyser des nuances de matière avec une vitesse de coupe optimal
-Etudier en priorité les nuance les plus commander 
-Anticiper aux méthodes et déclencher les analyses suivant l' évolution du cahier d'affaire
-Découper avec un maximum d'abrasif sur le premier échantillon et le diminuer jusqu'à etre en limite maximum de la qualité souhaitée
-Mesurer la rugosité avec les rugotest disponible au sein de l'établissement
-Remplir les tableaux ci-après et observer les gains potentiel</t>
    </r>
  </si>
  <si>
    <t>Quantité  d'abarsif théorique (kg/heure)</t>
  </si>
  <si>
    <t>Quantité  d'abarsif optimal (kg/heure)</t>
  </si>
  <si>
    <t xml:space="preserve">Pastille d' abrasif max </t>
  </si>
  <si>
    <t>Pastille d'abrasif théorique avant optimisation</t>
  </si>
  <si>
    <t>Pastille d'abrasif optimal</t>
  </si>
  <si>
    <t>Ecart après optimisation (kg/heure)</t>
  </si>
  <si>
    <t>Ecart après optimisation (€/heure)</t>
  </si>
  <si>
    <t>Qté abrasif (Kg/h)</t>
  </si>
  <si>
    <t>T651</t>
  </si>
  <si>
    <t>TO*7075*T651*20</t>
  </si>
  <si>
    <t>V STANDARD EN PLACE
(mm/min)</t>
  </si>
  <si>
    <t>taux horaire applicable : D1</t>
  </si>
  <si>
    <t>taux horaire applicable : D2</t>
  </si>
  <si>
    <t>taux horaire applicable : D3</t>
  </si>
  <si>
    <t>taux horaire applicable : D4</t>
  </si>
  <si>
    <t>taux horaire applicable : D5</t>
  </si>
  <si>
    <t>taux horaire applicable : D6</t>
  </si>
  <si>
    <t>€/h</t>
  </si>
  <si>
    <t>cout linéaire avant optimisation(€/m linéaire)</t>
  </si>
  <si>
    <t>cout linéaire après optimisation(€/m linéaire)</t>
  </si>
  <si>
    <t>Ecart avant/après(€/m linéaire)</t>
  </si>
  <si>
    <t>Pourcentage de gain au mètre linéaire découpé</t>
  </si>
  <si>
    <t>Qualité attendu</t>
  </si>
  <si>
    <t>Q3</t>
  </si>
  <si>
    <t>Qualité obtenu</t>
  </si>
  <si>
    <t>Q1</t>
  </si>
  <si>
    <t>Q2</t>
  </si>
  <si>
    <t>Q4</t>
  </si>
  <si>
    <t>Q5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</si>
</sst>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9" fontId="0" fillId="0" borderId="0" xfId="2" applyNumberFormat="1" applyFon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NumberFormat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56"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numFmt numFmtId="13" formatCode="0%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8C2395-3E02-4E2E-858A-64654D577222}" name="ABRASIF2" displayName="ABRASIF2" ref="A1:S4" totalsRowShown="0" headerRowDxfId="6" dataDxfId="55" headerRowBorderDxfId="7" tableBorderDxfId="54">
  <autoFilter ref="A1:S4" xr:uid="{9210ADFE-CEA1-4012-8441-5F9864E01EB7}"/>
  <tableColumns count="19">
    <tableColumn id="1" xr3:uid="{2A12B592-BD7B-4908-8182-5C8AFD58B243}" name="GROUPE DE NUANCE" dataDxfId="53"/>
    <tableColumn id="2" xr3:uid="{C76FDE51-9B3F-4C73-B19D-DA66CE10CA64}" name="NUANCE" dataDxfId="52"/>
    <tableColumn id="3" xr3:uid="{1A95BC84-D8A3-41B8-BF11-F6680711A89B}" name="ETAT" dataDxfId="51"/>
    <tableColumn id="4" xr3:uid="{12C79320-2C80-4812-91C4-EF0FF55F5CF3}" name="EPAISSEUR" dataDxfId="50"/>
    <tableColumn id="5" xr3:uid="{AB56515A-8193-44C0-97A4-3DD6CECBA48A}" name="CODE ARTICLE" dataDxfId="49"/>
    <tableColumn id="6" xr3:uid="{3A7CC216-F5F2-4432-A641-CABEC4D96069}" name="Qualité attendu" dataDxfId="48"/>
    <tableColumn id="7" xr3:uid="{42A8C1F5-987F-4478-A35A-80921A815430}" name="V STANDARD EN PLACE_x000a_(mm/min)" dataDxfId="47"/>
    <tableColumn id="8" xr3:uid="{69BBE1D0-13E0-4D31-95AA-B9920AF66EF0}" name="V MAX (mm/min)" dataDxfId="46"/>
    <tableColumn id="9" xr3:uid="{94D6BBA6-0261-4B0F-9D4F-E7F184DCBC42}" name="Pastille d' abrasif max " dataDxfId="45"/>
    <tableColumn id="10" xr3:uid="{842CC1C5-3883-49A4-BAC8-B46B21C722AF}" name="Pastille d'abrasif théorique avant optimisation" dataDxfId="44">
      <calculatedColumnFormula>IF(ABRASIF2[[#This Row],[V MAX (mm/min)]]=PRINCIPE!$A$5,PRINCIPE!$C$5,IF(ABRASIF2[[#This Row],[V MAX (mm/min)]]=PRINCIPE!$A$6,PRINCIPE!$C$6,IF(ABRASIF2[[#This Row],[V MAX (mm/min)]]=PRINCIPE!$A$7,PRINCIPE!$C$7,IF(ABRASIF2[[#This Row],[V MAX (mm/min)]]=PRINCIPE!$A$8,PRINCIPE!$C$8,IF(ABRASIF2[[#This Row],[V MAX (mm/min)]]=PRINCIPE!$A$9,PRINCIPE!$C$9,IF(ABRASIF2[[#This Row],[V MAX (mm/min)]]=PRINCIPE!$A$10,PRINCIPE!$C$10,IF(ABRASIF2[[#This Row],[V MAX (mm/min)]]=PRINCIPE!$A$11,PRINCIPE!$C$11,IF(ABRASIF2[[#This Row],[V MAX (mm/min)]]=PRINCIPE!$A$12,PRINCIPE!$C$12,IF(ABRASIF2[[#This Row],[V MAX (mm/min)]]=PRINCIPE!$A$13,PRINCIPE!$C$13,IF(ABRASIF2[[#This Row],[V MAX (mm/min)]]=PRINCIPE!$A$14,PRINCIPE!$C$14,IF(ABRASIF2[[#This Row],[V MAX (mm/min)]]=PRINCIPE!$A$15,PRINCIPE!$C$15,IF(ABRASIF2[[#This Row],[V MAX (mm/min)]]=PRINCIPE!$A$16,PRINCIPE!$C$16,IF(ABRASIF2[[#This Row],[V MAX (mm/min)]]=PRINCIPE!$A$17,PRINCIPE!$C$17,IF(ABRASIF2[[#This Row],[V MAX (mm/min)]]=PRINCIPE!$A$18,PRINCIPE!$C$18,IF(ABRASIF2[[#This Row],[V MAX (mm/min)]]=PRINCIPE!$A$19,PRINCIPE!$C$19,IF(ABRASIF2[[#This Row],[V MAX (mm/min)]]=PRINCIPE!$A$20,PRINCIPE!$C$20,IF(ABRASIF2[[#This Row],[V MAX (mm/min)]]=PRINCIPE!$A$21,PRINCIPE!$C$21,IF(ABRASIF2[[#This Row],[V MAX (mm/min)]]=PRINCIPE!$A$22,PRINCIPE!$C$22,"Pastille incorrect"))))))))))))))))))</calculatedColumnFormula>
    </tableColumn>
    <tableColumn id="11" xr3:uid="{880E3ABB-D76D-4FFB-8222-0E4394B16F3F}" name="Pastille d'abrasif optimal" dataDxfId="43">
      <calculatedColumnFormula>IF(ABRASIF2[[#This Row],[Pastille d'' abrasif max ]]=PRINCIPE!$A$5,PRINCIPE!$C$5,IF(ABRASIF2[[#This Row],[Pastille d'' abrasif max ]]=PRINCIPE!$A$6,PRINCIPE!$C$6,IF(ABRASIF2[[#This Row],[Pastille d'' abrasif max ]]=PRINCIPE!$A$7,PRINCIPE!$C$7,IF(ABRASIF2[[#This Row],[Pastille d'' abrasif max ]]=PRINCIPE!$A$8,PRINCIPE!$C$8,IF(ABRASIF2[[#This Row],[Pastille d'' abrasif max ]]=PRINCIPE!$A$9,PRINCIPE!$C$9,IF(ABRASIF2[[#This Row],[Pastille d'' abrasif max ]]=PRINCIPE!$A$10,PRINCIPE!$C$10,IF(ABRASIF2[[#This Row],[Pastille d'' abrasif max ]]=PRINCIPE!$A$11,PRINCIPE!$C$11,IF(ABRASIF2[[#This Row],[Pastille d'' abrasif max ]]=PRINCIPE!$A$12,PRINCIPE!$C$12,IF(ABRASIF2[[#This Row],[Pastille d'' abrasif max ]]=PRINCIPE!$A$13,PRINCIPE!$C$13,IF(ABRASIF2[[#This Row],[Pastille d'' abrasif max ]]=PRINCIPE!$A$14,PRINCIPE!$C$14,IF(ABRASIF2[[#This Row],[Pastille d'' abrasif max ]]=PRINCIPE!$A$15,PRINCIPE!$C$15,IF(ABRASIF2[[#This Row],[Pastille d'' abrasif max ]]=PRINCIPE!$A$16,PRINCIPE!$C$16,IF(ABRASIF2[[#This Row],[Pastille d'' abrasif max ]]=PRINCIPE!$A$17,PRINCIPE!$C$17,IF(ABRASIF2[[#This Row],[Pastille d'' abrasif max ]]=PRINCIPE!$A$18,PRINCIPE!$C$18,IF(ABRASIF2[[#This Row],[Pastille d'' abrasif max ]]=PRINCIPE!$A$19,PRINCIPE!$C$19,IF(ABRASIF2[[#This Row],[Pastille d'' abrasif max ]]=PRINCIPE!$A$20,PRINCIPE!$C$20,IF(ABRASIF2[[#This Row],[Pastille d'' abrasif max ]]=PRINCIPE!$A$21,PRINCIPE!$C$21,IF(ABRASIF2[[#This Row],[Pastille d'' abrasif max ]]=PRINCIPE!$A$22,PRINCIPE!$C$22,"Pastille incorrect"))))))))))))))))))</calculatedColumnFormula>
    </tableColumn>
    <tableColumn id="12" xr3:uid="{115B0EC6-183A-420D-9D73-F8F5A8F9C2AF}" name="Quantité  d'abarsif théorique (kg/heure)" dataDxfId="42">
      <calculatedColumnFormula>ABRASIF2[[#This Row],[Pastille d''abrasif théorique avant optimisation]]-ABRASIF2[[#This Row],[Pastille d''abrasif optimal]]</calculatedColumnFormula>
    </tableColumn>
    <tableColumn id="13" xr3:uid="{33DD16F3-E55E-4C33-AA90-9EA69EB89683}" name="Quantité  d'abarsif optimal (kg/heure)" dataDxfId="41">
      <calculatedColumnFormula>ABRASIF2[[#This Row],[Quantité  d''abarsif théorique (kg/heure)]]*0.4</calculatedColumnFormula>
    </tableColumn>
    <tableColumn id="14" xr3:uid="{E8899C8F-B921-4BF9-8DD4-0FEABA32EC7F}" name="Ecart après optimisation (kg/heure)" dataDxfId="5"/>
    <tableColumn id="15" xr3:uid="{7049D9FF-0EE3-4162-AE9E-CD5D7900944F}" name="Ecart après optimisation (€/heure)" dataDxfId="4"/>
    <tableColumn id="16" xr3:uid="{F10BC47D-9267-4D2D-9E7F-14F40B4481F7}" name="cout linéaire avant optimisation(€/m linéaire)" dataDxfId="3"/>
    <tableColumn id="17" xr3:uid="{F319FFA5-F014-4BE6-87E9-31FAD370FFC1}" name="cout linéaire après optimisation(€/m linéaire)" dataDxfId="2"/>
    <tableColumn id="18" xr3:uid="{1A20A350-D6A7-4D99-AC90-C16F0250F2AB}" name="Ecart avant/après(€/m linéaire)" dataDxfId="1"/>
    <tableColumn id="19" xr3:uid="{3B9CE6D4-CB2C-456A-A91A-F863D61130FD}" name="Pourcentage de gain au mètre linéaire découpé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B7BAD90-FD29-4DF5-A9B1-D2F1EDE7FB05}" name="ABRASIF12" displayName="ABRASIF12" ref="A1:S2" totalsRowShown="0" headerRowDxfId="30" dataDxfId="28" headerRowBorderDxfId="29" tableBorderDxfId="27">
  <autoFilter ref="A1:S2" xr:uid="{100E4D22-D647-41DC-B506-BDE400DF8A5E}"/>
  <tableColumns count="19">
    <tableColumn id="1" xr3:uid="{930C351A-D925-48CC-8382-9C6C585FDC99}" name="GROUPE DE NUANCE" dataDxfId="26"/>
    <tableColumn id="2" xr3:uid="{759D7AEE-DF62-4327-AA28-57B3E799D361}" name="NUANCE" dataDxfId="25"/>
    <tableColumn id="3" xr3:uid="{AEED2A7A-B918-4DB2-B95E-7E54F962D2CD}" name="ETAT" dataDxfId="24"/>
    <tableColumn id="4" xr3:uid="{9BB01669-238A-472E-BBB5-31419580F1AE}" name="EPAISSEUR" dataDxfId="23"/>
    <tableColumn id="5" xr3:uid="{53A47469-225A-499F-BE72-7988E6CBF637}" name="CODE ARTICLE" dataDxfId="22"/>
    <tableColumn id="14" xr3:uid="{29DEEF9E-CDF2-4132-A2C4-026BF28822E4}" name="Qualité attendu" dataDxfId="21"/>
    <tableColumn id="15" xr3:uid="{7A8911F8-541F-435E-8059-98B38CE6EE22}" name="V STANDARD EN PLACE_x000a_(mm/min)" dataDxfId="20"/>
    <tableColumn id="6" xr3:uid="{D10C363B-B3EE-4294-A32A-BC0ACEAE108F}" name="V MAX (mm/min)" dataDxfId="19"/>
    <tableColumn id="7" xr3:uid="{CC1EBABE-E352-431B-AE42-59403C9B433F}" name="Pastille d' abrasif max " dataDxfId="18"/>
    <tableColumn id="8" xr3:uid="{1F4152F4-CEE3-4886-A1F2-C4BF8E33ED69}" name="Pastille d'abrasif théorique avant optimisation" dataDxfId="17"/>
    <tableColumn id="9" xr3:uid="{BF3DE235-660A-4700-90D4-55506B8C9668}" name="Pastille d'abrasif optimal" dataDxfId="16"/>
    <tableColumn id="10" xr3:uid="{98ED2DBE-31CE-4512-907F-DDEA99B721FE}" name="Quantité  d'abarsif théorique (kg/heure)" dataDxfId="15">
      <calculatedColumnFormula>IF(ABRASIF12[[#This Row],[Pastille d''abrasif théorique avant optimisation]]=PRINCIPE!$A$5,PRINCIPE!$C$5,IF(ABRASIF12[[#This Row],[Pastille d''abrasif théorique avant optimisation]]=PRINCIPE!$A$6,PRINCIPE!$C$6,IF(ABRASIF12[[#This Row],[Pastille d''abrasif théorique avant optimisation]]=PRINCIPE!$A$7,PRINCIPE!$C$7,IF(ABRASIF12[[#This Row],[Pastille d''abrasif théorique avant optimisation]]=PRINCIPE!$A$8,PRINCIPE!$C$8,IF(ABRASIF12[[#This Row],[Pastille d''abrasif théorique avant optimisation]]=PRINCIPE!$A$9,PRINCIPE!$C$9,IF(ABRASIF12[[#This Row],[Pastille d''abrasif théorique avant optimisation]]=PRINCIPE!$A$10,PRINCIPE!$C$10,IF(ABRASIF12[[#This Row],[Pastille d''abrasif théorique avant optimisation]]=PRINCIPE!$A$11,PRINCIPE!$C$11,IF(ABRASIF12[[#This Row],[Pastille d''abrasif théorique avant optimisation]]=PRINCIPE!$A$12,PRINCIPE!$C$12,IF(ABRASIF12[[#This Row],[Pastille d''abrasif théorique avant optimisation]]=PRINCIPE!$A$13,PRINCIPE!$C$13,IF(ABRASIF12[[#This Row],[Pastille d''abrasif théorique avant optimisation]]=PRINCIPE!$A$14,PRINCIPE!$C$14,IF(ABRASIF12[[#This Row],[Pastille d''abrasif théorique avant optimisation]]=PRINCIPE!$A$15,PRINCIPE!$C$15,IF(ABRASIF12[[#This Row],[Pastille d''abrasif théorique avant optimisation]]=PRINCIPE!$A$16,PRINCIPE!$C$16,IF(ABRASIF12[[#This Row],[Pastille d''abrasif théorique avant optimisation]]=PRINCIPE!$A$17,PRINCIPE!$C$17,IF(ABRASIF12[[#This Row],[Pastille d''abrasif théorique avant optimisation]]=PRINCIPE!$A$18,PRINCIPE!$C$18,IF(ABRASIF12[[#This Row],[Pastille d''abrasif théorique avant optimisation]]=PRINCIPE!$A$19,PRINCIPE!$C$19,IF(ABRASIF12[[#This Row],[Pastille d''abrasif théorique avant optimisation]]=PRINCIPE!$A$20,PRINCIPE!$C$20,IF(ABRASIF12[[#This Row],[Pastille d''abrasif théorique avant optimisation]]=PRINCIPE!$A$21,PRINCIPE!$C$21,IF(ABRASIF12[[#This Row],[Pastille d''abrasif théorique avant optimisation]]=PRINCIPE!$A$22,PRINCIPE!$C$22,"Pastille incorrect"))))))))))))))))))</calculatedColumnFormula>
    </tableColumn>
    <tableColumn id="11" xr3:uid="{D77E1662-415B-43CA-8004-D50E0BD03E9A}" name="Quantité  d'abarsif optimal (kg/heure)" dataDxfId="14">
      <calculatedColumnFormula>IF(ABRASIF12[[#This Row],[Pastille d''abrasif optimal]]=PRINCIPE!$A$5,PRINCIPE!$C$5,IF(ABRASIF12[[#This Row],[Pastille d''abrasif optimal]]=PRINCIPE!$A$6,PRINCIPE!$C$6,IF(ABRASIF12[[#This Row],[Pastille d''abrasif optimal]]=PRINCIPE!$A$7,PRINCIPE!$C$7,IF(ABRASIF12[[#This Row],[Pastille d''abrasif optimal]]=PRINCIPE!$A$8,PRINCIPE!$C$8,IF(ABRASIF12[[#This Row],[Pastille d''abrasif optimal]]=PRINCIPE!$A$9,PRINCIPE!$C$9,IF(ABRASIF12[[#This Row],[Pastille d''abrasif optimal]]=PRINCIPE!$A$10,PRINCIPE!$C$10,IF(ABRASIF12[[#This Row],[Pastille d''abrasif optimal]]=PRINCIPE!$A$11,PRINCIPE!$C$11,IF(ABRASIF12[[#This Row],[Pastille d''abrasif optimal]]=PRINCIPE!$A$12,PRINCIPE!$C$12,IF(ABRASIF12[[#This Row],[Pastille d''abrasif optimal]]=PRINCIPE!$A$13,PRINCIPE!$C$13,IF(ABRASIF12[[#This Row],[Pastille d''abrasif optimal]]=PRINCIPE!$A$14,PRINCIPE!$C$14,IF(ABRASIF12[[#This Row],[Pastille d''abrasif optimal]]=PRINCIPE!$A$15,PRINCIPE!$C$15,IF(ABRASIF12[[#This Row],[Pastille d''abrasif optimal]]=PRINCIPE!$A$16,PRINCIPE!$C$16,IF(ABRASIF12[[#This Row],[Pastille d''abrasif optimal]]=PRINCIPE!$A$17,PRINCIPE!$C$17,IF(ABRASIF12[[#This Row],[Pastille d''abrasif optimal]]=PRINCIPE!$A$18,PRINCIPE!$C$18,IF(ABRASIF12[[#This Row],[Pastille d''abrasif optimal]]=PRINCIPE!$A$19,PRINCIPE!$C$19,IF(ABRASIF12[[#This Row],[Pastille d''abrasif optimal]]=PRINCIPE!$A$20,PRINCIPE!$C$20,IF(ABRASIF12[[#This Row],[Pastille d''abrasif optimal]]=PRINCIPE!$A$21,PRINCIPE!$C$21,IF(ABRASIF12[[#This Row],[Pastille d''abrasif optimal]]=PRINCIPE!$A$22,PRINCIPE!$C$22,"Pastille incorrect"))))))))))))))))))</calculatedColumnFormula>
    </tableColumn>
    <tableColumn id="12" xr3:uid="{C398CDAC-822B-45BC-BCB0-A2B53B4A060F}" name="Ecart après optimisation (kg/heure)" dataDxfId="13">
      <calculatedColumnFormula>ABRASIF12[[#This Row],[Quantité  d''abarsif optimal (kg/heure)]]-ABRASIF12[[#This Row],[Quantité  d''abarsif théorique (kg/heure)]]</calculatedColumnFormula>
    </tableColumn>
    <tableColumn id="13" xr3:uid="{FF6E532B-4569-4FED-B733-E47B416E7EC2}" name="Ecart après optimisation (€/heure)" dataDxfId="12" dataCellStyle="Monétaire">
      <calculatedColumnFormula>ABRASIF12[[#This Row],[Ecart après optimisation (kg/heure)]]*0.4</calculatedColumnFormula>
    </tableColumn>
    <tableColumn id="17" xr3:uid="{A1C54D7D-89DB-43CB-A653-2D81EABA87D4}" name="cout linéaire avant optimisation(€/m linéaire)" dataDxfId="11" dataCellStyle="Monétaire">
      <calculatedColumnFormula>(60/(ABRASIF12[[#This Row],[V STANDARD EN PLACE
(mm/min)]]/1000*60))*(PRINCIPE!$H$10/60)+(ABRASIF12[[#This Row],[Quantité  d''abarsif théorique (kg/heure)]]/60*(60/(ABRASIF12[[#This Row],[V STANDARD EN PLACE
(mm/min)]]/1000*60)))</calculatedColumnFormula>
    </tableColumn>
    <tableColumn id="18" xr3:uid="{9C725D3A-728C-4BB2-BB94-E378AE5A5D94}" name="cout linéaire après optimisation(€/m linéaire)" dataDxfId="10" dataCellStyle="Monétaire">
      <calculatedColumnFormula>(60/(ABRASIF12[[#This Row],[V MAX (mm/min)]]/1000*60))*(PRINCIPE!$H$10/60)+(ABRASIF12[[#This Row],[Quantité  d''abarsif optimal (kg/heure)]]/60*(60/(ABRASIF12[[#This Row],[V MAX (mm/min)]]/1000*60)))</calculatedColumnFormula>
    </tableColumn>
    <tableColumn id="19" xr3:uid="{7F97B2E4-B078-40AF-BCE2-D8608129972C}" name="Ecart avant/après(€/m linéaire)" dataDxfId="9" dataCellStyle="Monétaire">
      <calculatedColumnFormula>ABRASIF12[[#This Row],[cout linéaire après optimisation(€/m linéaire)]]-ABRASIF12[[#This Row],[cout linéaire avant optimisation(€/m linéaire)]]</calculatedColumnFormula>
    </tableColumn>
    <tableColumn id="20" xr3:uid="{E932AA57-52CE-4DE4-9EE8-E9EDEC5D79E0}" name="Pourcentage de gain au mètre linéaire découpé" dataDxfId="8" dataCellStyle="Pourcentage">
      <calculatedColumnFormula>ABRASIF12[[#This Row],[Ecart avant/après(€/m linéaire)]]*100/ABRASIF12[[#This Row],[cout linéaire avant optimisation(€/m linéaire)]]/100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C1015-FA39-46FC-AE2A-FC6DB11D636D}">
  <sheetPr codeName="Feuil1"/>
  <dimension ref="A1:K22"/>
  <sheetViews>
    <sheetView tabSelected="1" workbookViewId="0">
      <selection activeCell="O8" sqref="O8"/>
    </sheetView>
  </sheetViews>
  <sheetFormatPr baseColWidth="10" defaultRowHeight="15" x14ac:dyDescent="0.25"/>
  <cols>
    <col min="11" max="11" width="16" customWidth="1"/>
  </cols>
  <sheetData>
    <row r="1" spans="1:11" s="17" customFormat="1" ht="143.25" customHeight="1" thickBot="1" x14ac:dyDescent="0.3">
      <c r="A1" s="16" t="s">
        <v>12</v>
      </c>
    </row>
    <row r="2" spans="1:11" x14ac:dyDescent="0.25">
      <c r="F2" s="9"/>
    </row>
    <row r="3" spans="1:11" ht="15.75" thickBot="1" x14ac:dyDescent="0.3"/>
    <row r="4" spans="1:11" ht="26.25" thickBot="1" x14ac:dyDescent="0.3">
      <c r="A4" s="5" t="s">
        <v>9</v>
      </c>
      <c r="B4" s="6" t="s">
        <v>10</v>
      </c>
      <c r="C4" s="6" t="s">
        <v>20</v>
      </c>
      <c r="E4" s="18" t="s">
        <v>11</v>
      </c>
      <c r="F4" s="19"/>
      <c r="G4" s="19"/>
      <c r="H4" s="19"/>
      <c r="I4" s="20"/>
      <c r="K4" s="8" t="s">
        <v>37</v>
      </c>
    </row>
    <row r="5" spans="1:11" x14ac:dyDescent="0.25">
      <c r="A5" s="7">
        <v>302</v>
      </c>
      <c r="B5" s="7">
        <v>1.093</v>
      </c>
      <c r="C5" s="7">
        <f>B5*60</f>
        <v>65.58</v>
      </c>
      <c r="K5" s="8" t="s">
        <v>38</v>
      </c>
    </row>
    <row r="6" spans="1:11" x14ac:dyDescent="0.25">
      <c r="A6" s="7">
        <v>295</v>
      </c>
      <c r="B6" s="7">
        <v>1.0109999999999999</v>
      </c>
      <c r="C6" s="7">
        <f t="shared" ref="C6:C22" si="0">B6*60</f>
        <v>60.66</v>
      </c>
      <c r="E6" s="15" t="s">
        <v>24</v>
      </c>
      <c r="F6" s="15"/>
      <c r="G6" s="15"/>
      <c r="H6" s="15">
        <v>150</v>
      </c>
      <c r="I6" s="15" t="s">
        <v>30</v>
      </c>
      <c r="K6" s="8" t="s">
        <v>39</v>
      </c>
    </row>
    <row r="7" spans="1:11" x14ac:dyDescent="0.25">
      <c r="A7" s="7">
        <v>288</v>
      </c>
      <c r="B7" s="7">
        <v>0.96</v>
      </c>
      <c r="C7" s="7">
        <f t="shared" si="0"/>
        <v>57.599999999999994</v>
      </c>
      <c r="E7" s="15"/>
      <c r="F7" s="15"/>
      <c r="G7" s="15"/>
      <c r="H7" s="15"/>
      <c r="I7" s="15"/>
      <c r="K7" s="8" t="s">
        <v>36</v>
      </c>
    </row>
    <row r="8" spans="1:11" x14ac:dyDescent="0.25">
      <c r="A8" s="7">
        <v>281</v>
      </c>
      <c r="B8" s="7">
        <v>0.92500000000000004</v>
      </c>
      <c r="C8" s="7">
        <f t="shared" si="0"/>
        <v>55.5</v>
      </c>
      <c r="E8" s="15" t="s">
        <v>25</v>
      </c>
      <c r="F8" s="15"/>
      <c r="G8" s="15"/>
      <c r="H8" s="15">
        <v>150</v>
      </c>
      <c r="I8" s="15" t="s">
        <v>30</v>
      </c>
      <c r="K8" s="8" t="s">
        <v>40</v>
      </c>
    </row>
    <row r="9" spans="1:11" x14ac:dyDescent="0.25">
      <c r="A9" s="8">
        <v>275</v>
      </c>
      <c r="B9" s="8">
        <v>0.872</v>
      </c>
      <c r="C9" s="7">
        <f t="shared" si="0"/>
        <v>52.32</v>
      </c>
      <c r="E9" s="15"/>
      <c r="F9" s="15"/>
      <c r="G9" s="15"/>
      <c r="H9" s="15"/>
      <c r="I9" s="15"/>
      <c r="K9" s="8" t="s">
        <v>41</v>
      </c>
    </row>
    <row r="10" spans="1:11" x14ac:dyDescent="0.25">
      <c r="A10" s="8">
        <v>269</v>
      </c>
      <c r="B10" s="8">
        <v>0.81100000000000005</v>
      </c>
      <c r="C10" s="7">
        <f t="shared" si="0"/>
        <v>48.660000000000004</v>
      </c>
      <c r="E10" s="15" t="s">
        <v>26</v>
      </c>
      <c r="F10" s="15"/>
      <c r="G10" s="15"/>
      <c r="H10" s="15">
        <v>150</v>
      </c>
      <c r="I10" s="15" t="s">
        <v>30</v>
      </c>
    </row>
    <row r="11" spans="1:11" x14ac:dyDescent="0.25">
      <c r="A11" s="8">
        <v>263</v>
      </c>
      <c r="B11" s="8">
        <v>0.77200000000000002</v>
      </c>
      <c r="C11" s="7">
        <f t="shared" si="0"/>
        <v>46.32</v>
      </c>
      <c r="E11" s="15"/>
      <c r="F11" s="15"/>
      <c r="G11" s="15"/>
      <c r="H11" s="15"/>
      <c r="I11" s="15"/>
    </row>
    <row r="12" spans="1:11" x14ac:dyDescent="0.25">
      <c r="A12" s="8">
        <v>255</v>
      </c>
      <c r="B12" s="8">
        <v>0.71599999999999997</v>
      </c>
      <c r="C12" s="7">
        <f t="shared" si="0"/>
        <v>42.96</v>
      </c>
      <c r="E12" s="15" t="s">
        <v>27</v>
      </c>
      <c r="F12" s="15"/>
      <c r="G12" s="15"/>
      <c r="H12" s="15">
        <v>150</v>
      </c>
      <c r="I12" s="15" t="s">
        <v>30</v>
      </c>
    </row>
    <row r="13" spans="1:11" x14ac:dyDescent="0.25">
      <c r="A13" s="8">
        <v>246</v>
      </c>
      <c r="B13" s="8">
        <v>0.63100000000000001</v>
      </c>
      <c r="C13" s="7">
        <f t="shared" si="0"/>
        <v>37.86</v>
      </c>
      <c r="E13" s="15"/>
      <c r="F13" s="15"/>
      <c r="G13" s="15"/>
      <c r="H13" s="15"/>
      <c r="I13" s="15"/>
    </row>
    <row r="14" spans="1:11" x14ac:dyDescent="0.25">
      <c r="A14" s="8">
        <v>237</v>
      </c>
      <c r="B14" s="8">
        <v>0.57099999999999995</v>
      </c>
      <c r="C14" s="7">
        <f t="shared" si="0"/>
        <v>34.26</v>
      </c>
      <c r="E14" s="15" t="s">
        <v>28</v>
      </c>
      <c r="F14" s="15"/>
      <c r="G14" s="15"/>
      <c r="H14" s="15">
        <v>150</v>
      </c>
      <c r="I14" s="15" t="s">
        <v>30</v>
      </c>
    </row>
    <row r="15" spans="1:11" x14ac:dyDescent="0.25">
      <c r="A15" s="8">
        <v>229</v>
      </c>
      <c r="B15" s="8">
        <v>0.52200000000000002</v>
      </c>
      <c r="C15" s="7">
        <f t="shared" si="0"/>
        <v>31.32</v>
      </c>
      <c r="E15" s="15"/>
      <c r="F15" s="15"/>
      <c r="G15" s="15"/>
      <c r="H15" s="15"/>
      <c r="I15" s="15"/>
    </row>
    <row r="16" spans="1:11" x14ac:dyDescent="0.25">
      <c r="A16" s="8">
        <v>222</v>
      </c>
      <c r="B16" s="8">
        <v>0.47499999999999998</v>
      </c>
      <c r="C16" s="7">
        <f t="shared" si="0"/>
        <v>28.5</v>
      </c>
      <c r="E16" s="15" t="s">
        <v>29</v>
      </c>
      <c r="F16" s="15"/>
      <c r="G16" s="15"/>
      <c r="H16" s="15">
        <v>150</v>
      </c>
      <c r="I16" s="15" t="s">
        <v>30</v>
      </c>
    </row>
    <row r="17" spans="1:9" x14ac:dyDescent="0.25">
      <c r="A17" s="8">
        <v>215</v>
      </c>
      <c r="B17" s="8">
        <v>0.43</v>
      </c>
      <c r="C17" s="7">
        <f t="shared" si="0"/>
        <v>25.8</v>
      </c>
      <c r="E17" s="15"/>
      <c r="F17" s="15"/>
      <c r="G17" s="15"/>
      <c r="H17" s="15"/>
      <c r="I17" s="15"/>
    </row>
    <row r="18" spans="1:9" x14ac:dyDescent="0.25">
      <c r="A18" s="8">
        <v>206</v>
      </c>
      <c r="B18" s="8">
        <v>0.39500000000000002</v>
      </c>
      <c r="C18" s="7">
        <f t="shared" si="0"/>
        <v>23.700000000000003</v>
      </c>
    </row>
    <row r="19" spans="1:9" x14ac:dyDescent="0.25">
      <c r="A19" s="8">
        <v>196</v>
      </c>
      <c r="B19" s="8">
        <v>0.34</v>
      </c>
      <c r="C19" s="7">
        <f t="shared" si="0"/>
        <v>20.400000000000002</v>
      </c>
    </row>
    <row r="20" spans="1:9" x14ac:dyDescent="0.25">
      <c r="A20" s="8">
        <v>184</v>
      </c>
      <c r="B20" s="8">
        <v>0.28299999999999997</v>
      </c>
      <c r="C20" s="7">
        <f t="shared" si="0"/>
        <v>16.979999999999997</v>
      </c>
    </row>
    <row r="21" spans="1:9" x14ac:dyDescent="0.25">
      <c r="A21" s="8">
        <v>168</v>
      </c>
      <c r="B21" s="8">
        <v>0.22500000000000001</v>
      </c>
      <c r="C21" s="7">
        <f t="shared" si="0"/>
        <v>13.5</v>
      </c>
    </row>
    <row r="22" spans="1:9" x14ac:dyDescent="0.25">
      <c r="A22" s="8">
        <v>154</v>
      </c>
      <c r="B22" s="8">
        <v>0.18</v>
      </c>
      <c r="C22" s="7">
        <f t="shared" si="0"/>
        <v>10.799999999999999</v>
      </c>
    </row>
  </sheetData>
  <mergeCells count="20">
    <mergeCell ref="A1:XFD1"/>
    <mergeCell ref="E4:I4"/>
    <mergeCell ref="E6:G7"/>
    <mergeCell ref="E8:G9"/>
    <mergeCell ref="E10:G11"/>
    <mergeCell ref="I6:I7"/>
    <mergeCell ref="I8:I9"/>
    <mergeCell ref="I10:I11"/>
    <mergeCell ref="H6:H7"/>
    <mergeCell ref="H8:H9"/>
    <mergeCell ref="H10:H11"/>
    <mergeCell ref="E16:G17"/>
    <mergeCell ref="H16:H17"/>
    <mergeCell ref="H12:H13"/>
    <mergeCell ref="H14:H15"/>
    <mergeCell ref="I12:I13"/>
    <mergeCell ref="I14:I15"/>
    <mergeCell ref="I16:I17"/>
    <mergeCell ref="E12:G13"/>
    <mergeCell ref="E14:G1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D5A1-89A3-4E59-B8D7-081E7B1A8FED}">
  <sheetPr codeName="Feuil2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3" t="s">
        <v>0</v>
      </c>
      <c r="B1" s="4" t="s">
        <v>1</v>
      </c>
      <c r="C1" s="4" t="s">
        <v>2</v>
      </c>
      <c r="D1" s="4" t="s">
        <v>6</v>
      </c>
      <c r="E1" s="4" t="s">
        <v>3</v>
      </c>
      <c r="F1" s="4" t="s">
        <v>35</v>
      </c>
      <c r="G1" s="4" t="s">
        <v>23</v>
      </c>
      <c r="H1" s="4" t="s">
        <v>7</v>
      </c>
      <c r="I1" s="4" t="s">
        <v>15</v>
      </c>
      <c r="J1" s="4" t="s">
        <v>16</v>
      </c>
      <c r="K1" s="4" t="s">
        <v>17</v>
      </c>
      <c r="L1" s="2" t="s">
        <v>13</v>
      </c>
      <c r="M1" s="2" t="s">
        <v>14</v>
      </c>
      <c r="N1" s="2" t="s">
        <v>18</v>
      </c>
      <c r="O1" s="2" t="s">
        <v>19</v>
      </c>
      <c r="P1" s="2" t="s">
        <v>31</v>
      </c>
      <c r="Q1" s="2" t="s">
        <v>32</v>
      </c>
      <c r="R1" s="2" t="s">
        <v>33</v>
      </c>
      <c r="S1" s="2" t="s">
        <v>34</v>
      </c>
    </row>
    <row r="2" spans="1:19" ht="35.25" customHeight="1" x14ac:dyDescent="0.25">
      <c r="A2" s="1" t="s">
        <v>4</v>
      </c>
      <c r="B2" s="1">
        <v>5083</v>
      </c>
      <c r="C2" s="1" t="s">
        <v>5</v>
      </c>
      <c r="D2" s="1">
        <v>3</v>
      </c>
      <c r="E2" s="1" t="s">
        <v>8</v>
      </c>
      <c r="G2" s="1">
        <v>269</v>
      </c>
      <c r="H2" s="1">
        <v>222</v>
      </c>
      <c r="I2" s="1">
        <v>184</v>
      </c>
      <c r="J2" s="1">
        <f>IF(ABRASIF2[[#This Row],[V MAX (mm/min)]]=PRINCIPE!$A$5,PRINCIPE!$C$5,IF(ABRASIF2[[#This Row],[V MAX (mm/min)]]=PRINCIPE!$A$6,PRINCIPE!$C$6,IF(ABRASIF2[[#This Row],[V MAX (mm/min)]]=PRINCIPE!$A$7,PRINCIPE!$C$7,IF(ABRASIF2[[#This Row],[V MAX (mm/min)]]=PRINCIPE!$A$8,PRINCIPE!$C$8,IF(ABRASIF2[[#This Row],[V MAX (mm/min)]]=PRINCIPE!$A$9,PRINCIPE!$C$9,IF(ABRASIF2[[#This Row],[V MAX (mm/min)]]=PRINCIPE!$A$10,PRINCIPE!$C$10,IF(ABRASIF2[[#This Row],[V MAX (mm/min)]]=PRINCIPE!$A$11,PRINCIPE!$C$11,IF(ABRASIF2[[#This Row],[V MAX (mm/min)]]=PRINCIPE!$A$12,PRINCIPE!$C$12,IF(ABRASIF2[[#This Row],[V MAX (mm/min)]]=PRINCIPE!$A$13,PRINCIPE!$C$13,IF(ABRASIF2[[#This Row],[V MAX (mm/min)]]=PRINCIPE!$A$14,PRINCIPE!$C$14,IF(ABRASIF2[[#This Row],[V MAX (mm/min)]]=PRINCIPE!$A$15,PRINCIPE!$C$15,IF(ABRASIF2[[#This Row],[V MAX (mm/min)]]=PRINCIPE!$A$16,PRINCIPE!$C$16,IF(ABRASIF2[[#This Row],[V MAX (mm/min)]]=PRINCIPE!$A$17,PRINCIPE!$C$17,IF(ABRASIF2[[#This Row],[V MAX (mm/min)]]=PRINCIPE!$A$18,PRINCIPE!$C$18,IF(ABRASIF2[[#This Row],[V MAX (mm/min)]]=PRINCIPE!$A$19,PRINCIPE!$C$19,IF(ABRASIF2[[#This Row],[V MAX (mm/min)]]=PRINCIPE!$A$20,PRINCIPE!$C$20,IF(ABRASIF2[[#This Row],[V MAX (mm/min)]]=PRINCIPE!$A$21,PRINCIPE!$C$21,IF(ABRASIF2[[#This Row],[V MAX (mm/min)]]=PRINCIPE!$A$22,PRINCIPE!$C$22,"Pastille incorrect"))))))))))))))))))</f>
        <v>28.5</v>
      </c>
      <c r="K2" s="1">
        <f>IF(ABRASIF2[[#This Row],[Pastille d'' abrasif max ]]=PRINCIPE!$A$5,PRINCIPE!$C$5,IF(ABRASIF2[[#This Row],[Pastille d'' abrasif max ]]=PRINCIPE!$A$6,PRINCIPE!$C$6,IF(ABRASIF2[[#This Row],[Pastille d'' abrasif max ]]=PRINCIPE!$A$7,PRINCIPE!$C$7,IF(ABRASIF2[[#This Row],[Pastille d'' abrasif max ]]=PRINCIPE!$A$8,PRINCIPE!$C$8,IF(ABRASIF2[[#This Row],[Pastille d'' abrasif max ]]=PRINCIPE!$A$9,PRINCIPE!$C$9,IF(ABRASIF2[[#This Row],[Pastille d'' abrasif max ]]=PRINCIPE!$A$10,PRINCIPE!$C$10,IF(ABRASIF2[[#This Row],[Pastille d'' abrasif max ]]=PRINCIPE!$A$11,PRINCIPE!$C$11,IF(ABRASIF2[[#This Row],[Pastille d'' abrasif max ]]=PRINCIPE!$A$12,PRINCIPE!$C$12,IF(ABRASIF2[[#This Row],[Pastille d'' abrasif max ]]=PRINCIPE!$A$13,PRINCIPE!$C$13,IF(ABRASIF2[[#This Row],[Pastille d'' abrasif max ]]=PRINCIPE!$A$14,PRINCIPE!$C$14,IF(ABRASIF2[[#This Row],[Pastille d'' abrasif max ]]=PRINCIPE!$A$15,PRINCIPE!$C$15,IF(ABRASIF2[[#This Row],[Pastille d'' abrasif max ]]=PRINCIPE!$A$16,PRINCIPE!$C$16,IF(ABRASIF2[[#This Row],[Pastille d'' abrasif max ]]=PRINCIPE!$A$17,PRINCIPE!$C$17,IF(ABRASIF2[[#This Row],[Pastille d'' abrasif max ]]=PRINCIPE!$A$18,PRINCIPE!$C$18,IF(ABRASIF2[[#This Row],[Pastille d'' abrasif max ]]=PRINCIPE!$A$19,PRINCIPE!$C$19,IF(ABRASIF2[[#This Row],[Pastille d'' abrasif max ]]=PRINCIPE!$A$20,PRINCIPE!$C$20,IF(ABRASIF2[[#This Row],[Pastille d'' abrasif max ]]=PRINCIPE!$A$21,PRINCIPE!$C$21,IF(ABRASIF2[[#This Row],[Pastille d'' abrasif max ]]=PRINCIPE!$A$22,PRINCIPE!$C$22,"Pastille incorrect"))))))))))))))))))</f>
        <v>16.979999999999997</v>
      </c>
      <c r="L2" s="1">
        <f>ABRASIF2[[#This Row],[Pastille d''abrasif théorique avant optimisation]]-ABRASIF2[[#This Row],[Pastille d''abrasif optimal]]</f>
        <v>11.520000000000003</v>
      </c>
      <c r="M2" s="1">
        <f>ABRASIF2[[#This Row],[Quantité  d''abarsif théorique (kg/heure)]]*0.4</f>
        <v>4.6080000000000014</v>
      </c>
      <c r="N2" s="21"/>
      <c r="O2" s="21"/>
      <c r="P2" s="21"/>
      <c r="Q2" s="21"/>
      <c r="R2" s="21"/>
      <c r="S2" s="21"/>
    </row>
    <row r="3" spans="1:19" ht="35.25" customHeight="1" x14ac:dyDescent="0.25">
      <c r="J3" s="1" t="str">
        <f>IF(ABRASIF2[[#This Row],[V MAX (mm/min)]]=PRINCIPE!$A$5,PRINCIPE!$C$5,IF(ABRASIF2[[#This Row],[V MAX (mm/min)]]=PRINCIPE!$A$6,PRINCIPE!$C$6,IF(ABRASIF2[[#This Row],[V MAX (mm/min)]]=PRINCIPE!$A$7,PRINCIPE!$C$7,IF(ABRASIF2[[#This Row],[V MAX (mm/min)]]=PRINCIPE!$A$8,PRINCIPE!$C$8,IF(ABRASIF2[[#This Row],[V MAX (mm/min)]]=PRINCIPE!$A$9,PRINCIPE!$C$9,IF(ABRASIF2[[#This Row],[V MAX (mm/min)]]=PRINCIPE!$A$10,PRINCIPE!$C$10,IF(ABRASIF2[[#This Row],[V MAX (mm/min)]]=PRINCIPE!$A$11,PRINCIPE!$C$11,IF(ABRASIF2[[#This Row],[V MAX (mm/min)]]=PRINCIPE!$A$12,PRINCIPE!$C$12,IF(ABRASIF2[[#This Row],[V MAX (mm/min)]]=PRINCIPE!$A$13,PRINCIPE!$C$13,IF(ABRASIF2[[#This Row],[V MAX (mm/min)]]=PRINCIPE!$A$14,PRINCIPE!$C$14,IF(ABRASIF2[[#This Row],[V MAX (mm/min)]]=PRINCIPE!$A$15,PRINCIPE!$C$15,IF(ABRASIF2[[#This Row],[V MAX (mm/min)]]=PRINCIPE!$A$16,PRINCIPE!$C$16,IF(ABRASIF2[[#This Row],[V MAX (mm/min)]]=PRINCIPE!$A$17,PRINCIPE!$C$17,IF(ABRASIF2[[#This Row],[V MAX (mm/min)]]=PRINCIPE!$A$18,PRINCIPE!$C$18,IF(ABRASIF2[[#This Row],[V MAX (mm/min)]]=PRINCIPE!$A$19,PRINCIPE!$C$19,IF(ABRASIF2[[#This Row],[V MAX (mm/min)]]=PRINCIPE!$A$20,PRINCIPE!$C$20,IF(ABRASIF2[[#This Row],[V MAX (mm/min)]]=PRINCIPE!$A$21,PRINCIPE!$C$21,IF(ABRASIF2[[#This Row],[V MAX (mm/min)]]=PRINCIPE!$A$22,PRINCIPE!$C$22,"Pastille incorrect"))))))))))))))))))</f>
        <v>Pastille incorrect</v>
      </c>
      <c r="K3" s="1" t="str">
        <f>IF(ABRASIF2[[#This Row],[Pastille d'' abrasif max ]]=PRINCIPE!$A$5,PRINCIPE!$C$5,IF(ABRASIF2[[#This Row],[Pastille d'' abrasif max ]]=PRINCIPE!$A$6,PRINCIPE!$C$6,IF(ABRASIF2[[#This Row],[Pastille d'' abrasif max ]]=PRINCIPE!$A$7,PRINCIPE!$C$7,IF(ABRASIF2[[#This Row],[Pastille d'' abrasif max ]]=PRINCIPE!$A$8,PRINCIPE!$C$8,IF(ABRASIF2[[#This Row],[Pastille d'' abrasif max ]]=PRINCIPE!$A$9,PRINCIPE!$C$9,IF(ABRASIF2[[#This Row],[Pastille d'' abrasif max ]]=PRINCIPE!$A$10,PRINCIPE!$C$10,IF(ABRASIF2[[#This Row],[Pastille d'' abrasif max ]]=PRINCIPE!$A$11,PRINCIPE!$C$11,IF(ABRASIF2[[#This Row],[Pastille d'' abrasif max ]]=PRINCIPE!$A$12,PRINCIPE!$C$12,IF(ABRASIF2[[#This Row],[Pastille d'' abrasif max ]]=PRINCIPE!$A$13,PRINCIPE!$C$13,IF(ABRASIF2[[#This Row],[Pastille d'' abrasif max ]]=PRINCIPE!$A$14,PRINCIPE!$C$14,IF(ABRASIF2[[#This Row],[Pastille d'' abrasif max ]]=PRINCIPE!$A$15,PRINCIPE!$C$15,IF(ABRASIF2[[#This Row],[Pastille d'' abrasif max ]]=PRINCIPE!$A$16,PRINCIPE!$C$16,IF(ABRASIF2[[#This Row],[Pastille d'' abrasif max ]]=PRINCIPE!$A$17,PRINCIPE!$C$17,IF(ABRASIF2[[#This Row],[Pastille d'' abrasif max ]]=PRINCIPE!$A$18,PRINCIPE!$C$18,IF(ABRASIF2[[#This Row],[Pastille d'' abrasif max ]]=PRINCIPE!$A$19,PRINCIPE!$C$19,IF(ABRASIF2[[#This Row],[Pastille d'' abrasif max ]]=PRINCIPE!$A$20,PRINCIPE!$C$20,IF(ABRASIF2[[#This Row],[Pastille d'' abrasif max ]]=PRINCIPE!$A$21,PRINCIPE!$C$21,IF(ABRASIF2[[#This Row],[Pastille d'' abrasif max ]]=PRINCIPE!$A$22,PRINCIPE!$C$22,"Pastille incorrect"))))))))))))))))))</f>
        <v>Pastille incorrect</v>
      </c>
      <c r="L3" s="1" t="e">
        <f>ABRASIF2[[#This Row],[Pastille d''abrasif théorique avant optimisation]]-ABRASIF2[[#This Row],[Pastille d''abrasif optimal]]</f>
        <v>#VALUE!</v>
      </c>
      <c r="M3" s="1" t="e">
        <f>ABRASIF2[[#This Row],[Quantité  d''abarsif théorique (kg/heure)]]*0.4</f>
        <v>#VALUE!</v>
      </c>
      <c r="N3" s="21"/>
      <c r="O3" s="21"/>
      <c r="P3" s="21"/>
      <c r="Q3" s="21"/>
      <c r="R3" s="21"/>
      <c r="S3" s="21"/>
    </row>
    <row r="4" spans="1:19" ht="39" customHeight="1" x14ac:dyDescent="0.25">
      <c r="J4" s="1" t="str">
        <f>IF(ABRASIF2[[#This Row],[V MAX (mm/min)]]=PRINCIPE!$A$5,PRINCIPE!$C$5,IF(ABRASIF2[[#This Row],[V MAX (mm/min)]]=PRINCIPE!$A$6,PRINCIPE!$C$6,IF(ABRASIF2[[#This Row],[V MAX (mm/min)]]=PRINCIPE!$A$7,PRINCIPE!$C$7,IF(ABRASIF2[[#This Row],[V MAX (mm/min)]]=PRINCIPE!$A$8,PRINCIPE!$C$8,IF(ABRASIF2[[#This Row],[V MAX (mm/min)]]=PRINCIPE!$A$9,PRINCIPE!$C$9,IF(ABRASIF2[[#This Row],[V MAX (mm/min)]]=PRINCIPE!$A$10,PRINCIPE!$C$10,IF(ABRASIF2[[#This Row],[V MAX (mm/min)]]=PRINCIPE!$A$11,PRINCIPE!$C$11,IF(ABRASIF2[[#This Row],[V MAX (mm/min)]]=PRINCIPE!$A$12,PRINCIPE!$C$12,IF(ABRASIF2[[#This Row],[V MAX (mm/min)]]=PRINCIPE!$A$13,PRINCIPE!$C$13,IF(ABRASIF2[[#This Row],[V MAX (mm/min)]]=PRINCIPE!$A$14,PRINCIPE!$C$14,IF(ABRASIF2[[#This Row],[V MAX (mm/min)]]=PRINCIPE!$A$15,PRINCIPE!$C$15,IF(ABRASIF2[[#This Row],[V MAX (mm/min)]]=PRINCIPE!$A$16,PRINCIPE!$C$16,IF(ABRASIF2[[#This Row],[V MAX (mm/min)]]=PRINCIPE!$A$17,PRINCIPE!$C$17,IF(ABRASIF2[[#This Row],[V MAX (mm/min)]]=PRINCIPE!$A$18,PRINCIPE!$C$18,IF(ABRASIF2[[#This Row],[V MAX (mm/min)]]=PRINCIPE!$A$19,PRINCIPE!$C$19,IF(ABRASIF2[[#This Row],[V MAX (mm/min)]]=PRINCIPE!$A$20,PRINCIPE!$C$20,IF(ABRASIF2[[#This Row],[V MAX (mm/min)]]=PRINCIPE!$A$21,PRINCIPE!$C$21,IF(ABRASIF2[[#This Row],[V MAX (mm/min)]]=PRINCIPE!$A$22,PRINCIPE!$C$22,"Pastille incorrect"))))))))))))))))))</f>
        <v>Pastille incorrect</v>
      </c>
      <c r="K4" s="1" t="str">
        <f>IF(ABRASIF2[[#This Row],[Pastille d'' abrasif max ]]=PRINCIPE!$A$5,PRINCIPE!$C$5,IF(ABRASIF2[[#This Row],[Pastille d'' abrasif max ]]=PRINCIPE!$A$6,PRINCIPE!$C$6,IF(ABRASIF2[[#This Row],[Pastille d'' abrasif max ]]=PRINCIPE!$A$7,PRINCIPE!$C$7,IF(ABRASIF2[[#This Row],[Pastille d'' abrasif max ]]=PRINCIPE!$A$8,PRINCIPE!$C$8,IF(ABRASIF2[[#This Row],[Pastille d'' abrasif max ]]=PRINCIPE!$A$9,PRINCIPE!$C$9,IF(ABRASIF2[[#This Row],[Pastille d'' abrasif max ]]=PRINCIPE!$A$10,PRINCIPE!$C$10,IF(ABRASIF2[[#This Row],[Pastille d'' abrasif max ]]=PRINCIPE!$A$11,PRINCIPE!$C$11,IF(ABRASIF2[[#This Row],[Pastille d'' abrasif max ]]=PRINCIPE!$A$12,PRINCIPE!$C$12,IF(ABRASIF2[[#This Row],[Pastille d'' abrasif max ]]=PRINCIPE!$A$13,PRINCIPE!$C$13,IF(ABRASIF2[[#This Row],[Pastille d'' abrasif max ]]=PRINCIPE!$A$14,PRINCIPE!$C$14,IF(ABRASIF2[[#This Row],[Pastille d'' abrasif max ]]=PRINCIPE!$A$15,PRINCIPE!$C$15,IF(ABRASIF2[[#This Row],[Pastille d'' abrasif max ]]=PRINCIPE!$A$16,PRINCIPE!$C$16,IF(ABRASIF2[[#This Row],[Pastille d'' abrasif max ]]=PRINCIPE!$A$17,PRINCIPE!$C$17,IF(ABRASIF2[[#This Row],[Pastille d'' abrasif max ]]=PRINCIPE!$A$18,PRINCIPE!$C$18,IF(ABRASIF2[[#This Row],[Pastille d'' abrasif max ]]=PRINCIPE!$A$19,PRINCIPE!$C$19,IF(ABRASIF2[[#This Row],[Pastille d'' abrasif max ]]=PRINCIPE!$A$20,PRINCIPE!$C$20,IF(ABRASIF2[[#This Row],[Pastille d'' abrasif max ]]=PRINCIPE!$A$21,PRINCIPE!$C$21,IF(ABRASIF2[[#This Row],[Pastille d'' abrasif max ]]=PRINCIPE!$A$22,PRINCIPE!$C$22,"Pastille incorrect"))))))))))))))))))</f>
        <v>Pastille incorrect</v>
      </c>
      <c r="L4" s="1" t="e">
        <f>ABRASIF2[[#This Row],[Pastille d''abrasif théorique avant optimisation]]-ABRASIF2[[#This Row],[Pastille d''abrasif optimal]]</f>
        <v>#VALUE!</v>
      </c>
      <c r="M4" s="1" t="e">
        <f>ABRASIF2[[#This Row],[Quantité  d''abarsif théorique (kg/heure)]]*0.4</f>
        <v>#VALUE!</v>
      </c>
      <c r="N4" s="21"/>
      <c r="O4" s="21"/>
      <c r="P4" s="21"/>
      <c r="Q4" s="21"/>
      <c r="R4" s="21"/>
      <c r="S4" s="21"/>
    </row>
    <row r="5" spans="1:19" ht="36" customHeight="1" x14ac:dyDescent="0.25"/>
    <row r="6" spans="1:19" ht="51" customHeight="1" x14ac:dyDescent="0.25"/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E17CB06-C124-45BF-84DF-F6439B590A06}">
          <x14:formula1>
            <xm:f>PRINCIPE!$A$5:$A$22</xm:f>
          </x14:formula1>
          <xm:sqref>G2:I2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E1EB-595E-459C-A524-1B16AE5FA8CE}">
  <sheetPr codeName="Feuil3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6F0FE44-0C20-493F-8948-24D3146C6F36}">
          <x14:formula1>
            <xm:f>PRINCIPE!$A$5:$A$22</xm:f>
          </x14:formula1>
          <xm:sqref>G2:I2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3CFCF-CEF4-41B8-BE39-82909FB47612}">
  <sheetPr codeName="Feuil4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585F34-119B-47C1-B9B2-A75C7AA82110}">
          <x14:formula1>
            <xm:f>PRINCIPE!$A$5:$A$22</xm:f>
          </x14:formula1>
          <xm:sqref>G2:I2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5739-424E-4B4D-974E-B09CF9CE2403}">
  <sheetPr codeName="Feuil5"/>
  <dimension ref="A1:S432"/>
  <sheetViews>
    <sheetView topLeftCell="D1" zoomScale="90" zoomScaleNormal="90"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18" style="1" customWidth="1"/>
    <col min="3" max="3" width="15.42578125" style="1" customWidth="1"/>
    <col min="4" max="4" width="13.28515625" style="1" customWidth="1"/>
    <col min="5" max="6" width="19" style="1" customWidth="1"/>
    <col min="7" max="7" width="12.85546875" style="1" customWidth="1"/>
    <col min="8" max="8" width="12.7109375" style="1" customWidth="1"/>
    <col min="9" max="9" width="11.42578125" style="1" customWidth="1"/>
    <col min="10" max="10" width="12.7109375" style="1" customWidth="1"/>
    <col min="11" max="11" width="12" style="1" customWidth="1"/>
    <col min="12" max="12" width="13.5703125" style="1" customWidth="1"/>
    <col min="13" max="13" width="13.28515625" style="1" customWidth="1"/>
    <col min="14" max="14" width="13" style="1" customWidth="1"/>
    <col min="15" max="15" width="13.7109375" style="1" customWidth="1"/>
    <col min="16" max="16" width="18.28515625" style="1" customWidth="1"/>
    <col min="17" max="17" width="19.7109375" style="1" customWidth="1"/>
    <col min="18" max="18" width="11.42578125" style="1"/>
    <col min="19" max="19" width="19.85546875" style="1" customWidth="1"/>
    <col min="20" max="16384" width="11.42578125" style="1"/>
  </cols>
  <sheetData>
    <row r="1" spans="1:19" s="2" customFormat="1" ht="106.5" customHeight="1" thickBot="1" x14ac:dyDescent="0.3">
      <c r="A1" s="3" t="s">
        <v>0</v>
      </c>
      <c r="B1" s="4" t="s">
        <v>1</v>
      </c>
      <c r="C1" s="4" t="s">
        <v>2</v>
      </c>
      <c r="D1" s="4" t="s">
        <v>6</v>
      </c>
      <c r="E1" s="4" t="s">
        <v>3</v>
      </c>
      <c r="F1" s="4" t="s">
        <v>35</v>
      </c>
      <c r="G1" s="4" t="s">
        <v>23</v>
      </c>
      <c r="H1" s="4" t="s">
        <v>7</v>
      </c>
      <c r="I1" s="4" t="s">
        <v>15</v>
      </c>
      <c r="J1" s="4" t="s">
        <v>16</v>
      </c>
      <c r="K1" s="4" t="s">
        <v>17</v>
      </c>
      <c r="L1" s="2" t="s">
        <v>13</v>
      </c>
      <c r="M1" s="2" t="s">
        <v>14</v>
      </c>
      <c r="N1" s="2" t="s">
        <v>18</v>
      </c>
      <c r="O1" s="2" t="s">
        <v>19</v>
      </c>
      <c r="P1" s="2" t="s">
        <v>31</v>
      </c>
      <c r="Q1" s="2" t="s">
        <v>32</v>
      </c>
      <c r="R1" s="2" t="s">
        <v>33</v>
      </c>
      <c r="S1" s="2" t="s">
        <v>34</v>
      </c>
    </row>
    <row r="2" spans="1:19" ht="35.1" customHeight="1" x14ac:dyDescent="0.25">
      <c r="A2" s="1" t="s">
        <v>4</v>
      </c>
      <c r="B2" s="1">
        <v>7075</v>
      </c>
      <c r="C2" s="1" t="s">
        <v>21</v>
      </c>
      <c r="D2" s="1">
        <v>20</v>
      </c>
      <c r="E2" s="1" t="s">
        <v>22</v>
      </c>
      <c r="F2" s="1" t="s">
        <v>36</v>
      </c>
      <c r="G2" s="1">
        <v>157</v>
      </c>
      <c r="H2" s="1">
        <v>300</v>
      </c>
      <c r="I2" s="1">
        <v>288</v>
      </c>
      <c r="J2" s="1">
        <v>222</v>
      </c>
      <c r="K2" s="1">
        <v>275</v>
      </c>
      <c r="L2" s="1">
        <f>IF(ABRASIF12[[#This Row],[Pastille d''abrasif théorique avant optimisation]]=PRINCIPE!$A$5,PRINCIPE!$C$5,IF(ABRASIF12[[#This Row],[Pastille d''abrasif théorique avant optimisation]]=PRINCIPE!$A$6,PRINCIPE!$C$6,IF(ABRASIF12[[#This Row],[Pastille d''abrasif théorique avant optimisation]]=PRINCIPE!$A$7,PRINCIPE!$C$7,IF(ABRASIF12[[#This Row],[Pastille d''abrasif théorique avant optimisation]]=PRINCIPE!$A$8,PRINCIPE!$C$8,IF(ABRASIF12[[#This Row],[Pastille d''abrasif théorique avant optimisation]]=PRINCIPE!$A$9,PRINCIPE!$C$9,IF(ABRASIF12[[#This Row],[Pastille d''abrasif théorique avant optimisation]]=PRINCIPE!$A$10,PRINCIPE!$C$10,IF(ABRASIF12[[#This Row],[Pastille d''abrasif théorique avant optimisation]]=PRINCIPE!$A$11,PRINCIPE!$C$11,IF(ABRASIF12[[#This Row],[Pastille d''abrasif théorique avant optimisation]]=PRINCIPE!$A$12,PRINCIPE!$C$12,IF(ABRASIF12[[#This Row],[Pastille d''abrasif théorique avant optimisation]]=PRINCIPE!$A$13,PRINCIPE!$C$13,IF(ABRASIF12[[#This Row],[Pastille d''abrasif théorique avant optimisation]]=PRINCIPE!$A$14,PRINCIPE!$C$14,IF(ABRASIF12[[#This Row],[Pastille d''abrasif théorique avant optimisation]]=PRINCIPE!$A$15,PRINCIPE!$C$15,IF(ABRASIF12[[#This Row],[Pastille d''abrasif théorique avant optimisation]]=PRINCIPE!$A$16,PRINCIPE!$C$16,IF(ABRASIF12[[#This Row],[Pastille d''abrasif théorique avant optimisation]]=PRINCIPE!$A$17,PRINCIPE!$C$17,IF(ABRASIF12[[#This Row],[Pastille d''abrasif théorique avant optimisation]]=PRINCIPE!$A$18,PRINCIPE!$C$18,IF(ABRASIF12[[#This Row],[Pastille d''abrasif théorique avant optimisation]]=PRINCIPE!$A$19,PRINCIPE!$C$19,IF(ABRASIF12[[#This Row],[Pastille d''abrasif théorique avant optimisation]]=PRINCIPE!$A$20,PRINCIPE!$C$20,IF(ABRASIF12[[#This Row],[Pastille d''abrasif théorique avant optimisation]]=PRINCIPE!$A$21,PRINCIPE!$C$21,IF(ABRASIF12[[#This Row],[Pastille d''abrasif théorique avant optimisation]]=PRINCIPE!$A$22,PRINCIPE!$C$22,"Pastille incorrect"))))))))))))))))))</f>
        <v>28.5</v>
      </c>
      <c r="M2" s="1">
        <f>IF(ABRASIF12[[#This Row],[Pastille d''abrasif optimal]]=PRINCIPE!$A$5,PRINCIPE!$C$5,IF(ABRASIF12[[#This Row],[Pastille d''abrasif optimal]]=PRINCIPE!$A$6,PRINCIPE!$C$6,IF(ABRASIF12[[#This Row],[Pastille d''abrasif optimal]]=PRINCIPE!$A$7,PRINCIPE!$C$7,IF(ABRASIF12[[#This Row],[Pastille d''abrasif optimal]]=PRINCIPE!$A$8,PRINCIPE!$C$8,IF(ABRASIF12[[#This Row],[Pastille d''abrasif optimal]]=PRINCIPE!$A$9,PRINCIPE!$C$9,IF(ABRASIF12[[#This Row],[Pastille d''abrasif optimal]]=PRINCIPE!$A$10,PRINCIPE!$C$10,IF(ABRASIF12[[#This Row],[Pastille d''abrasif optimal]]=PRINCIPE!$A$11,PRINCIPE!$C$11,IF(ABRASIF12[[#This Row],[Pastille d''abrasif optimal]]=PRINCIPE!$A$12,PRINCIPE!$C$12,IF(ABRASIF12[[#This Row],[Pastille d''abrasif optimal]]=PRINCIPE!$A$13,PRINCIPE!$C$13,IF(ABRASIF12[[#This Row],[Pastille d''abrasif optimal]]=PRINCIPE!$A$14,PRINCIPE!$C$14,IF(ABRASIF12[[#This Row],[Pastille d''abrasif optimal]]=PRINCIPE!$A$15,PRINCIPE!$C$15,IF(ABRASIF12[[#This Row],[Pastille d''abrasif optimal]]=PRINCIPE!$A$16,PRINCIPE!$C$16,IF(ABRASIF12[[#This Row],[Pastille d''abrasif optimal]]=PRINCIPE!$A$17,PRINCIPE!$C$17,IF(ABRASIF12[[#This Row],[Pastille d''abrasif optimal]]=PRINCIPE!$A$18,PRINCIPE!$C$18,IF(ABRASIF12[[#This Row],[Pastille d''abrasif optimal]]=PRINCIPE!$A$19,PRINCIPE!$C$19,IF(ABRASIF12[[#This Row],[Pastille d''abrasif optimal]]=PRINCIPE!$A$20,PRINCIPE!$C$20,IF(ABRASIF12[[#This Row],[Pastille d''abrasif optimal]]=PRINCIPE!$A$21,PRINCIPE!$C$21,IF(ABRASIF12[[#This Row],[Pastille d''abrasif optimal]]=PRINCIPE!$A$22,PRINCIPE!$C$22,"Pastille incorrect"))))))))))))))))))</f>
        <v>52.32</v>
      </c>
      <c r="N2" s="1">
        <f>ABRASIF12[[#This Row],[Quantité  d''abarsif optimal (kg/heure)]]-ABRASIF12[[#This Row],[Quantité  d''abarsif théorique (kg/heure)]]</f>
        <v>23.82</v>
      </c>
      <c r="O2" s="11">
        <f>ABRASIF12[[#This Row],[Ecart après optimisation (kg/heure)]]*0.4</f>
        <v>9.5280000000000005</v>
      </c>
      <c r="P2" s="11">
        <f>(60/(ABRASIF12[[#This Row],[V STANDARD EN PLACE
(mm/min)]]/1000*60))*(PRINCIPE!$H$10/60)+(ABRASIF12[[#This Row],[Quantité  d''abarsif théorique (kg/heure)]]/60*(60/(ABRASIF12[[#This Row],[V STANDARD EN PLACE
(mm/min)]]/1000*60)))</f>
        <v>18.949044585987263</v>
      </c>
      <c r="Q2" s="11">
        <f>(60/(ABRASIF12[[#This Row],[V MAX (mm/min)]]/1000*60))*(PRINCIPE!$H$10/60)+(ABRASIF12[[#This Row],[Quantité  d''abarsif optimal (kg/heure)]]/60*(60/(ABRASIF12[[#This Row],[V MAX (mm/min)]]/1000*60)))</f>
        <v>11.24</v>
      </c>
      <c r="R2" s="11">
        <f>ABRASIF12[[#This Row],[cout linéaire après optimisation(€/m linéaire)]]-ABRASIF12[[#This Row],[cout linéaire avant optimisation(€/m linéaire)]]</f>
        <v>-7.7090445859872627</v>
      </c>
      <c r="S2" s="10">
        <f>ABRASIF12[[#This Row],[Ecart avant/après(€/m linéaire)]]*100/ABRASIF12[[#This Row],[cout linéaire avant optimisation(€/m linéaire)]]/100</f>
        <v>-0.40683025210084039</v>
      </c>
    </row>
    <row r="3" spans="1:19" ht="35.1" customHeight="1" x14ac:dyDescent="0.25"/>
    <row r="4" spans="1:19" ht="35.1" customHeight="1" x14ac:dyDescent="0.25"/>
    <row r="5" spans="1:19" ht="35.1" customHeight="1" x14ac:dyDescent="0.25"/>
    <row r="6" spans="1:19" ht="35.1" customHeight="1" x14ac:dyDescent="0.25"/>
    <row r="7" spans="1:19" ht="35.1" customHeight="1" x14ac:dyDescent="0.25"/>
    <row r="8" spans="1:19" ht="35.1" customHeight="1" x14ac:dyDescent="0.25"/>
    <row r="9" spans="1:19" ht="35.1" customHeight="1" x14ac:dyDescent="0.25"/>
    <row r="10" spans="1:19" ht="35.1" customHeight="1" x14ac:dyDescent="0.25"/>
    <row r="11" spans="1:19" ht="35.1" customHeight="1" x14ac:dyDescent="0.25"/>
    <row r="12" spans="1:19" ht="35.1" customHeight="1" x14ac:dyDescent="0.25"/>
    <row r="13" spans="1:19" ht="35.1" customHeight="1" x14ac:dyDescent="0.25"/>
    <row r="14" spans="1:19" ht="35.1" customHeight="1" x14ac:dyDescent="0.25"/>
    <row r="15" spans="1:19" ht="35.1" customHeight="1" x14ac:dyDescent="0.25"/>
    <row r="16" spans="1:19" ht="35.1" customHeight="1" x14ac:dyDescent="0.25"/>
    <row r="17" ht="35.1" customHeight="1" x14ac:dyDescent="0.25"/>
    <row r="18" ht="35.1" customHeight="1" x14ac:dyDescent="0.25"/>
    <row r="19" ht="35.1" customHeight="1" x14ac:dyDescent="0.25"/>
    <row r="20" ht="35.1" customHeight="1" x14ac:dyDescent="0.25"/>
    <row r="21" ht="35.1" customHeight="1" x14ac:dyDescent="0.25"/>
    <row r="22" ht="35.1" customHeight="1" x14ac:dyDescent="0.25"/>
    <row r="23" ht="35.1" customHeight="1" x14ac:dyDescent="0.25"/>
    <row r="24" ht="35.1" customHeight="1" x14ac:dyDescent="0.25"/>
    <row r="25" ht="35.1" customHeight="1" x14ac:dyDescent="0.25"/>
    <row r="26" ht="35.1" customHeight="1" x14ac:dyDescent="0.25"/>
    <row r="27" ht="35.1" customHeight="1" x14ac:dyDescent="0.25"/>
    <row r="28" ht="35.1" customHeight="1" x14ac:dyDescent="0.25"/>
    <row r="29" ht="35.1" customHeight="1" x14ac:dyDescent="0.25"/>
    <row r="30" ht="35.1" customHeight="1" x14ac:dyDescent="0.25"/>
    <row r="31" ht="35.1" customHeight="1" x14ac:dyDescent="0.25"/>
    <row r="32" ht="35.1" customHeight="1" x14ac:dyDescent="0.25"/>
    <row r="33" ht="35.1" customHeight="1" x14ac:dyDescent="0.25"/>
    <row r="34" ht="35.1" customHeight="1" x14ac:dyDescent="0.25"/>
    <row r="35" ht="35.1" customHeight="1" x14ac:dyDescent="0.25"/>
    <row r="36" ht="35.1" customHeight="1" x14ac:dyDescent="0.25"/>
    <row r="37" ht="35.1" customHeight="1" x14ac:dyDescent="0.25"/>
    <row r="38" ht="35.1" customHeight="1" x14ac:dyDescent="0.25"/>
    <row r="39" ht="35.1" customHeight="1" x14ac:dyDescent="0.25"/>
    <row r="40" ht="35.1" customHeight="1" x14ac:dyDescent="0.25"/>
    <row r="41" ht="35.1" customHeight="1" x14ac:dyDescent="0.25"/>
    <row r="42" ht="35.1" customHeight="1" x14ac:dyDescent="0.25"/>
    <row r="43" ht="35.1" customHeight="1" x14ac:dyDescent="0.25"/>
    <row r="44" ht="35.1" customHeight="1" x14ac:dyDescent="0.25"/>
    <row r="45" ht="35.1" customHeight="1" x14ac:dyDescent="0.25"/>
    <row r="46" ht="35.1" customHeight="1" x14ac:dyDescent="0.25"/>
    <row r="47" ht="35.1" customHeight="1" x14ac:dyDescent="0.25"/>
    <row r="48" ht="35.1" customHeight="1" x14ac:dyDescent="0.25"/>
    <row r="49" ht="35.1" customHeight="1" x14ac:dyDescent="0.25"/>
    <row r="50" ht="35.1" customHeight="1" x14ac:dyDescent="0.25"/>
    <row r="51" ht="35.1" customHeight="1" x14ac:dyDescent="0.25"/>
    <row r="52" ht="35.1" customHeight="1" x14ac:dyDescent="0.25"/>
    <row r="53" ht="35.1" customHeight="1" x14ac:dyDescent="0.25"/>
    <row r="54" ht="35.1" customHeight="1" x14ac:dyDescent="0.25"/>
    <row r="55" ht="35.1" customHeight="1" x14ac:dyDescent="0.25"/>
    <row r="56" ht="35.1" customHeight="1" x14ac:dyDescent="0.25"/>
    <row r="57" ht="35.1" customHeight="1" x14ac:dyDescent="0.25"/>
    <row r="58" ht="35.1" customHeight="1" x14ac:dyDescent="0.25"/>
    <row r="59" ht="35.1" customHeight="1" x14ac:dyDescent="0.25"/>
    <row r="60" ht="35.1" customHeight="1" x14ac:dyDescent="0.25"/>
    <row r="61" ht="35.1" customHeight="1" x14ac:dyDescent="0.25"/>
    <row r="62" ht="35.1" customHeight="1" x14ac:dyDescent="0.25"/>
    <row r="63" ht="35.1" customHeight="1" x14ac:dyDescent="0.25"/>
    <row r="64" ht="35.1" customHeight="1" x14ac:dyDescent="0.25"/>
    <row r="65" ht="35.1" customHeight="1" x14ac:dyDescent="0.25"/>
    <row r="66" ht="35.1" customHeight="1" x14ac:dyDescent="0.25"/>
    <row r="67" ht="35.1" customHeight="1" x14ac:dyDescent="0.25"/>
    <row r="68" ht="35.1" customHeight="1" x14ac:dyDescent="0.25"/>
    <row r="69" ht="35.1" customHeight="1" x14ac:dyDescent="0.25"/>
    <row r="70" ht="35.1" customHeight="1" x14ac:dyDescent="0.25"/>
    <row r="71" ht="35.1" customHeight="1" x14ac:dyDescent="0.25"/>
    <row r="72" ht="35.1" customHeight="1" x14ac:dyDescent="0.25"/>
    <row r="73" ht="35.1" customHeight="1" x14ac:dyDescent="0.25"/>
    <row r="74" ht="35.1" customHeight="1" x14ac:dyDescent="0.25"/>
    <row r="75" ht="35.1" customHeight="1" x14ac:dyDescent="0.25"/>
    <row r="76" ht="35.1" customHeight="1" x14ac:dyDescent="0.25"/>
    <row r="77" ht="35.1" customHeight="1" x14ac:dyDescent="0.25"/>
    <row r="78" ht="35.1" customHeight="1" x14ac:dyDescent="0.25"/>
    <row r="79" ht="35.1" customHeight="1" x14ac:dyDescent="0.25"/>
    <row r="80" ht="35.1" customHeight="1" x14ac:dyDescent="0.25"/>
    <row r="81" ht="35.1" customHeight="1" x14ac:dyDescent="0.25"/>
    <row r="82" ht="35.1" customHeight="1" x14ac:dyDescent="0.25"/>
    <row r="83" ht="35.1" customHeight="1" x14ac:dyDescent="0.25"/>
    <row r="84" ht="35.1" customHeight="1" x14ac:dyDescent="0.25"/>
    <row r="85" ht="35.1" customHeight="1" x14ac:dyDescent="0.25"/>
    <row r="86" ht="35.1" customHeight="1" x14ac:dyDescent="0.25"/>
    <row r="87" ht="35.1" customHeight="1" x14ac:dyDescent="0.25"/>
    <row r="88" ht="35.1" customHeight="1" x14ac:dyDescent="0.25"/>
    <row r="89" ht="35.1" customHeight="1" x14ac:dyDescent="0.25"/>
    <row r="90" ht="35.1" customHeight="1" x14ac:dyDescent="0.25"/>
    <row r="91" ht="35.1" customHeight="1" x14ac:dyDescent="0.25"/>
    <row r="92" ht="35.1" customHeight="1" x14ac:dyDescent="0.25"/>
    <row r="93" ht="35.1" customHeight="1" x14ac:dyDescent="0.25"/>
    <row r="94" ht="35.1" customHeight="1" x14ac:dyDescent="0.25"/>
    <row r="95" ht="35.1" customHeight="1" x14ac:dyDescent="0.25"/>
    <row r="96" ht="35.1" customHeight="1" x14ac:dyDescent="0.25"/>
    <row r="97" ht="35.1" customHeight="1" x14ac:dyDescent="0.25"/>
    <row r="98" ht="35.1" customHeight="1" x14ac:dyDescent="0.25"/>
    <row r="99" ht="35.1" customHeight="1" x14ac:dyDescent="0.25"/>
    <row r="100" ht="35.1" customHeight="1" x14ac:dyDescent="0.25"/>
    <row r="101" ht="35.1" customHeight="1" x14ac:dyDescent="0.25"/>
    <row r="102" ht="35.1" customHeight="1" x14ac:dyDescent="0.25"/>
    <row r="103" ht="35.1" customHeight="1" x14ac:dyDescent="0.25"/>
    <row r="104" ht="35.1" customHeight="1" x14ac:dyDescent="0.25"/>
    <row r="105" ht="35.1" customHeight="1" x14ac:dyDescent="0.25"/>
    <row r="106" ht="35.1" customHeight="1" x14ac:dyDescent="0.25"/>
    <row r="107" ht="35.1" customHeight="1" x14ac:dyDescent="0.25"/>
    <row r="108" ht="35.1" customHeight="1" x14ac:dyDescent="0.25"/>
    <row r="109" ht="35.1" customHeight="1" x14ac:dyDescent="0.25"/>
    <row r="110" ht="35.1" customHeight="1" x14ac:dyDescent="0.25"/>
    <row r="111" ht="35.1" customHeight="1" x14ac:dyDescent="0.25"/>
    <row r="112" ht="35.1" customHeight="1" x14ac:dyDescent="0.25"/>
    <row r="113" ht="35.1" customHeight="1" x14ac:dyDescent="0.25"/>
    <row r="114" ht="35.1" customHeight="1" x14ac:dyDescent="0.25"/>
    <row r="115" ht="35.1" customHeight="1" x14ac:dyDescent="0.25"/>
    <row r="116" ht="35.1" customHeight="1" x14ac:dyDescent="0.25"/>
    <row r="117" ht="35.1" customHeight="1" x14ac:dyDescent="0.25"/>
    <row r="118" ht="35.1" customHeight="1" x14ac:dyDescent="0.25"/>
    <row r="119" ht="35.1" customHeight="1" x14ac:dyDescent="0.25"/>
    <row r="120" ht="35.1" customHeight="1" x14ac:dyDescent="0.25"/>
    <row r="121" ht="35.1" customHeight="1" x14ac:dyDescent="0.25"/>
    <row r="122" ht="35.1" customHeight="1" x14ac:dyDescent="0.25"/>
    <row r="123" ht="35.1" customHeight="1" x14ac:dyDescent="0.25"/>
    <row r="124" ht="35.1" customHeight="1" x14ac:dyDescent="0.25"/>
    <row r="125" ht="35.1" customHeight="1" x14ac:dyDescent="0.25"/>
    <row r="126" ht="35.1" customHeight="1" x14ac:dyDescent="0.25"/>
    <row r="127" ht="35.1" customHeight="1" x14ac:dyDescent="0.25"/>
    <row r="128" ht="35.1" customHeight="1" x14ac:dyDescent="0.25"/>
    <row r="129" ht="35.1" customHeight="1" x14ac:dyDescent="0.25"/>
    <row r="130" ht="35.1" customHeight="1" x14ac:dyDescent="0.25"/>
    <row r="131" ht="35.1" customHeight="1" x14ac:dyDescent="0.25"/>
    <row r="132" ht="35.1" customHeight="1" x14ac:dyDescent="0.25"/>
    <row r="133" ht="35.1" customHeight="1" x14ac:dyDescent="0.25"/>
    <row r="134" ht="35.1" customHeight="1" x14ac:dyDescent="0.25"/>
    <row r="135" ht="35.1" customHeight="1" x14ac:dyDescent="0.25"/>
    <row r="136" ht="35.1" customHeight="1" x14ac:dyDescent="0.25"/>
    <row r="137" ht="35.1" customHeight="1" x14ac:dyDescent="0.25"/>
    <row r="138" ht="35.1" customHeight="1" x14ac:dyDescent="0.25"/>
    <row r="139" ht="35.1" customHeight="1" x14ac:dyDescent="0.25"/>
    <row r="140" ht="35.1" customHeight="1" x14ac:dyDescent="0.25"/>
    <row r="141" ht="35.1" customHeight="1" x14ac:dyDescent="0.25"/>
    <row r="142" ht="35.1" customHeight="1" x14ac:dyDescent="0.25"/>
    <row r="143" ht="35.1" customHeight="1" x14ac:dyDescent="0.25"/>
    <row r="144" ht="35.1" customHeight="1" x14ac:dyDescent="0.25"/>
    <row r="145" ht="35.1" customHeight="1" x14ac:dyDescent="0.25"/>
    <row r="146" ht="35.1" customHeight="1" x14ac:dyDescent="0.25"/>
    <row r="147" ht="35.1" customHeight="1" x14ac:dyDescent="0.25"/>
    <row r="148" ht="35.1" customHeight="1" x14ac:dyDescent="0.25"/>
    <row r="149" ht="35.1" customHeight="1" x14ac:dyDescent="0.25"/>
    <row r="150" ht="35.1" customHeight="1" x14ac:dyDescent="0.25"/>
    <row r="151" ht="35.1" customHeight="1" x14ac:dyDescent="0.25"/>
    <row r="152" ht="35.1" customHeight="1" x14ac:dyDescent="0.25"/>
    <row r="153" ht="35.1" customHeight="1" x14ac:dyDescent="0.25"/>
    <row r="154" ht="35.1" customHeight="1" x14ac:dyDescent="0.25"/>
    <row r="155" ht="35.1" customHeight="1" x14ac:dyDescent="0.25"/>
    <row r="156" ht="35.1" customHeight="1" x14ac:dyDescent="0.25"/>
    <row r="157" ht="35.1" customHeight="1" x14ac:dyDescent="0.25"/>
    <row r="158" ht="35.1" customHeight="1" x14ac:dyDescent="0.25"/>
    <row r="159" ht="35.1" customHeight="1" x14ac:dyDescent="0.25"/>
    <row r="160" ht="35.1" customHeight="1" x14ac:dyDescent="0.25"/>
    <row r="161" ht="35.1" customHeight="1" x14ac:dyDescent="0.25"/>
    <row r="162" ht="35.1" customHeight="1" x14ac:dyDescent="0.25"/>
    <row r="163" ht="35.1" customHeight="1" x14ac:dyDescent="0.25"/>
    <row r="164" ht="35.1" customHeight="1" x14ac:dyDescent="0.25"/>
    <row r="165" ht="35.1" customHeight="1" x14ac:dyDescent="0.25"/>
    <row r="166" ht="35.1" customHeight="1" x14ac:dyDescent="0.25"/>
    <row r="167" ht="35.1" customHeight="1" x14ac:dyDescent="0.25"/>
    <row r="168" ht="35.1" customHeight="1" x14ac:dyDescent="0.25"/>
    <row r="169" ht="35.1" customHeight="1" x14ac:dyDescent="0.25"/>
    <row r="170" ht="35.1" customHeight="1" x14ac:dyDescent="0.25"/>
    <row r="171" ht="35.1" customHeight="1" x14ac:dyDescent="0.25"/>
    <row r="172" ht="35.1" customHeight="1" x14ac:dyDescent="0.25"/>
    <row r="173" ht="35.1" customHeight="1" x14ac:dyDescent="0.25"/>
    <row r="174" ht="35.1" customHeight="1" x14ac:dyDescent="0.25"/>
    <row r="175" ht="35.1" customHeight="1" x14ac:dyDescent="0.25"/>
    <row r="176" ht="35.1" customHeight="1" x14ac:dyDescent="0.25"/>
    <row r="177" ht="35.1" customHeight="1" x14ac:dyDescent="0.25"/>
    <row r="178" ht="35.1" customHeight="1" x14ac:dyDescent="0.25"/>
    <row r="179" ht="35.1" customHeight="1" x14ac:dyDescent="0.25"/>
    <row r="180" ht="35.1" customHeight="1" x14ac:dyDescent="0.25"/>
    <row r="181" ht="35.1" customHeight="1" x14ac:dyDescent="0.25"/>
    <row r="182" ht="35.1" customHeight="1" x14ac:dyDescent="0.25"/>
    <row r="183" ht="35.1" customHeight="1" x14ac:dyDescent="0.25"/>
    <row r="184" ht="35.1" customHeight="1" x14ac:dyDescent="0.25"/>
    <row r="185" ht="35.1" customHeight="1" x14ac:dyDescent="0.25"/>
    <row r="186" ht="35.1" customHeight="1" x14ac:dyDescent="0.25"/>
    <row r="187" ht="35.1" customHeight="1" x14ac:dyDescent="0.25"/>
    <row r="188" ht="35.1" customHeight="1" x14ac:dyDescent="0.25"/>
    <row r="189" ht="35.1" customHeight="1" x14ac:dyDescent="0.25"/>
    <row r="190" ht="35.1" customHeight="1" x14ac:dyDescent="0.25"/>
    <row r="191" ht="35.1" customHeight="1" x14ac:dyDescent="0.25"/>
    <row r="192" ht="35.1" customHeight="1" x14ac:dyDescent="0.25"/>
    <row r="193" ht="35.1" customHeight="1" x14ac:dyDescent="0.25"/>
    <row r="194" ht="35.1" customHeight="1" x14ac:dyDescent="0.25"/>
    <row r="195" ht="35.1" customHeight="1" x14ac:dyDescent="0.25"/>
    <row r="196" ht="35.1" customHeight="1" x14ac:dyDescent="0.25"/>
    <row r="197" ht="35.1" customHeight="1" x14ac:dyDescent="0.25"/>
    <row r="198" ht="35.1" customHeight="1" x14ac:dyDescent="0.25"/>
    <row r="199" ht="35.1" customHeight="1" x14ac:dyDescent="0.25"/>
    <row r="200" ht="35.1" customHeight="1" x14ac:dyDescent="0.25"/>
    <row r="201" ht="35.1" customHeight="1" x14ac:dyDescent="0.25"/>
    <row r="202" ht="35.1" customHeight="1" x14ac:dyDescent="0.25"/>
    <row r="203" ht="35.1" customHeight="1" x14ac:dyDescent="0.25"/>
    <row r="204" ht="35.1" customHeight="1" x14ac:dyDescent="0.25"/>
    <row r="205" ht="35.1" customHeight="1" x14ac:dyDescent="0.25"/>
    <row r="206" ht="35.1" customHeight="1" x14ac:dyDescent="0.25"/>
    <row r="207" ht="35.1" customHeight="1" x14ac:dyDescent="0.25"/>
    <row r="208" ht="35.1" customHeight="1" x14ac:dyDescent="0.25"/>
    <row r="209" ht="35.1" customHeight="1" x14ac:dyDescent="0.25"/>
    <row r="210" ht="35.1" customHeight="1" x14ac:dyDescent="0.25"/>
    <row r="211" ht="35.1" customHeight="1" x14ac:dyDescent="0.25"/>
    <row r="212" ht="35.1" customHeight="1" x14ac:dyDescent="0.25"/>
    <row r="213" ht="35.1" customHeight="1" x14ac:dyDescent="0.25"/>
    <row r="214" ht="35.1" customHeight="1" x14ac:dyDescent="0.25"/>
    <row r="215" ht="35.1" customHeight="1" x14ac:dyDescent="0.25"/>
    <row r="216" ht="35.1" customHeight="1" x14ac:dyDescent="0.25"/>
    <row r="217" ht="35.1" customHeight="1" x14ac:dyDescent="0.25"/>
    <row r="218" ht="35.1" customHeight="1" x14ac:dyDescent="0.25"/>
    <row r="219" ht="35.1" customHeight="1" x14ac:dyDescent="0.25"/>
    <row r="220" ht="35.1" customHeight="1" x14ac:dyDescent="0.25"/>
    <row r="221" ht="35.1" customHeight="1" x14ac:dyDescent="0.25"/>
    <row r="222" ht="35.1" customHeight="1" x14ac:dyDescent="0.25"/>
    <row r="223" ht="35.1" customHeight="1" x14ac:dyDescent="0.25"/>
    <row r="224" ht="35.1" customHeight="1" x14ac:dyDescent="0.25"/>
    <row r="225" ht="35.1" customHeight="1" x14ac:dyDescent="0.25"/>
    <row r="226" ht="35.1" customHeight="1" x14ac:dyDescent="0.25"/>
    <row r="227" ht="35.1" customHeight="1" x14ac:dyDescent="0.25"/>
    <row r="228" ht="35.1" customHeight="1" x14ac:dyDescent="0.25"/>
    <row r="229" ht="35.1" customHeight="1" x14ac:dyDescent="0.25"/>
    <row r="230" ht="35.1" customHeight="1" x14ac:dyDescent="0.25"/>
    <row r="231" ht="35.1" customHeight="1" x14ac:dyDescent="0.25"/>
    <row r="232" ht="35.1" customHeight="1" x14ac:dyDescent="0.25"/>
    <row r="233" ht="35.1" customHeight="1" x14ac:dyDescent="0.25"/>
    <row r="234" ht="35.1" customHeight="1" x14ac:dyDescent="0.25"/>
    <row r="235" ht="35.1" customHeight="1" x14ac:dyDescent="0.25"/>
    <row r="236" ht="35.1" customHeight="1" x14ac:dyDescent="0.25"/>
    <row r="237" ht="35.1" customHeight="1" x14ac:dyDescent="0.25"/>
    <row r="238" ht="35.1" customHeight="1" x14ac:dyDescent="0.25"/>
    <row r="239" ht="35.1" customHeight="1" x14ac:dyDescent="0.25"/>
    <row r="240" ht="35.1" customHeight="1" x14ac:dyDescent="0.25"/>
    <row r="241" ht="35.1" customHeight="1" x14ac:dyDescent="0.25"/>
    <row r="242" ht="35.1" customHeight="1" x14ac:dyDescent="0.25"/>
    <row r="243" ht="35.1" customHeight="1" x14ac:dyDescent="0.25"/>
    <row r="244" ht="35.1" customHeight="1" x14ac:dyDescent="0.25"/>
    <row r="245" ht="35.1" customHeight="1" x14ac:dyDescent="0.25"/>
    <row r="246" ht="35.1" customHeight="1" x14ac:dyDescent="0.25"/>
    <row r="247" ht="35.1" customHeight="1" x14ac:dyDescent="0.25"/>
    <row r="248" ht="35.1" customHeight="1" x14ac:dyDescent="0.25"/>
    <row r="249" ht="35.1" customHeight="1" x14ac:dyDescent="0.25"/>
    <row r="250" ht="35.1" customHeight="1" x14ac:dyDescent="0.25"/>
    <row r="251" ht="35.1" customHeight="1" x14ac:dyDescent="0.25"/>
    <row r="252" ht="35.1" customHeight="1" x14ac:dyDescent="0.25"/>
    <row r="253" ht="35.1" customHeight="1" x14ac:dyDescent="0.25"/>
    <row r="254" ht="35.1" customHeight="1" x14ac:dyDescent="0.25"/>
    <row r="255" ht="35.1" customHeight="1" x14ac:dyDescent="0.25"/>
    <row r="256" ht="35.1" customHeight="1" x14ac:dyDescent="0.25"/>
    <row r="257" ht="35.1" customHeight="1" x14ac:dyDescent="0.25"/>
    <row r="258" ht="35.1" customHeight="1" x14ac:dyDescent="0.25"/>
    <row r="259" ht="35.1" customHeight="1" x14ac:dyDescent="0.25"/>
    <row r="260" ht="35.1" customHeight="1" x14ac:dyDescent="0.25"/>
    <row r="261" ht="35.1" customHeight="1" x14ac:dyDescent="0.25"/>
    <row r="262" ht="35.1" customHeight="1" x14ac:dyDescent="0.25"/>
    <row r="263" ht="35.1" customHeight="1" x14ac:dyDescent="0.25"/>
    <row r="264" ht="35.1" customHeight="1" x14ac:dyDescent="0.25"/>
    <row r="265" ht="35.1" customHeight="1" x14ac:dyDescent="0.25"/>
    <row r="266" ht="35.1" customHeight="1" x14ac:dyDescent="0.25"/>
    <row r="267" ht="35.1" customHeight="1" x14ac:dyDescent="0.25"/>
    <row r="268" ht="35.1" customHeight="1" x14ac:dyDescent="0.25"/>
    <row r="269" ht="35.1" customHeight="1" x14ac:dyDescent="0.25"/>
    <row r="270" ht="35.1" customHeight="1" x14ac:dyDescent="0.25"/>
    <row r="271" ht="35.1" customHeight="1" x14ac:dyDescent="0.25"/>
    <row r="272" ht="35.1" customHeight="1" x14ac:dyDescent="0.25"/>
    <row r="273" ht="35.1" customHeight="1" x14ac:dyDescent="0.25"/>
    <row r="274" ht="35.1" customHeight="1" x14ac:dyDescent="0.25"/>
    <row r="275" ht="35.1" customHeight="1" x14ac:dyDescent="0.25"/>
    <row r="276" ht="35.1" customHeight="1" x14ac:dyDescent="0.25"/>
    <row r="277" ht="35.1" customHeight="1" x14ac:dyDescent="0.25"/>
    <row r="278" ht="35.1" customHeight="1" x14ac:dyDescent="0.25"/>
    <row r="279" ht="35.1" customHeight="1" x14ac:dyDescent="0.25"/>
    <row r="280" ht="35.1" customHeight="1" x14ac:dyDescent="0.25"/>
    <row r="281" ht="35.1" customHeight="1" x14ac:dyDescent="0.25"/>
    <row r="282" ht="35.1" customHeight="1" x14ac:dyDescent="0.25"/>
    <row r="283" ht="35.1" customHeight="1" x14ac:dyDescent="0.25"/>
    <row r="284" ht="35.1" customHeight="1" x14ac:dyDescent="0.25"/>
    <row r="285" ht="35.1" customHeight="1" x14ac:dyDescent="0.25"/>
    <row r="286" ht="35.1" customHeight="1" x14ac:dyDescent="0.25"/>
    <row r="287" ht="35.1" customHeight="1" x14ac:dyDescent="0.25"/>
    <row r="288" ht="35.1" customHeight="1" x14ac:dyDescent="0.25"/>
    <row r="289" ht="35.1" customHeight="1" x14ac:dyDescent="0.25"/>
    <row r="290" ht="35.1" customHeight="1" x14ac:dyDescent="0.25"/>
    <row r="291" ht="35.1" customHeight="1" x14ac:dyDescent="0.25"/>
    <row r="292" ht="35.1" customHeight="1" x14ac:dyDescent="0.25"/>
    <row r="293" ht="35.1" customHeight="1" x14ac:dyDescent="0.25"/>
    <row r="294" ht="35.1" customHeight="1" x14ac:dyDescent="0.25"/>
    <row r="295" ht="35.1" customHeight="1" x14ac:dyDescent="0.25"/>
    <row r="296" ht="35.1" customHeight="1" x14ac:dyDescent="0.25"/>
    <row r="297" ht="35.1" customHeight="1" x14ac:dyDescent="0.25"/>
    <row r="298" ht="35.1" customHeight="1" x14ac:dyDescent="0.25"/>
    <row r="299" ht="35.1" customHeight="1" x14ac:dyDescent="0.25"/>
    <row r="300" ht="35.1" customHeight="1" x14ac:dyDescent="0.25"/>
    <row r="301" ht="35.1" customHeight="1" x14ac:dyDescent="0.25"/>
    <row r="302" ht="35.1" customHeight="1" x14ac:dyDescent="0.25"/>
    <row r="303" ht="35.1" customHeight="1" x14ac:dyDescent="0.25"/>
    <row r="304" ht="35.1" customHeight="1" x14ac:dyDescent="0.25"/>
    <row r="305" ht="35.1" customHeight="1" x14ac:dyDescent="0.25"/>
    <row r="306" ht="35.1" customHeight="1" x14ac:dyDescent="0.25"/>
    <row r="307" ht="35.1" customHeight="1" x14ac:dyDescent="0.25"/>
    <row r="308" ht="35.1" customHeight="1" x14ac:dyDescent="0.25"/>
    <row r="309" ht="35.1" customHeight="1" x14ac:dyDescent="0.25"/>
    <row r="310" ht="35.1" customHeight="1" x14ac:dyDescent="0.25"/>
    <row r="311" ht="35.1" customHeight="1" x14ac:dyDescent="0.25"/>
    <row r="312" ht="35.1" customHeight="1" x14ac:dyDescent="0.25"/>
    <row r="313" ht="35.1" customHeight="1" x14ac:dyDescent="0.25"/>
    <row r="314" ht="35.1" customHeight="1" x14ac:dyDescent="0.25"/>
    <row r="315" ht="35.1" customHeight="1" x14ac:dyDescent="0.25"/>
    <row r="316" ht="35.1" customHeight="1" x14ac:dyDescent="0.25"/>
    <row r="317" ht="35.1" customHeight="1" x14ac:dyDescent="0.25"/>
    <row r="318" ht="35.1" customHeight="1" x14ac:dyDescent="0.25"/>
    <row r="319" ht="35.1" customHeight="1" x14ac:dyDescent="0.25"/>
    <row r="320" ht="35.1" customHeight="1" x14ac:dyDescent="0.25"/>
    <row r="321" ht="35.1" customHeight="1" x14ac:dyDescent="0.25"/>
    <row r="322" ht="35.1" customHeight="1" x14ac:dyDescent="0.25"/>
    <row r="323" ht="35.1" customHeight="1" x14ac:dyDescent="0.25"/>
    <row r="324" ht="35.1" customHeight="1" x14ac:dyDescent="0.25"/>
    <row r="325" ht="35.1" customHeight="1" x14ac:dyDescent="0.25"/>
    <row r="326" ht="35.1" customHeight="1" x14ac:dyDescent="0.25"/>
    <row r="327" ht="35.1" customHeight="1" x14ac:dyDescent="0.25"/>
    <row r="328" ht="35.1" customHeight="1" x14ac:dyDescent="0.25"/>
    <row r="329" ht="35.1" customHeight="1" x14ac:dyDescent="0.25"/>
    <row r="330" ht="35.1" customHeight="1" x14ac:dyDescent="0.25"/>
    <row r="331" ht="35.1" customHeight="1" x14ac:dyDescent="0.25"/>
    <row r="332" ht="35.1" customHeight="1" x14ac:dyDescent="0.25"/>
    <row r="333" ht="35.1" customHeight="1" x14ac:dyDescent="0.25"/>
    <row r="334" ht="35.1" customHeight="1" x14ac:dyDescent="0.25"/>
    <row r="335" ht="35.1" customHeight="1" x14ac:dyDescent="0.25"/>
    <row r="336" ht="35.1" customHeight="1" x14ac:dyDescent="0.25"/>
    <row r="337" ht="35.1" customHeight="1" x14ac:dyDescent="0.25"/>
    <row r="338" ht="35.1" customHeight="1" x14ac:dyDescent="0.25"/>
    <row r="339" ht="35.1" customHeight="1" x14ac:dyDescent="0.25"/>
    <row r="340" ht="35.1" customHeight="1" x14ac:dyDescent="0.25"/>
    <row r="341" ht="35.1" customHeight="1" x14ac:dyDescent="0.25"/>
    <row r="342" ht="35.1" customHeight="1" x14ac:dyDescent="0.25"/>
    <row r="343" ht="35.1" customHeight="1" x14ac:dyDescent="0.25"/>
    <row r="344" ht="35.1" customHeight="1" x14ac:dyDescent="0.25"/>
    <row r="345" ht="35.1" customHeight="1" x14ac:dyDescent="0.25"/>
    <row r="346" ht="35.1" customHeight="1" x14ac:dyDescent="0.25"/>
    <row r="347" ht="35.1" customHeight="1" x14ac:dyDescent="0.25"/>
    <row r="348" ht="35.1" customHeight="1" x14ac:dyDescent="0.25"/>
    <row r="349" ht="35.1" customHeight="1" x14ac:dyDescent="0.25"/>
    <row r="350" ht="35.1" customHeight="1" x14ac:dyDescent="0.25"/>
    <row r="351" ht="35.1" customHeight="1" x14ac:dyDescent="0.25"/>
    <row r="352" ht="35.1" customHeight="1" x14ac:dyDescent="0.25"/>
    <row r="353" ht="35.1" customHeight="1" x14ac:dyDescent="0.25"/>
    <row r="354" ht="35.1" customHeight="1" x14ac:dyDescent="0.25"/>
    <row r="355" ht="35.1" customHeight="1" x14ac:dyDescent="0.25"/>
    <row r="356" ht="35.1" customHeight="1" x14ac:dyDescent="0.25"/>
    <row r="357" ht="35.1" customHeight="1" x14ac:dyDescent="0.25"/>
    <row r="358" ht="35.1" customHeight="1" x14ac:dyDescent="0.25"/>
    <row r="359" ht="35.1" customHeight="1" x14ac:dyDescent="0.25"/>
    <row r="360" ht="35.1" customHeight="1" x14ac:dyDescent="0.25"/>
    <row r="361" ht="35.1" customHeight="1" x14ac:dyDescent="0.25"/>
    <row r="362" ht="35.1" customHeight="1" x14ac:dyDescent="0.25"/>
    <row r="363" ht="35.1" customHeight="1" x14ac:dyDescent="0.25"/>
    <row r="364" ht="35.1" customHeight="1" x14ac:dyDescent="0.25"/>
    <row r="365" ht="35.1" customHeight="1" x14ac:dyDescent="0.25"/>
    <row r="366" ht="35.1" customHeight="1" x14ac:dyDescent="0.25"/>
    <row r="367" ht="35.1" customHeight="1" x14ac:dyDescent="0.25"/>
    <row r="368" ht="35.1" customHeight="1" x14ac:dyDescent="0.25"/>
    <row r="369" ht="35.1" customHeight="1" x14ac:dyDescent="0.25"/>
    <row r="370" ht="35.1" customHeight="1" x14ac:dyDescent="0.25"/>
    <row r="371" ht="35.1" customHeight="1" x14ac:dyDescent="0.25"/>
    <row r="372" ht="35.1" customHeight="1" x14ac:dyDescent="0.25"/>
    <row r="373" ht="35.1" customHeight="1" x14ac:dyDescent="0.25"/>
    <row r="374" ht="35.1" customHeight="1" x14ac:dyDescent="0.25"/>
    <row r="375" ht="35.1" customHeight="1" x14ac:dyDescent="0.25"/>
    <row r="376" ht="35.1" customHeight="1" x14ac:dyDescent="0.25"/>
    <row r="377" ht="35.1" customHeight="1" x14ac:dyDescent="0.25"/>
    <row r="378" ht="35.1" customHeight="1" x14ac:dyDescent="0.25"/>
    <row r="379" ht="35.1" customHeight="1" x14ac:dyDescent="0.25"/>
    <row r="380" ht="35.1" customHeight="1" x14ac:dyDescent="0.25"/>
    <row r="381" ht="35.1" customHeight="1" x14ac:dyDescent="0.25"/>
    <row r="382" ht="35.1" customHeight="1" x14ac:dyDescent="0.25"/>
    <row r="383" ht="35.1" customHeight="1" x14ac:dyDescent="0.25"/>
    <row r="384" ht="35.1" customHeight="1" x14ac:dyDescent="0.25"/>
    <row r="385" ht="35.1" customHeight="1" x14ac:dyDescent="0.25"/>
    <row r="386" ht="35.1" customHeight="1" x14ac:dyDescent="0.25"/>
    <row r="387" ht="35.1" customHeight="1" x14ac:dyDescent="0.25"/>
    <row r="388" ht="35.1" customHeight="1" x14ac:dyDescent="0.25"/>
    <row r="389" ht="35.1" customHeight="1" x14ac:dyDescent="0.25"/>
    <row r="390" ht="35.1" customHeight="1" x14ac:dyDescent="0.25"/>
    <row r="391" ht="35.1" customHeight="1" x14ac:dyDescent="0.25"/>
    <row r="392" ht="35.1" customHeight="1" x14ac:dyDescent="0.25"/>
    <row r="393" ht="35.1" customHeight="1" x14ac:dyDescent="0.25"/>
    <row r="394" ht="35.1" customHeight="1" x14ac:dyDescent="0.25"/>
    <row r="395" ht="35.1" customHeight="1" x14ac:dyDescent="0.25"/>
    <row r="396" ht="35.1" customHeight="1" x14ac:dyDescent="0.25"/>
    <row r="397" ht="35.1" customHeight="1" x14ac:dyDescent="0.25"/>
    <row r="398" ht="35.1" customHeight="1" x14ac:dyDescent="0.25"/>
    <row r="399" ht="35.1" customHeight="1" x14ac:dyDescent="0.25"/>
    <row r="400" ht="35.1" customHeight="1" x14ac:dyDescent="0.25"/>
    <row r="401" ht="35.1" customHeight="1" x14ac:dyDescent="0.25"/>
    <row r="402" ht="35.1" customHeight="1" x14ac:dyDescent="0.25"/>
    <row r="403" ht="35.1" customHeight="1" x14ac:dyDescent="0.25"/>
    <row r="404" ht="35.1" customHeight="1" x14ac:dyDescent="0.25"/>
    <row r="405" ht="35.1" customHeight="1" x14ac:dyDescent="0.25"/>
    <row r="406" ht="35.1" customHeight="1" x14ac:dyDescent="0.25"/>
    <row r="407" ht="35.1" customHeight="1" x14ac:dyDescent="0.25"/>
    <row r="408" ht="35.1" customHeight="1" x14ac:dyDescent="0.25"/>
    <row r="409" ht="35.1" customHeight="1" x14ac:dyDescent="0.25"/>
    <row r="410" ht="35.1" customHeight="1" x14ac:dyDescent="0.25"/>
    <row r="411" ht="35.1" customHeight="1" x14ac:dyDescent="0.25"/>
    <row r="412" ht="35.1" customHeight="1" x14ac:dyDescent="0.25"/>
    <row r="413" ht="35.1" customHeight="1" x14ac:dyDescent="0.25"/>
    <row r="414" ht="35.1" customHeight="1" x14ac:dyDescent="0.25"/>
    <row r="415" ht="35.1" customHeight="1" x14ac:dyDescent="0.25"/>
    <row r="416" ht="35.1" customHeight="1" x14ac:dyDescent="0.25"/>
    <row r="417" ht="35.1" customHeight="1" x14ac:dyDescent="0.25"/>
    <row r="418" ht="35.1" customHeight="1" x14ac:dyDescent="0.25"/>
    <row r="419" ht="35.1" customHeight="1" x14ac:dyDescent="0.25"/>
    <row r="420" ht="35.1" customHeight="1" x14ac:dyDescent="0.25"/>
    <row r="421" ht="35.1" customHeight="1" x14ac:dyDescent="0.25"/>
    <row r="422" ht="35.1" customHeight="1" x14ac:dyDescent="0.25"/>
    <row r="423" ht="35.1" customHeight="1" x14ac:dyDescent="0.25"/>
    <row r="424" ht="35.1" customHeight="1" x14ac:dyDescent="0.25"/>
    <row r="425" ht="35.1" customHeight="1" x14ac:dyDescent="0.25"/>
    <row r="426" ht="35.1" customHeight="1" x14ac:dyDescent="0.25"/>
    <row r="427" ht="35.1" customHeight="1" x14ac:dyDescent="0.25"/>
    <row r="428" ht="35.1" customHeight="1" x14ac:dyDescent="0.25"/>
    <row r="429" ht="35.1" customHeight="1" x14ac:dyDescent="0.25"/>
    <row r="430" ht="35.1" customHeight="1" x14ac:dyDescent="0.25"/>
    <row r="431" ht="35.1" customHeight="1" x14ac:dyDescent="0.25"/>
    <row r="432" ht="35.1" customHeight="1" x14ac:dyDescent="0.25"/>
  </sheetData>
  <phoneticPr fontId="4" type="noConversion"/>
  <conditionalFormatting sqref="N2">
    <cfRule type="cellIs" dxfId="40" priority="9" operator="greaterThan">
      <formula>0</formula>
    </cfRule>
    <cfRule type="cellIs" dxfId="39" priority="10" operator="lessThan">
      <formula>0</formula>
    </cfRule>
  </conditionalFormatting>
  <conditionalFormatting sqref="O2">
    <cfRule type="cellIs" dxfId="38" priority="6" operator="lessThan">
      <formula>0</formula>
    </cfRule>
    <cfRule type="cellIs" dxfId="37" priority="8" operator="greaterThan">
      <formula>0</formula>
    </cfRule>
  </conditionalFormatting>
  <conditionalFormatting sqref="R2">
    <cfRule type="cellIs" dxfId="36" priority="5" operator="lessThan">
      <formula>0</formula>
    </cfRule>
    <cfRule type="cellIs" dxfId="35" priority="7" operator="greaterThan">
      <formula>0</formula>
    </cfRule>
  </conditionalFormatting>
  <conditionalFormatting sqref="S2">
    <cfRule type="cellIs" dxfId="34" priority="3" operator="greaterThan">
      <formula>0</formula>
    </cfRule>
    <cfRule type="cellIs" dxfId="33" priority="4" operator="lessThan">
      <formula>0</formula>
    </cfRule>
  </conditionalFormatting>
  <conditionalFormatting sqref="H2">
    <cfRule type="cellIs" dxfId="32" priority="1" operator="lessThan">
      <formula>$G$2</formula>
    </cfRule>
    <cfRule type="cellIs" dxfId="31" priority="2" operator="greaterThan">
      <formula>$G$2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9F3FF46-B127-4C55-83A8-216324743FB1}">
          <x14:formula1>
            <xm:f>PRINCIPE!$A$5:$A$22</xm:f>
          </x14:formula1>
          <xm:sqref>I2:K2</xm:sqref>
        </x14:dataValidation>
        <x14:dataValidation type="list" allowBlank="1" showInputMessage="1" showErrorMessage="1" xr:uid="{A113847A-1551-46A7-86C1-3C225AE4D84F}">
          <x14:formula1>
            <xm:f>PRINCIPE!$K$5:$K$9</xm:f>
          </x14:formula1>
          <xm:sqref>F2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8A00-08BB-4C78-9763-C8C1CE741BC6}">
  <sheetPr codeName="Feuil6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B52102-6BA9-42AC-B6E4-EF29319FD3D5}">
          <x14:formula1>
            <xm:f>PRINCIPE!$A$5:$A$22</xm:f>
          </x14:formula1>
          <xm:sqref>G2:I2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1A00-CF9C-4155-B5E9-3C84B880F3AF}">
  <sheetPr codeName="Feuil7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AD2F84-7DD9-4D79-817D-7FBC5BCA0A79}">
          <x14:formula1>
            <xm:f>PRINCIPE!$A$5:$A$22</xm:f>
          </x14:formula1>
          <xm:sqref>G2:I2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DB3B7-2AB3-4C21-83F0-A7BA32067525}">
  <sheetPr codeName="Feuil8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30F427-A674-4851-9231-08D912F23677}">
          <x14:formula1>
            <xm:f>PRINCIPE!$A$5:$A$22</xm:f>
          </x14:formula1>
          <xm:sqref>G2:I2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BBA59-DD87-4A73-BDFB-9E0C0B9984D0}">
  <sheetPr codeName="Feuil9"/>
  <dimension ref="A1:S6"/>
  <sheetViews>
    <sheetView workbookViewId="0">
      <selection sqref="A1:S1"/>
    </sheetView>
  </sheetViews>
  <sheetFormatPr baseColWidth="10" defaultRowHeight="15" x14ac:dyDescent="0.25"/>
  <cols>
    <col min="1" max="1" width="21.5703125" style="1" customWidth="1"/>
    <col min="2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F615E82-106E-4420-85C9-921B730876CD}">
          <x14:formula1>
            <xm:f>PRINCIPE!$A$5:$A$22</xm:f>
          </x14:formula1>
          <xm:sqref>G2:I2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5976B-351F-4F1F-A0AC-EF8ECB0A1EEE}">
  <sheetPr codeName="Feuil10"/>
  <dimension ref="A1:S6"/>
  <sheetViews>
    <sheetView workbookViewId="0">
      <selection sqref="A1:XFD1"/>
    </sheetView>
  </sheetViews>
  <sheetFormatPr baseColWidth="10" defaultRowHeight="15" x14ac:dyDescent="0.25"/>
  <cols>
    <col min="1" max="2" width="21.7109375" style="1" customWidth="1"/>
    <col min="3" max="3" width="20.7109375" style="1" customWidth="1"/>
    <col min="4" max="4" width="18" style="1" customWidth="1"/>
    <col min="5" max="5" width="19" style="1" customWidth="1"/>
    <col min="6" max="6" width="16.7109375" style="1" customWidth="1"/>
    <col min="7" max="7" width="16.28515625" style="1" customWidth="1"/>
    <col min="8" max="8" width="19.7109375" style="1" customWidth="1"/>
    <col min="9" max="9" width="16.5703125" style="1" customWidth="1"/>
    <col min="10" max="10" width="17.28515625" style="1" customWidth="1"/>
    <col min="11" max="11" width="16.42578125" style="1" customWidth="1"/>
    <col min="12" max="12" width="17" style="1" customWidth="1"/>
    <col min="13" max="13" width="13.7109375" style="1" customWidth="1"/>
    <col min="14" max="16384" width="11.42578125" style="1"/>
  </cols>
  <sheetData>
    <row r="1" spans="1:19" s="2" customFormat="1" ht="66" customHeight="1" thickBot="1" x14ac:dyDescent="0.3">
      <c r="A1" s="12" t="s">
        <v>0</v>
      </c>
      <c r="B1" s="13" t="s">
        <v>1</v>
      </c>
      <c r="C1" s="13" t="s">
        <v>2</v>
      </c>
      <c r="D1" s="13" t="s">
        <v>6</v>
      </c>
      <c r="E1" s="13" t="s">
        <v>3</v>
      </c>
      <c r="F1" s="13" t="s">
        <v>35</v>
      </c>
      <c r="G1" s="13" t="s">
        <v>23</v>
      </c>
      <c r="H1" s="13" t="s">
        <v>7</v>
      </c>
      <c r="I1" s="13" t="s">
        <v>15</v>
      </c>
      <c r="J1" s="13" t="s">
        <v>16</v>
      </c>
      <c r="K1" s="13" t="s">
        <v>17</v>
      </c>
      <c r="L1" s="13" t="s">
        <v>13</v>
      </c>
      <c r="M1" s="13" t="s">
        <v>14</v>
      </c>
      <c r="N1" s="13" t="s">
        <v>18</v>
      </c>
      <c r="O1" s="13" t="s">
        <v>19</v>
      </c>
      <c r="P1" s="13" t="s">
        <v>31</v>
      </c>
      <c r="Q1" s="13" t="s">
        <v>32</v>
      </c>
      <c r="R1" s="13" t="s">
        <v>33</v>
      </c>
      <c r="S1" s="14" t="s">
        <v>34</v>
      </c>
    </row>
    <row r="2" spans="1:19" ht="35.25" customHeight="1" x14ac:dyDescent="0.25"/>
    <row r="3" spans="1:19" ht="35.25" customHeight="1" x14ac:dyDescent="0.25"/>
    <row r="4" spans="1:19" ht="39" customHeight="1" x14ac:dyDescent="0.25"/>
    <row r="5" spans="1:19" ht="36" customHeight="1" x14ac:dyDescent="0.25"/>
    <row r="6" spans="1:19" ht="51" customHeight="1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D69727-350C-44A4-843C-FCF3C0541EA2}">
          <x14:formula1>
            <xm:f>PRINCIPE!$A$5:$A$22</xm:f>
          </x14:formula1>
          <xm:sqref>G2:I2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6F907-FD58-448B-9863-DC49433573C1}">
  <sheetPr codeName="Feuil11"/>
  <dimension ref="B1:T1"/>
  <sheetViews>
    <sheetView topLeftCell="B1" workbookViewId="0">
      <selection activeCell="D6" sqref="D6"/>
    </sheetView>
  </sheetViews>
  <sheetFormatPr baseColWidth="10" defaultColWidth="21.7109375" defaultRowHeight="21" customHeight="1" x14ac:dyDescent="0.25"/>
  <sheetData>
    <row r="1" spans="2:20" ht="66" customHeight="1" thickBot="1" x14ac:dyDescent="0.3">
      <c r="B1" s="12" t="s">
        <v>0</v>
      </c>
      <c r="C1" s="13" t="s">
        <v>1</v>
      </c>
      <c r="D1" s="13" t="s">
        <v>2</v>
      </c>
      <c r="E1" s="13" t="s">
        <v>6</v>
      </c>
      <c r="F1" s="13" t="s">
        <v>3</v>
      </c>
      <c r="G1" s="13" t="s">
        <v>35</v>
      </c>
      <c r="H1" s="13" t="s">
        <v>23</v>
      </c>
      <c r="I1" s="13" t="s">
        <v>7</v>
      </c>
      <c r="J1" s="13" t="s">
        <v>15</v>
      </c>
      <c r="K1" s="13" t="s">
        <v>16</v>
      </c>
      <c r="L1" s="13" t="s">
        <v>17</v>
      </c>
      <c r="M1" s="13" t="s">
        <v>13</v>
      </c>
      <c r="N1" s="13" t="s">
        <v>14</v>
      </c>
      <c r="O1" s="13" t="s">
        <v>18</v>
      </c>
      <c r="P1" s="13" t="s">
        <v>19</v>
      </c>
      <c r="Q1" s="13" t="s">
        <v>31</v>
      </c>
      <c r="R1" s="13" t="s">
        <v>32</v>
      </c>
      <c r="S1" s="13" t="s">
        <v>33</v>
      </c>
      <c r="T1" s="1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PRINCIPE</vt:lpstr>
      <vt:lpstr>D1 4000 buse de 15</vt:lpstr>
      <vt:lpstr>D1 6000 buse de 15</vt:lpstr>
      <vt:lpstr>D2 4000 buse de 16</vt:lpstr>
      <vt:lpstr>D3 3000 buse de 14</vt:lpstr>
      <vt:lpstr>D3 3000 buse de 16</vt:lpstr>
      <vt:lpstr>D4 4000 buse de 14</vt:lpstr>
      <vt:lpstr>D4 4000 buse de 16</vt:lpstr>
      <vt:lpstr>D5 4000 Buse de 14</vt:lpstr>
      <vt:lpstr>D5 4000 Buse de 16</vt:lpstr>
      <vt:lpstr>D6 4000 buse de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Ballet</dc:creator>
  <cp:lastModifiedBy>Méthodes</cp:lastModifiedBy>
  <dcterms:created xsi:type="dcterms:W3CDTF">2019-06-28T06:58:58Z</dcterms:created>
  <dcterms:modified xsi:type="dcterms:W3CDTF">2019-07-24T07:06:01Z</dcterms:modified>
</cp:coreProperties>
</file>