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Janvier" sheetId="11" r:id="rId1"/>
    <sheet name="Source" sheetId="1" r:id="rId2"/>
  </sheets>
  <definedNames>
    <definedName name="horaires">Source!$J$6</definedName>
    <definedName name="JF" localSheetId="0">Tableau5[Date]</definedName>
    <definedName name="JF">Tableau5[Date]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" i="11" l="1"/>
  <c r="A2" i="11"/>
  <c r="B1" i="11" s="1"/>
  <c r="G6" i="1"/>
  <c r="C6" i="1" l="1"/>
  <c r="B3" i="11" s="1"/>
  <c r="D6" i="1"/>
  <c r="C7" i="1"/>
  <c r="G18" i="1"/>
  <c r="G17" i="1"/>
  <c r="G16" i="1"/>
  <c r="G15" i="1"/>
  <c r="G14" i="1"/>
  <c r="G10" i="1"/>
  <c r="G9" i="1"/>
  <c r="G7" i="1"/>
  <c r="G8" i="1" s="1"/>
  <c r="G13" i="1" s="1"/>
  <c r="B4" i="11" l="1"/>
  <c r="C3" i="11"/>
  <c r="C8" i="1"/>
  <c r="D8" i="1" s="1"/>
  <c r="G12" i="1"/>
  <c r="G11" i="1"/>
  <c r="D7" i="1"/>
  <c r="C4" i="11" l="1"/>
  <c r="D3" i="11"/>
  <c r="C9" i="1"/>
  <c r="D4" i="11" l="1"/>
  <c r="E3" i="11"/>
  <c r="C10" i="1"/>
  <c r="D9" i="1"/>
  <c r="E4" i="11" l="1"/>
  <c r="F3" i="11"/>
  <c r="C11" i="1"/>
  <c r="D10" i="1"/>
  <c r="G3" i="11" l="1"/>
  <c r="F4" i="11"/>
  <c r="C12" i="1"/>
  <c r="D11" i="1"/>
  <c r="H3" i="11" l="1"/>
  <c r="G4" i="11"/>
  <c r="C13" i="1"/>
  <c r="D12" i="1"/>
  <c r="I3" i="11" l="1"/>
  <c r="H4" i="11"/>
  <c r="C14" i="1"/>
  <c r="D13" i="1"/>
  <c r="J3" i="11" l="1"/>
  <c r="I4" i="11"/>
  <c r="C15" i="1"/>
  <c r="D14" i="1"/>
  <c r="K3" i="11" l="1"/>
  <c r="J4" i="11"/>
  <c r="C16" i="1"/>
  <c r="D15" i="1"/>
  <c r="K4" i="11" l="1"/>
  <c r="L3" i="11"/>
  <c r="C17" i="1"/>
  <c r="D17" i="1" s="1"/>
  <c r="D16" i="1"/>
  <c r="L4" i="11" l="1"/>
  <c r="M3" i="11"/>
  <c r="N3" i="11" l="1"/>
  <c r="M4" i="11"/>
  <c r="O3" i="11" l="1"/>
  <c r="N4" i="11"/>
  <c r="O4" i="11" l="1"/>
  <c r="P3" i="11"/>
  <c r="P4" i="11" l="1"/>
  <c r="Q3" i="11"/>
  <c r="R3" i="11" l="1"/>
  <c r="Q4" i="11"/>
  <c r="S3" i="11" l="1"/>
  <c r="R4" i="11"/>
  <c r="S4" i="11" l="1"/>
  <c r="T3" i="11"/>
  <c r="T4" i="11" l="1"/>
  <c r="U3" i="11"/>
  <c r="V3" i="11" l="1"/>
  <c r="U4" i="11"/>
  <c r="W3" i="11" l="1"/>
  <c r="V4" i="11"/>
  <c r="W4" i="11" l="1"/>
  <c r="X3" i="11"/>
  <c r="X4" i="11" l="1"/>
  <c r="Y3" i="11"/>
  <c r="Z3" i="11" l="1"/>
  <c r="Y4" i="11"/>
  <c r="AA3" i="11" l="1"/>
  <c r="Z4" i="11"/>
  <c r="AA4" i="11" l="1"/>
  <c r="AB3" i="11"/>
  <c r="AB4" i="11" l="1"/>
  <c r="AC3" i="11"/>
  <c r="AD3" i="11" l="1"/>
  <c r="AC4" i="11"/>
  <c r="AE3" i="11" l="1"/>
  <c r="AD4" i="11"/>
  <c r="AF3" i="11" l="1"/>
  <c r="AF4" i="11" s="1"/>
  <c r="AE4" i="11"/>
</calcChain>
</file>

<file path=xl/sharedStrings.xml><?xml version="1.0" encoding="utf-8"?>
<sst xmlns="http://schemas.openxmlformats.org/spreadsheetml/2006/main" count="51" uniqueCount="51">
  <si>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</si>
  <si>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</si>
  <si>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</si>
  <si>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</si>
  <si>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</si>
  <si>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</si>
  <si>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</si>
  <si>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</si>
  <si>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</si>
  <si>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</si>
  <si>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</si>
  <si>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</si>
  <si>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</si>
  <si>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</si>
  <si>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>Date d'entrée</t>
  </si>
  <si>
    <t>RTT</t>
  </si>
  <si>
    <t>Jour fériés</t>
  </si>
  <si>
    <t>Fête</t>
  </si>
  <si>
    <t>Date</t>
  </si>
  <si>
    <t>Colonne1</t>
  </si>
  <si>
    <t>Pâque</t>
  </si>
  <si>
    <t>Lundi de pâques</t>
  </si>
  <si>
    <t>Fête du travail</t>
  </si>
  <si>
    <t>8 mai 1945</t>
  </si>
  <si>
    <t>Ascension</t>
  </si>
  <si>
    <t>Lundi de pentecôte</t>
  </si>
  <si>
    <t>Assomption</t>
  </si>
  <si>
    <t>Toussaint</t>
  </si>
  <si>
    <t>Armistice</t>
  </si>
  <si>
    <t>Noël</t>
  </si>
  <si>
    <t>14 Juillet</t>
  </si>
  <si>
    <t>Année</t>
  </si>
  <si>
    <t>Pentecôte</t>
  </si>
  <si>
    <t>Type de jour</t>
  </si>
  <si>
    <t>CA</t>
  </si>
  <si>
    <t>Valeur</t>
  </si>
  <si>
    <t>Arrêt Mal.</t>
  </si>
  <si>
    <t>Jour de l'an</t>
  </si>
  <si>
    <t>Controle Total</t>
  </si>
  <si>
    <t>toto</t>
  </si>
  <si>
    <t>titi</t>
  </si>
  <si>
    <t>CA 1/2</t>
  </si>
  <si>
    <t>RTT 1/2</t>
  </si>
  <si>
    <t>Arrêt Mal. 1/2</t>
  </si>
  <si>
    <t>Projet</t>
  </si>
  <si>
    <t>Projet 1/2</t>
  </si>
  <si>
    <t>A - CA+RTT</t>
  </si>
  <si>
    <t>B - Maladie</t>
  </si>
  <si>
    <t>D - Présent</t>
  </si>
  <si>
    <t>Total Absent A+B</t>
  </si>
  <si>
    <t>C - Mode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</si>
</sst>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 dd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14" fontId="0" fillId="0" borderId="0" xfId="0" applyNumberFormat="1"/>
    <xf numFmtId="0" fontId="1" fillId="0" borderId="1" xfId="0" applyFont="1" applyBorder="1"/>
    <xf numFmtId="0" fontId="1" fillId="0" borderId="0" xfId="0" applyFont="1"/>
    <xf numFmtId="14" fontId="0" fillId="0" borderId="2" xfId="0" applyNumberFormat="1" applyBorder="1"/>
    <xf numFmtId="14" fontId="0" fillId="0" borderId="3" xfId="0" applyNumberFormat="1" applyBorder="1"/>
    <xf numFmtId="0" fontId="1" fillId="0" borderId="0" xfId="0" applyFont="1" applyFill="1" applyBorder="1"/>
    <xf numFmtId="0" fontId="0" fillId="0" borderId="0" xfId="0" applyAlignment="1">
      <alignment horizontal="center"/>
    </xf>
    <xf numFmtId="0" fontId="1" fillId="0" borderId="4" xfId="0" applyFont="1" applyBorder="1"/>
    <xf numFmtId="14" fontId="0" fillId="0" borderId="5" xfId="0" applyNumberFormat="1" applyBorder="1"/>
    <xf numFmtId="14" fontId="0" fillId="0" borderId="6" xfId="0" applyNumberFormat="1" applyBorder="1"/>
    <xf numFmtId="0" fontId="1" fillId="0" borderId="7" xfId="0" applyFont="1" applyBorder="1"/>
    <xf numFmtId="14" fontId="0" fillId="0" borderId="8" xfId="0" applyNumberFormat="1" applyBorder="1"/>
    <xf numFmtId="14" fontId="0" fillId="0" borderId="9" xfId="0" applyNumberFormat="1" applyBorder="1"/>
    <xf numFmtId="0" fontId="0" fillId="0" borderId="11" xfId="0" applyBorder="1"/>
    <xf numFmtId="49" fontId="0" fillId="0" borderId="2" xfId="0" applyNumberFormat="1" applyBorder="1"/>
    <xf numFmtId="16" fontId="0" fillId="0" borderId="6" xfId="0" applyNumberFormat="1" applyBorder="1"/>
    <xf numFmtId="49" fontId="0" fillId="0" borderId="8" xfId="0" applyNumberFormat="1" applyBorder="1"/>
    <xf numFmtId="0" fontId="1" fillId="0" borderId="3" xfId="0" applyFont="1" applyFill="1" applyBorder="1"/>
    <xf numFmtId="0" fontId="1" fillId="0" borderId="5" xfId="0" applyFont="1" applyBorder="1"/>
    <xf numFmtId="16" fontId="3" fillId="0" borderId="6" xfId="1" applyNumberFormat="1" applyBorder="1"/>
    <xf numFmtId="0" fontId="0" fillId="0" borderId="18" xfId="0" applyBorder="1"/>
    <xf numFmtId="14" fontId="2" fillId="0" borderId="18" xfId="0" applyNumberFormat="1" applyFont="1" applyBorder="1" applyAlignment="1">
      <alignment textRotation="90"/>
    </xf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15" xfId="0" applyBorder="1"/>
    <xf numFmtId="0" fontId="0" fillId="0" borderId="22" xfId="0" applyBorder="1"/>
    <xf numFmtId="0" fontId="0" fillId="0" borderId="16" xfId="0" applyBorder="1"/>
    <xf numFmtId="164" fontId="4" fillId="0" borderId="18" xfId="0" applyNumberFormat="1" applyFont="1" applyBorder="1" applyAlignment="1"/>
    <xf numFmtId="14" fontId="4" fillId="0" borderId="18" xfId="0" applyNumberFormat="1" applyFont="1" applyBorder="1" applyAlignment="1">
      <alignment textRotation="90"/>
    </xf>
    <xf numFmtId="0" fontId="0" fillId="0" borderId="26" xfId="0" applyBorder="1"/>
    <xf numFmtId="165" fontId="0" fillId="0" borderId="20" xfId="0" applyNumberFormat="1" applyBorder="1"/>
    <xf numFmtId="165" fontId="0" fillId="0" borderId="18" xfId="0" applyNumberFormat="1" applyBorder="1"/>
    <xf numFmtId="165" fontId="0" fillId="0" borderId="22" xfId="0" applyNumberFormat="1" applyBorder="1"/>
    <xf numFmtId="14" fontId="2" fillId="0" borderId="15" xfId="0" applyNumberFormat="1" applyFont="1" applyBorder="1" applyAlignment="1">
      <alignment textRotation="90"/>
    </xf>
    <xf numFmtId="164" fontId="4" fillId="0" borderId="15" xfId="0" applyNumberFormat="1" applyFont="1" applyBorder="1" applyAlignment="1"/>
    <xf numFmtId="0" fontId="6" fillId="2" borderId="14" xfId="0" applyFont="1" applyFill="1" applyBorder="1"/>
    <xf numFmtId="0" fontId="6" fillId="2" borderId="17" xfId="0" applyFont="1" applyFill="1" applyBorder="1"/>
    <xf numFmtId="0" fontId="0" fillId="0" borderId="23" xfId="0" applyBorder="1" applyAlignment="1">
      <alignment horizontal="center"/>
    </xf>
    <xf numFmtId="0" fontId="1" fillId="0" borderId="19" xfId="0" applyFont="1" applyBorder="1"/>
    <xf numFmtId="0" fontId="1" fillId="0" borderId="14" xfId="0" applyFont="1" applyBorder="1"/>
    <xf numFmtId="0" fontId="1" fillId="0" borderId="17" xfId="0" applyFont="1" applyBorder="1"/>
    <xf numFmtId="14" fontId="0" fillId="3" borderId="13" xfId="0" applyNumberFormat="1" applyFill="1" applyBorder="1"/>
    <xf numFmtId="0" fontId="0" fillId="3" borderId="27" xfId="0" applyFill="1" applyBorder="1"/>
    <xf numFmtId="0" fontId="5" fillId="3" borderId="2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1" formatCode="dd\-m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5:D17" totalsRowShown="0" tableBorderDxfId="11">
  <autoFilter ref="B5:D17"/>
  <tableColumns count="3">
    <tableColumn id="1" name="Colonne1" dataDxfId="10"/>
    <tableColumn id="2" name="start" dataDxfId="9">
      <calculatedColumnFormula>EDATE(C5,1)</calculatedColumnFormula>
    </tableColumn>
    <tableColumn id="3" name="stop" dataDxfId="8">
      <calculatedColumnFormula>EOMONTH(C6,0)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F5:G18" totalsRowShown="0" headerRowBorderDxfId="7" tableBorderDxfId="6" totalsRowBorderDxfId="5">
  <autoFilter ref="F5:G18"/>
  <tableColumns count="2">
    <tableColumn id="1" name="Fête" dataDxfId="4"/>
    <tableColumn id="2" name="Date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I5:J14" totalsRowShown="0" tableBorderDxfId="2">
  <autoFilter ref="I5:J14"/>
  <tableColumns count="2">
    <tableColumn id="1" name="Type de jour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13"/>
  <sheetViews>
    <sheetView tabSelected="1" zoomScale="85" zoomScaleNormal="85" workbookViewId="0">
      <selection activeCell="B5" sqref="B5"/>
    </sheetView>
  </sheetViews>
  <sheetFormatPr baseColWidth="10" defaultRowHeight="15" x14ac:dyDescent="0.25"/>
  <cols>
    <col min="1" max="1" width="22.85546875" customWidth="1"/>
    <col min="2" max="3" width="7.5703125" bestFit="1" customWidth="1"/>
    <col min="4" max="4" width="6" bestFit="1" customWidth="1"/>
    <col min="5" max="5" width="6.42578125" bestFit="1" customWidth="1"/>
    <col min="6" max="7" width="6.5703125" bestFit="1" customWidth="1"/>
    <col min="8" max="8" width="7.5703125" bestFit="1" customWidth="1"/>
    <col min="9" max="9" width="6.5703125" bestFit="1" customWidth="1"/>
    <col min="10" max="10" width="6.7109375" bestFit="1" customWidth="1"/>
    <col min="11" max="11" width="6" bestFit="1" customWidth="1"/>
    <col min="12" max="12" width="6.42578125" bestFit="1" customWidth="1"/>
    <col min="13" max="14" width="6.5703125" bestFit="1" customWidth="1"/>
    <col min="15" max="15" width="6" bestFit="1" customWidth="1"/>
    <col min="16" max="16" width="6.5703125" bestFit="1" customWidth="1"/>
    <col min="17" max="17" width="6.7109375" bestFit="1" customWidth="1"/>
    <col min="18" max="18" width="6" bestFit="1" customWidth="1"/>
    <col min="19" max="19" width="6.42578125" bestFit="1" customWidth="1"/>
    <col min="20" max="21" width="6.5703125" bestFit="1" customWidth="1"/>
    <col min="22" max="22" width="6" bestFit="1" customWidth="1"/>
    <col min="23" max="23" width="6.5703125" bestFit="1" customWidth="1"/>
    <col min="24" max="24" width="6.7109375" bestFit="1" customWidth="1"/>
    <col min="25" max="25" width="6" bestFit="1" customWidth="1"/>
    <col min="26" max="26" width="6.42578125" bestFit="1" customWidth="1"/>
    <col min="27" max="28" width="6.5703125" bestFit="1" customWidth="1"/>
    <col min="29" max="29" width="6" bestFit="1" customWidth="1"/>
    <col min="30" max="30" width="6.5703125" bestFit="1" customWidth="1"/>
    <col min="31" max="31" width="6.7109375" bestFit="1" customWidth="1"/>
    <col min="32" max="32" width="6" bestFit="1" customWidth="1"/>
  </cols>
  <sheetData>
    <row r="1" spans="1:32" ht="33.75" customHeight="1" x14ac:dyDescent="0.25">
      <c r="A1" s="43"/>
      <c r="B1" s="45" t="str">
        <f ca="1">RIGHT(A2,LEN(A2)-FIND("]",A2,1))</f>
        <v>Janvier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7">
        <f>Source!B1</f>
        <v>2019</v>
      </c>
      <c r="AB1" s="47"/>
      <c r="AC1" s="47"/>
      <c r="AD1" s="47"/>
      <c r="AE1" s="47"/>
      <c r="AF1" s="48"/>
    </row>
    <row r="2" spans="1:32" x14ac:dyDescent="0.25">
      <c r="A2" s="44" t="str">
        <f ca="1">CELL("filename",A1)</f>
        <v>C:\Users\p441\Desktop\[test_produc.xlsx]Janvier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9"/>
      <c r="AB2" s="49"/>
      <c r="AC2" s="49"/>
      <c r="AD2" s="49"/>
      <c r="AE2" s="49"/>
      <c r="AF2" s="50"/>
    </row>
    <row r="3" spans="1:32" ht="62.25" customHeight="1" x14ac:dyDescent="0.25">
      <c r="A3" s="31"/>
      <c r="B3" s="30">
        <f>Source!C6</f>
        <v>43466</v>
      </c>
      <c r="C3" s="22">
        <f t="shared" ref="C3:AC3" si="0">B3+1</f>
        <v>43467</v>
      </c>
      <c r="D3" s="22">
        <f t="shared" si="0"/>
        <v>43468</v>
      </c>
      <c r="E3" s="22">
        <f t="shared" si="0"/>
        <v>43469</v>
      </c>
      <c r="F3" s="22">
        <f t="shared" si="0"/>
        <v>43470</v>
      </c>
      <c r="G3" s="22">
        <f t="shared" si="0"/>
        <v>43471</v>
      </c>
      <c r="H3" s="22">
        <f t="shared" si="0"/>
        <v>43472</v>
      </c>
      <c r="I3" s="22">
        <f t="shared" si="0"/>
        <v>43473</v>
      </c>
      <c r="J3" s="22">
        <f t="shared" si="0"/>
        <v>43474</v>
      </c>
      <c r="K3" s="22">
        <f t="shared" si="0"/>
        <v>43475</v>
      </c>
      <c r="L3" s="22">
        <f t="shared" si="0"/>
        <v>43476</v>
      </c>
      <c r="M3" s="22">
        <f t="shared" si="0"/>
        <v>43477</v>
      </c>
      <c r="N3" s="22">
        <f t="shared" si="0"/>
        <v>43478</v>
      </c>
      <c r="O3" s="22">
        <f t="shared" si="0"/>
        <v>43479</v>
      </c>
      <c r="P3" s="22">
        <f t="shared" si="0"/>
        <v>43480</v>
      </c>
      <c r="Q3" s="22">
        <f t="shared" si="0"/>
        <v>43481</v>
      </c>
      <c r="R3" s="22">
        <f t="shared" si="0"/>
        <v>43482</v>
      </c>
      <c r="S3" s="22">
        <f t="shared" si="0"/>
        <v>43483</v>
      </c>
      <c r="T3" s="22">
        <f t="shared" si="0"/>
        <v>43484</v>
      </c>
      <c r="U3" s="22">
        <f t="shared" si="0"/>
        <v>43485</v>
      </c>
      <c r="V3" s="22">
        <f t="shared" si="0"/>
        <v>43486</v>
      </c>
      <c r="W3" s="22">
        <f t="shared" si="0"/>
        <v>43487</v>
      </c>
      <c r="X3" s="22">
        <f t="shared" si="0"/>
        <v>43488</v>
      </c>
      <c r="Y3" s="22">
        <f t="shared" si="0"/>
        <v>43489</v>
      </c>
      <c r="Z3" s="22">
        <f t="shared" si="0"/>
        <v>43490</v>
      </c>
      <c r="AA3" s="22">
        <f t="shared" si="0"/>
        <v>43491</v>
      </c>
      <c r="AB3" s="22">
        <f t="shared" si="0"/>
        <v>43492</v>
      </c>
      <c r="AC3" s="22">
        <f t="shared" si="0"/>
        <v>43493</v>
      </c>
      <c r="AD3" s="22">
        <f>IFERROR(IF(AC3+1&gt;Source!D6,"",AC3+1),"")</f>
        <v>43494</v>
      </c>
      <c r="AE3" s="22">
        <f>IFERROR(IF(AD3+1&gt;Source!D6,"",AD3+1),"")</f>
        <v>43495</v>
      </c>
      <c r="AF3" s="35">
        <f>IFERROR(IF(AE3+1&gt;Source!D6,"",AE3+1),"")</f>
        <v>43496</v>
      </c>
    </row>
    <row r="4" spans="1:32" s="7" customFormat="1" ht="15.75" thickBot="1" x14ac:dyDescent="0.3">
      <c r="A4" s="39"/>
      <c r="B4" s="29">
        <f>B3</f>
        <v>43466</v>
      </c>
      <c r="C4" s="29">
        <f>C3</f>
        <v>43467</v>
      </c>
      <c r="D4" s="29">
        <f t="shared" ref="D4:G4" si="1">D3</f>
        <v>43468</v>
      </c>
      <c r="E4" s="29">
        <f t="shared" si="1"/>
        <v>43469</v>
      </c>
      <c r="F4" s="29">
        <f t="shared" si="1"/>
        <v>43470</v>
      </c>
      <c r="G4" s="29">
        <f t="shared" si="1"/>
        <v>43471</v>
      </c>
      <c r="H4" s="29">
        <f>H3</f>
        <v>43472</v>
      </c>
      <c r="I4" s="29">
        <f t="shared" ref="I4:L4" si="2">I3</f>
        <v>43473</v>
      </c>
      <c r="J4" s="29">
        <f t="shared" si="2"/>
        <v>43474</v>
      </c>
      <c r="K4" s="29">
        <f t="shared" si="2"/>
        <v>43475</v>
      </c>
      <c r="L4" s="29">
        <f t="shared" si="2"/>
        <v>43476</v>
      </c>
      <c r="M4" s="29">
        <f>M3</f>
        <v>43477</v>
      </c>
      <c r="N4" s="29">
        <f t="shared" ref="N4:O4" si="3">N3</f>
        <v>43478</v>
      </c>
      <c r="O4" s="29">
        <f t="shared" si="3"/>
        <v>43479</v>
      </c>
      <c r="P4" s="29">
        <f>P3</f>
        <v>43480</v>
      </c>
      <c r="Q4" s="29">
        <f t="shared" ref="Q4:T4" si="4">Q3</f>
        <v>43481</v>
      </c>
      <c r="R4" s="29">
        <f t="shared" si="4"/>
        <v>43482</v>
      </c>
      <c r="S4" s="29">
        <f t="shared" si="4"/>
        <v>43483</v>
      </c>
      <c r="T4" s="29">
        <f t="shared" si="4"/>
        <v>43484</v>
      </c>
      <c r="U4" s="29">
        <f>U3</f>
        <v>43485</v>
      </c>
      <c r="V4" s="29">
        <f t="shared" ref="V4" si="5">V3</f>
        <v>43486</v>
      </c>
      <c r="W4" s="29">
        <f>W3</f>
        <v>43487</v>
      </c>
      <c r="X4" s="29">
        <f t="shared" ref="X4:AA4" si="6">X3</f>
        <v>43488</v>
      </c>
      <c r="Y4" s="29">
        <f t="shared" si="6"/>
        <v>43489</v>
      </c>
      <c r="Z4" s="29">
        <f t="shared" si="6"/>
        <v>43490</v>
      </c>
      <c r="AA4" s="29">
        <f t="shared" si="6"/>
        <v>43491</v>
      </c>
      <c r="AB4" s="29">
        <f>AB3</f>
        <v>43492</v>
      </c>
      <c r="AC4" s="29">
        <f t="shared" ref="AC4:AF4" si="7">AC3</f>
        <v>43493</v>
      </c>
      <c r="AD4" s="29">
        <f t="shared" si="7"/>
        <v>43494</v>
      </c>
      <c r="AE4" s="29">
        <f t="shared" si="7"/>
        <v>43495</v>
      </c>
      <c r="AF4" s="36">
        <f t="shared" si="7"/>
        <v>43496</v>
      </c>
    </row>
    <row r="5" spans="1:32" ht="15" customHeight="1" x14ac:dyDescent="0.25">
      <c r="A5" s="40" t="s">
        <v>39</v>
      </c>
      <c r="B5" s="24"/>
      <c r="C5" s="32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5"/>
    </row>
    <row r="6" spans="1:32" x14ac:dyDescent="0.25">
      <c r="A6" s="41" t="s">
        <v>40</v>
      </c>
      <c r="B6" s="21"/>
      <c r="C6" s="33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6"/>
    </row>
    <row r="7" spans="1:32" ht="15.75" thickBot="1" x14ac:dyDescent="0.3">
      <c r="A7" s="42"/>
      <c r="B7" s="27"/>
      <c r="C7" s="34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8"/>
    </row>
    <row r="8" spans="1:32" x14ac:dyDescent="0.25">
      <c r="A8" s="37" t="s">
        <v>46</v>
      </c>
      <c r="B8" s="24"/>
      <c r="C8" s="32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5"/>
    </row>
    <row r="9" spans="1:32" x14ac:dyDescent="0.25">
      <c r="A9" s="37" t="s">
        <v>47</v>
      </c>
      <c r="B9" s="21"/>
      <c r="C9" s="33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6"/>
    </row>
    <row r="10" spans="1:32" x14ac:dyDescent="0.25">
      <c r="A10" s="37" t="s">
        <v>50</v>
      </c>
      <c r="B10" s="21"/>
      <c r="C10" s="33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6"/>
    </row>
    <row r="11" spans="1:32" x14ac:dyDescent="0.25">
      <c r="A11" s="37" t="s">
        <v>48</v>
      </c>
      <c r="B11" s="21"/>
      <c r="C11" s="33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6"/>
    </row>
    <row r="12" spans="1:32" x14ac:dyDescent="0.25">
      <c r="A12" s="37" t="s">
        <v>49</v>
      </c>
      <c r="B12" s="21"/>
      <c r="C12" s="33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6"/>
    </row>
    <row r="13" spans="1:32" ht="15.75" thickBot="1" x14ac:dyDescent="0.3">
      <c r="A13" s="38" t="s">
        <v>38</v>
      </c>
      <c r="B13" s="27"/>
      <c r="C13" s="34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8"/>
    </row>
  </sheetData>
  <mergeCells count="2">
    <mergeCell ref="B1:Z2"/>
    <mergeCell ref="AA1:AF2"/>
  </mergeCells>
  <conditionalFormatting sqref="B4:AF13">
    <cfRule type="expression" dxfId="1" priority="1">
      <formula>COUNTIF(JF,B$3)&gt;0</formula>
    </cfRule>
    <cfRule type="expression" dxfId="0" priority="2">
      <formula>OR(WEEKDAY(B$4,2)=6,WEEKDAY(B$4,2)=7)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Source!$I$6:$I$11</xm:f>
          </x14:formula1>
          <xm:sqref>B5:AF13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8"/>
  <sheetViews>
    <sheetView workbookViewId="0">
      <selection activeCell="K25" sqref="K25"/>
    </sheetView>
  </sheetViews>
  <sheetFormatPr baseColWidth="10" defaultColWidth="9.140625" defaultRowHeight="15" x14ac:dyDescent="0.25"/>
  <cols>
    <col min="1" max="1" width="13.28515625" bestFit="1" customWidth="1"/>
    <col min="2" max="2" width="14.140625" customWidth="1"/>
    <col min="3" max="4" width="10.7109375" bestFit="1" customWidth="1"/>
    <col min="6" max="6" width="18.28515625" bestFit="1" customWidth="1"/>
    <col min="7" max="7" width="7.7109375" bestFit="1" customWidth="1"/>
    <col min="8" max="8" width="8.7109375" customWidth="1"/>
    <col min="9" max="9" width="14.28515625" bestFit="1" customWidth="1"/>
  </cols>
  <sheetData>
    <row r="1" spans="1:10" x14ac:dyDescent="0.25">
      <c r="A1" s="3" t="s">
        <v>31</v>
      </c>
      <c r="B1">
        <v>2019</v>
      </c>
    </row>
    <row r="2" spans="1:10" x14ac:dyDescent="0.25">
      <c r="A2" s="3" t="s">
        <v>14</v>
      </c>
      <c r="B2" s="1">
        <v>43466</v>
      </c>
      <c r="D2" s="1"/>
    </row>
    <row r="3" spans="1:10" ht="15.75" thickBot="1" x14ac:dyDescent="0.3"/>
    <row r="4" spans="1:10" x14ac:dyDescent="0.25">
      <c r="F4" s="51" t="s">
        <v>16</v>
      </c>
      <c r="G4" s="52"/>
      <c r="H4" s="6"/>
    </row>
    <row r="5" spans="1:10" ht="15.75" thickBot="1" x14ac:dyDescent="0.3">
      <c r="B5" s="14" t="s">
        <v>19</v>
      </c>
      <c r="C5" s="2" t="s">
        <v>12</v>
      </c>
      <c r="D5" s="2" t="s">
        <v>13</v>
      </c>
      <c r="F5" s="18" t="s">
        <v>17</v>
      </c>
      <c r="G5" s="19" t="s">
        <v>18</v>
      </c>
      <c r="I5" s="23" t="s">
        <v>33</v>
      </c>
      <c r="J5" s="23" t="s">
        <v>35</v>
      </c>
    </row>
    <row r="6" spans="1:10" x14ac:dyDescent="0.25">
      <c r="B6" s="8" t="s">
        <v>0</v>
      </c>
      <c r="C6" s="5">
        <f>B2</f>
        <v>43466</v>
      </c>
      <c r="D6" s="9">
        <f>EOMONTH(B2,0)</f>
        <v>43496</v>
      </c>
      <c r="F6" s="15" t="s">
        <v>37</v>
      </c>
      <c r="G6" s="16">
        <f>DATE($B$1,1,1)</f>
        <v>43466</v>
      </c>
      <c r="I6" s="23" t="s">
        <v>34</v>
      </c>
      <c r="J6" s="23">
        <v>1</v>
      </c>
    </row>
    <row r="7" spans="1:10" x14ac:dyDescent="0.25">
      <c r="B7" s="8" t="s">
        <v>1</v>
      </c>
      <c r="C7" s="4">
        <f>EDATE(C6,1)</f>
        <v>43497</v>
      </c>
      <c r="D7" s="10">
        <f>EOMONTH(C7,0)</f>
        <v>43524</v>
      </c>
      <c r="F7" s="15" t="s">
        <v>20</v>
      </c>
      <c r="G7" s="16">
        <f>FLOOR(DAY(MINUTE($B$1/38)/2+56)&amp;"/5/"&amp;$B$1,7)-34</f>
        <v>43576</v>
      </c>
      <c r="I7" s="23" t="s">
        <v>41</v>
      </c>
      <c r="J7" s="23">
        <v>0.5</v>
      </c>
    </row>
    <row r="8" spans="1:10" x14ac:dyDescent="0.25">
      <c r="B8" s="8" t="s">
        <v>2</v>
      </c>
      <c r="C8" s="4">
        <f t="shared" ref="C8:C17" si="0">EDATE(C7,1)</f>
        <v>43525</v>
      </c>
      <c r="D8" s="10">
        <f>EOMONTH(C8,0)</f>
        <v>43555</v>
      </c>
      <c r="F8" s="15" t="s">
        <v>21</v>
      </c>
      <c r="G8" s="20">
        <f>G7+1</f>
        <v>43577</v>
      </c>
      <c r="I8" s="23" t="s">
        <v>15</v>
      </c>
      <c r="J8" s="23">
        <v>1</v>
      </c>
    </row>
    <row r="9" spans="1:10" x14ac:dyDescent="0.25">
      <c r="B9" s="8" t="s">
        <v>3</v>
      </c>
      <c r="C9" s="4">
        <f t="shared" si="0"/>
        <v>43556</v>
      </c>
      <c r="D9" s="10">
        <f t="shared" ref="D9:D17" si="1">EOMONTH(C9,0)</f>
        <v>43585</v>
      </c>
      <c r="F9" s="15" t="s">
        <v>22</v>
      </c>
      <c r="G9" s="16">
        <f>DATE($B$1,5,1)</f>
        <v>43586</v>
      </c>
      <c r="I9" s="23" t="s">
        <v>42</v>
      </c>
      <c r="J9" s="23">
        <v>0.5</v>
      </c>
    </row>
    <row r="10" spans="1:10" x14ac:dyDescent="0.25">
      <c r="B10" s="8" t="s">
        <v>4</v>
      </c>
      <c r="C10" s="4">
        <f t="shared" si="0"/>
        <v>43586</v>
      </c>
      <c r="D10" s="10">
        <f t="shared" si="1"/>
        <v>43616</v>
      </c>
      <c r="F10" s="15" t="s">
        <v>23</v>
      </c>
      <c r="G10" s="16">
        <f>DATE($B$1,5,8)</f>
        <v>43593</v>
      </c>
      <c r="I10" s="23" t="s">
        <v>36</v>
      </c>
      <c r="J10" s="23">
        <v>1</v>
      </c>
    </row>
    <row r="11" spans="1:10" x14ac:dyDescent="0.25">
      <c r="B11" s="8" t="s">
        <v>5</v>
      </c>
      <c r="C11" s="4">
        <f t="shared" si="0"/>
        <v>43617</v>
      </c>
      <c r="D11" s="10">
        <f t="shared" si="1"/>
        <v>43646</v>
      </c>
      <c r="F11" s="15" t="s">
        <v>24</v>
      </c>
      <c r="G11" s="16">
        <f>G7+39</f>
        <v>43615</v>
      </c>
      <c r="I11" s="23" t="s">
        <v>43</v>
      </c>
      <c r="J11" s="23">
        <v>0.5</v>
      </c>
    </row>
    <row r="12" spans="1:10" x14ac:dyDescent="0.25">
      <c r="B12" s="8" t="s">
        <v>6</v>
      </c>
      <c r="C12" s="4">
        <f t="shared" si="0"/>
        <v>43647</v>
      </c>
      <c r="D12" s="10">
        <f t="shared" si="1"/>
        <v>43677</v>
      </c>
      <c r="F12" s="15" t="s">
        <v>32</v>
      </c>
      <c r="G12" s="16">
        <f>G8+49</f>
        <v>43626</v>
      </c>
      <c r="I12" s="23" t="s">
        <v>44</v>
      </c>
      <c r="J12" s="23">
        <v>1</v>
      </c>
    </row>
    <row r="13" spans="1:10" x14ac:dyDescent="0.25">
      <c r="B13" s="8" t="s">
        <v>7</v>
      </c>
      <c r="C13" s="4">
        <f t="shared" si="0"/>
        <v>43678</v>
      </c>
      <c r="D13" s="10">
        <f t="shared" si="1"/>
        <v>43708</v>
      </c>
      <c r="F13" s="15" t="s">
        <v>25</v>
      </c>
      <c r="G13" s="16">
        <f>G8+50</f>
        <v>43627</v>
      </c>
      <c r="I13" s="23" t="s">
        <v>45</v>
      </c>
      <c r="J13" s="23">
        <v>0.5</v>
      </c>
    </row>
    <row r="14" spans="1:10" x14ac:dyDescent="0.25">
      <c r="B14" s="8" t="s">
        <v>8</v>
      </c>
      <c r="C14" s="4">
        <f t="shared" si="0"/>
        <v>43709</v>
      </c>
      <c r="D14" s="10">
        <f t="shared" si="1"/>
        <v>43738</v>
      </c>
      <c r="F14" s="15" t="s">
        <v>30</v>
      </c>
      <c r="G14" s="16">
        <f>DATE($B$1,7,14)</f>
        <v>43660</v>
      </c>
      <c r="I14" s="23"/>
      <c r="J14" s="23">
        <v>1</v>
      </c>
    </row>
    <row r="15" spans="1:10" x14ac:dyDescent="0.25">
      <c r="B15" s="8" t="s">
        <v>9</v>
      </c>
      <c r="C15" s="4">
        <f t="shared" si="0"/>
        <v>43739</v>
      </c>
      <c r="D15" s="10">
        <f t="shared" si="1"/>
        <v>43769</v>
      </c>
      <c r="F15" s="15" t="s">
        <v>26</v>
      </c>
      <c r="G15" s="16">
        <f>DATE($B$1,8,15)</f>
        <v>43692</v>
      </c>
    </row>
    <row r="16" spans="1:10" x14ac:dyDescent="0.25">
      <c r="B16" s="8" t="s">
        <v>10</v>
      </c>
      <c r="C16" s="4">
        <f t="shared" si="0"/>
        <v>43770</v>
      </c>
      <c r="D16" s="10">
        <f t="shared" si="1"/>
        <v>43799</v>
      </c>
      <c r="F16" s="15" t="s">
        <v>27</v>
      </c>
      <c r="G16" s="16">
        <f>DATE($B$1,11,1)</f>
        <v>43770</v>
      </c>
    </row>
    <row r="17" spans="2:7" x14ac:dyDescent="0.25">
      <c r="B17" s="11" t="s">
        <v>11</v>
      </c>
      <c r="C17" s="12">
        <f t="shared" si="0"/>
        <v>43800</v>
      </c>
      <c r="D17" s="13">
        <f t="shared" si="1"/>
        <v>43830</v>
      </c>
      <c r="F17" s="17" t="s">
        <v>28</v>
      </c>
      <c r="G17" s="16">
        <f>DATE($B$1,11,11)</f>
        <v>43780</v>
      </c>
    </row>
    <row r="18" spans="2:7" x14ac:dyDescent="0.25">
      <c r="F18" s="17" t="s">
        <v>29</v>
      </c>
      <c r="G18" s="16">
        <f>DATE($B$1,12,25)</f>
        <v>43824</v>
      </c>
    </row>
  </sheetData>
  <mergeCells count="1">
    <mergeCell ref="F4:G4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Janvier</vt:lpstr>
      <vt:lpstr>Source</vt:lpstr>
      <vt:lpstr>horaires</vt:lpstr>
      <vt:lpstr>Janvier!JF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2019-07-22T15:21:46Z</dcterms:modified>
</cp:coreProperties>
</file>