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ulouali\Desktop\"/>
    </mc:Choice>
  </mc:AlternateContent>
  <bookViews>
    <workbookView xWindow="0" yWindow="0" windowWidth="20490" windowHeight="7740"/>
  </bookViews>
  <sheets>
    <sheet name="calcul" sheetId="1" r:id="rId1"/>
    <sheet name="OF PRODUCTION" sheetId="2" r:id="rId2"/>
  </sheets>
  <externalReferences>
    <externalReference r:id="rId3"/>
    <externalReference r:id="rId4"/>
  </externalReferences>
  <definedNames>
    <definedName name="image">INDIRECT(VLOOKUP(calcul!B$10,[1]Feuil1!A:C,2,0))</definedName>
    <definedName name="Tissus">[1]Feuil4!$A$2:$A$3</definedName>
    <definedName name="TRINGLE">[1]Feuil3!#REF!</definedName>
    <definedName name="Type_de_tringle">INDIRECT(VLOOKUP(calcul!B1048576,calcul!A1048566:I1048569,2,0))</definedName>
    <definedName name="_xlnm.Print_Area" localSheetId="0">calcul!$B$1:$J$30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l="1"/>
  <c r="F2" i="2"/>
  <c r="D2" i="2"/>
  <c r="D25" i="1"/>
  <c r="F25" i="1" s="1"/>
  <c r="I25" i="1" s="1"/>
  <c r="I23" i="1"/>
  <c r="F23" i="1"/>
  <c r="F22" i="1"/>
  <c r="I22" i="1" s="1"/>
  <c r="D21" i="1"/>
  <c r="F21" i="1" s="1"/>
  <c r="I21" i="1" s="1"/>
  <c r="F20" i="1"/>
  <c r="I20" i="1" s="1"/>
  <c r="I19" i="1"/>
  <c r="H18" i="1"/>
  <c r="F18" i="1"/>
  <c r="I18" i="1" s="1"/>
  <c r="H17" i="1"/>
  <c r="D17" i="1"/>
  <c r="F17" i="1" s="1"/>
  <c r="B17" i="1"/>
  <c r="H16" i="1"/>
  <c r="H8" i="1"/>
  <c r="E2" i="2" s="1"/>
  <c r="I7" i="1"/>
  <c r="H7" i="1"/>
  <c r="D16" i="1" s="1"/>
  <c r="F16" i="1" s="1"/>
  <c r="I16" i="1" s="1"/>
  <c r="E7" i="1"/>
  <c r="A5" i="1"/>
  <c r="C2" i="2" s="1"/>
  <c r="A11" i="1"/>
  <c r="I17" i="1" l="1"/>
  <c r="I26" i="1"/>
  <c r="I28" i="1" s="1"/>
  <c r="D24" i="1"/>
  <c r="F24" i="1" s="1"/>
  <c r="I24" i="1" s="1"/>
</calcChain>
</file>

<file path=xl/sharedStrings.xml><?xml version="1.0" encoding="utf-8"?>
<sst xmlns="http://schemas.openxmlformats.org/spreadsheetml/2006/main" count="71" uniqueCount="63">
  <si>
    <t xml:space="preserve">RIDEAU </t>
  </si>
  <si>
    <t>HAUTEUR SOUS PLAFOND</t>
  </si>
  <si>
    <t>LAIZE TISSU</t>
  </si>
  <si>
    <t>LARGEUR RIDEAU</t>
  </si>
  <si>
    <t>LARGEUR MUR</t>
  </si>
  <si>
    <t>OURLET</t>
  </si>
  <si>
    <t>HAUTEUR RIDEAU</t>
  </si>
  <si>
    <t>JEUX SOL/ RIDEAU</t>
  </si>
  <si>
    <t>FRONCAGE</t>
  </si>
  <si>
    <t>NOMBRE PANNEAU</t>
  </si>
  <si>
    <t>TYPE DE TRINGLE</t>
  </si>
  <si>
    <t xml:space="preserve">ALTRAN Decotrack Acier Anodisé K.18718AA </t>
  </si>
  <si>
    <t>TYPE DE TISSU</t>
  </si>
  <si>
    <t>voilage</t>
  </si>
  <si>
    <t>Simple</t>
  </si>
  <si>
    <t>VOILAGE DIMOUT BLANC</t>
  </si>
  <si>
    <t xml:space="preserve"> PRIX DE REVIENT</t>
  </si>
  <si>
    <t>TAUX DE</t>
  </si>
  <si>
    <t>QTE</t>
  </si>
  <si>
    <t>PRIX</t>
  </si>
  <si>
    <t xml:space="preserve">MONTANT </t>
  </si>
  <si>
    <t>DESIGNATION M.P</t>
  </si>
  <si>
    <t>Matiére</t>
  </si>
  <si>
    <t>CHUTE</t>
  </si>
  <si>
    <t>UTILE</t>
  </si>
  <si>
    <t>U</t>
  </si>
  <si>
    <t>UNITAIRE</t>
  </si>
  <si>
    <t>H.T (dh)</t>
  </si>
  <si>
    <t xml:space="preserve">Modèle de refléte </t>
  </si>
  <si>
    <t>WAVE</t>
  </si>
  <si>
    <t>ML</t>
  </si>
  <si>
    <t>type de tringle</t>
  </si>
  <si>
    <t xml:space="preserve">TISSU </t>
  </si>
  <si>
    <t>ETIQUETTE RICHBOND</t>
  </si>
  <si>
    <t>FIL A COUDRE</t>
  </si>
  <si>
    <t>GR</t>
  </si>
  <si>
    <t>CROCHET ANNEAU</t>
  </si>
  <si>
    <t>SACHETS PLASTIQUE</t>
  </si>
  <si>
    <t>SCOTCH TRANSPARENT</t>
  </si>
  <si>
    <t>vis</t>
  </si>
  <si>
    <t>cheville</t>
  </si>
  <si>
    <t>COÛT MATIÈRE</t>
  </si>
  <si>
    <t>Prix en ml (MP*COEF PRIX )</t>
  </si>
  <si>
    <t>DESCRIPTION</t>
  </si>
  <si>
    <t>LARGEUR</t>
  </si>
  <si>
    <t>HAUTEUR</t>
  </si>
  <si>
    <t>REF TISSU</t>
  </si>
  <si>
    <t>QUANTITE</t>
  </si>
  <si>
    <t>Crochet</t>
  </si>
  <si>
    <t>Tringle</t>
  </si>
  <si>
    <t>Support</t>
  </si>
  <si>
    <t>RIDEAU 1</t>
  </si>
  <si>
    <t>RIDEAU 2</t>
  </si>
  <si>
    <t>RIDEAU 3</t>
  </si>
  <si>
    <t>RIDEAU 4</t>
  </si>
  <si>
    <t>RIDEAU 5</t>
  </si>
  <si>
    <t>RIDEAU 6</t>
  </si>
  <si>
    <t>RIDEAU 7</t>
  </si>
  <si>
    <t>RIDEAU 8</t>
  </si>
  <si>
    <t>RIDEAU 9</t>
  </si>
  <si>
    <t>RIDEAU 10</t>
  </si>
  <si>
    <t>RIDEAU 11</t>
  </si>
  <si>
    <t>RIDEAU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</si>
</sst>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8" x14ac:knownFonts="1">
    <font>
      <sz val="11"/>
      <color theme="1"/>
      <name val="Calibri"/>
      <family val="2"/>
      <scheme val="minor"/>
    </font>
    <font>
      <b/>
      <sz val="12"/>
      <color rgb="FFFA7D00"/>
      <name val="Times New Roman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0"/>
      <color indexed="8"/>
      <name val="Times New Roman"/>
      <family val="1"/>
    </font>
    <font>
      <sz val="10"/>
      <name val="Times New Roman"/>
      <family val="1"/>
    </font>
    <font>
      <b/>
      <sz val="13"/>
      <name val="Times New Roman"/>
      <family val="1"/>
    </font>
    <font>
      <b/>
      <sz val="16"/>
      <color theme="1"/>
      <name val="Times New Roman"/>
      <family val="1"/>
    </font>
    <font>
      <sz val="14"/>
      <color theme="1"/>
      <name val="Times New Roman"/>
      <family val="1"/>
    </font>
    <font>
      <b/>
      <sz val="16"/>
      <color rgb="FFFA7D00"/>
      <name val="Times New Roman"/>
      <family val="2"/>
    </font>
    <font>
      <b/>
      <sz val="16"/>
      <name val="Times New Roman"/>
      <family val="1"/>
    </font>
    <font>
      <b/>
      <sz val="12"/>
      <color theme="1"/>
      <name val="Times New Roman"/>
      <family val="1"/>
    </font>
    <font>
      <b/>
      <sz val="13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name val="Times New Roman"/>
      <family val="1"/>
    </font>
    <font>
      <sz val="9"/>
      <color rgb="FF6A7379"/>
      <name val="Times New Roman"/>
      <family val="1"/>
    </font>
    <font>
      <b/>
      <sz val="10"/>
      <name val="Times New Roman"/>
      <family val="1"/>
    </font>
    <font>
      <sz val="12"/>
      <color theme="1"/>
      <name val="Times New Roman"/>
      <family val="1"/>
    </font>
    <font>
      <sz val="12"/>
      <color rgb="FFFF0000"/>
      <name val="Times New Roman"/>
      <family val="1"/>
    </font>
    <font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11"/>
      <color indexed="8"/>
      <name val="Calibri"/>
      <family val="2"/>
    </font>
    <font>
      <b/>
      <sz val="14"/>
      <color rgb="FFFF0000"/>
      <name val="Times New Roman"/>
      <family val="1"/>
    </font>
    <font>
      <b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99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/>
      <bottom style="double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/>
      <top style="thin">
        <color indexed="64"/>
      </top>
      <bottom style="thin">
        <color indexed="64"/>
      </bottom>
      <diagonal/>
    </border>
    <border>
      <left/>
      <right style="double">
        <color rgb="FF3F3F3F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43" fontId="23" fillId="0" borderId="0" applyFont="0" applyFill="0" applyBorder="0" applyAlignment="0" applyProtection="0"/>
  </cellStyleXfs>
  <cellXfs count="97">
    <xf numFmtId="0" fontId="0" fillId="0" borderId="0" xfId="0"/>
    <xf numFmtId="0" fontId="4" fillId="0" borderId="2" xfId="0" applyFont="1" applyBorder="1"/>
    <xf numFmtId="0" fontId="4" fillId="4" borderId="3" xfId="0" applyFont="1" applyFill="1" applyBorder="1"/>
    <xf numFmtId="0" fontId="4" fillId="4" borderId="4" xfId="0" applyFont="1" applyFill="1" applyBorder="1"/>
    <xf numFmtId="0" fontId="4" fillId="4" borderId="0" xfId="0" applyFont="1" applyFill="1"/>
    <xf numFmtId="0" fontId="5" fillId="5" borderId="5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6" fillId="4" borderId="8" xfId="0" applyFont="1" applyFill="1" applyBorder="1"/>
    <xf numFmtId="0" fontId="4" fillId="4" borderId="9" xfId="0" applyFont="1" applyFill="1" applyBorder="1"/>
    <xf numFmtId="0" fontId="6" fillId="4" borderId="0" xfId="0" applyFont="1" applyFill="1" applyBorder="1"/>
    <xf numFmtId="0" fontId="6" fillId="4" borderId="0" xfId="0" applyFont="1" applyFill="1" applyBorder="1" applyAlignment="1">
      <alignment wrapText="1"/>
    </xf>
    <xf numFmtId="2" fontId="4" fillId="4" borderId="0" xfId="0" applyNumberFormat="1" applyFont="1" applyFill="1"/>
    <xf numFmtId="0" fontId="7" fillId="6" borderId="5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4" fillId="4" borderId="8" xfId="0" applyFont="1" applyFill="1" applyBorder="1"/>
    <xf numFmtId="0" fontId="4" fillId="7" borderId="9" xfId="0" applyFont="1" applyFill="1" applyBorder="1"/>
    <xf numFmtId="0" fontId="8" fillId="8" borderId="10" xfId="0" applyFont="1" applyFill="1" applyBorder="1" applyAlignment="1">
      <alignment horizontal="center"/>
    </xf>
    <xf numFmtId="0" fontId="4" fillId="4" borderId="0" xfId="0" applyFont="1" applyFill="1" applyBorder="1"/>
    <xf numFmtId="0" fontId="9" fillId="7" borderId="0" xfId="0" applyFont="1" applyFill="1" applyBorder="1"/>
    <xf numFmtId="0" fontId="8" fillId="8" borderId="10" xfId="0" applyNumberFormat="1" applyFont="1" applyFill="1" applyBorder="1" applyAlignment="1">
      <alignment horizontal="center"/>
    </xf>
    <xf numFmtId="0" fontId="10" fillId="2" borderId="1" xfId="1" applyNumberFormat="1" applyFont="1" applyBorder="1" applyAlignment="1">
      <alignment horizontal="center"/>
    </xf>
    <xf numFmtId="4" fontId="11" fillId="0" borderId="11" xfId="0" applyNumberFormat="1" applyFont="1" applyFill="1" applyBorder="1" applyAlignment="1">
      <alignment horizontal="center" vertical="center"/>
    </xf>
    <xf numFmtId="0" fontId="9" fillId="7" borderId="9" xfId="0" applyFont="1" applyFill="1" applyBorder="1"/>
    <xf numFmtId="0" fontId="10" fillId="2" borderId="1" xfId="1" applyFont="1" applyBorder="1" applyAlignment="1">
      <alignment horizontal="center"/>
    </xf>
    <xf numFmtId="4" fontId="11" fillId="0" borderId="12" xfId="0" applyNumberFormat="1" applyFont="1" applyFill="1" applyBorder="1" applyAlignment="1">
      <alignment horizontal="center" vertical="center"/>
    </xf>
    <xf numFmtId="0" fontId="4" fillId="0" borderId="0" xfId="0" applyFont="1" applyBorder="1"/>
    <xf numFmtId="0" fontId="9" fillId="7" borderId="0" xfId="0" applyFont="1" applyFill="1" applyBorder="1" applyAlignment="1">
      <alignment vertical="center"/>
    </xf>
    <xf numFmtId="4" fontId="11" fillId="0" borderId="13" xfId="0" applyNumberFormat="1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left" vertical="center"/>
    </xf>
    <xf numFmtId="0" fontId="12" fillId="8" borderId="11" xfId="0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/>
    </xf>
    <xf numFmtId="0" fontId="9" fillId="7" borderId="0" xfId="0" applyFont="1" applyFill="1" applyBorder="1" applyAlignment="1">
      <alignment horizontal="left" vertical="center"/>
    </xf>
    <xf numFmtId="0" fontId="13" fillId="8" borderId="10" xfId="0" applyFont="1" applyFill="1" applyBorder="1" applyAlignment="1">
      <alignment horizontal="center" vertical="center" wrapText="1"/>
    </xf>
    <xf numFmtId="0" fontId="12" fillId="8" borderId="10" xfId="0" applyFont="1" applyFill="1" applyBorder="1" applyAlignment="1">
      <alignment horizontal="center" vertical="center" wrapText="1"/>
    </xf>
    <xf numFmtId="0" fontId="13" fillId="4" borderId="0" xfId="0" applyNumberFormat="1" applyFont="1" applyFill="1" applyBorder="1" applyAlignment="1">
      <alignment horizontal="center"/>
    </xf>
    <xf numFmtId="0" fontId="14" fillId="8" borderId="10" xfId="0" applyFont="1" applyFill="1" applyBorder="1" applyAlignment="1">
      <alignment horizontal="center" vertical="center" wrapText="1"/>
    </xf>
    <xf numFmtId="0" fontId="13" fillId="4" borderId="0" xfId="0" applyNumberFormat="1" applyFont="1" applyFill="1" applyBorder="1" applyAlignment="1">
      <alignment horizontal="center" vertical="center" wrapText="1"/>
    </xf>
    <xf numFmtId="0" fontId="7" fillId="4" borderId="0" xfId="0" applyFont="1" applyFill="1" applyBorder="1"/>
    <xf numFmtId="0" fontId="15" fillId="9" borderId="14" xfId="0" applyFont="1" applyFill="1" applyBorder="1"/>
    <xf numFmtId="0" fontId="6" fillId="9" borderId="15" xfId="0" applyFont="1" applyFill="1" applyBorder="1"/>
    <xf numFmtId="0" fontId="16" fillId="4" borderId="8" xfId="0" applyFont="1" applyFill="1" applyBorder="1"/>
    <xf numFmtId="0" fontId="17" fillId="9" borderId="16" xfId="0" applyFont="1" applyFill="1" applyBorder="1" applyAlignment="1">
      <alignment horizontal="center"/>
    </xf>
    <xf numFmtId="0" fontId="17" fillId="9" borderId="11" xfId="0" applyFont="1" applyFill="1" applyBorder="1" applyAlignment="1">
      <alignment horizontal="center" vertical="center"/>
    </xf>
    <xf numFmtId="0" fontId="17" fillId="9" borderId="11" xfId="0" applyFont="1" applyFill="1" applyBorder="1" applyAlignment="1">
      <alignment horizontal="center"/>
    </xf>
    <xf numFmtId="0" fontId="17" fillId="9" borderId="17" xfId="0" applyFont="1" applyFill="1" applyBorder="1" applyAlignment="1">
      <alignment horizontal="left"/>
    </xf>
    <xf numFmtId="0" fontId="17" fillId="9" borderId="18" xfId="0" applyFont="1" applyFill="1" applyBorder="1" applyAlignment="1">
      <alignment horizontal="left"/>
    </xf>
    <xf numFmtId="0" fontId="17" fillId="9" borderId="10" xfId="0" applyFont="1" applyFill="1" applyBorder="1" applyAlignment="1">
      <alignment horizontal="center"/>
    </xf>
    <xf numFmtId="0" fontId="15" fillId="9" borderId="2" xfId="0" applyFont="1" applyFill="1" applyBorder="1" applyAlignment="1">
      <alignment horizontal="center" vertical="center"/>
    </xf>
    <xf numFmtId="0" fontId="18" fillId="3" borderId="19" xfId="2" applyFont="1" applyBorder="1" applyAlignment="1">
      <alignment horizontal="left"/>
    </xf>
    <xf numFmtId="0" fontId="18" fillId="3" borderId="20" xfId="2" applyFont="1" applyBorder="1" applyAlignment="1">
      <alignment horizontal="left"/>
    </xf>
    <xf numFmtId="0" fontId="18" fillId="3" borderId="21" xfId="2" applyFont="1" applyBorder="1" applyAlignment="1">
      <alignment horizontal="center"/>
    </xf>
    <xf numFmtId="0" fontId="18" fillId="3" borderId="22" xfId="2" applyFont="1" applyBorder="1" applyAlignment="1">
      <alignment horizontal="center"/>
    </xf>
    <xf numFmtId="2" fontId="18" fillId="3" borderId="22" xfId="2" applyNumberFormat="1" applyFont="1" applyBorder="1" applyAlignment="1">
      <alignment horizontal="center"/>
    </xf>
    <xf numFmtId="0" fontId="18" fillId="3" borderId="23" xfId="2" applyFont="1" applyBorder="1" applyAlignment="1">
      <alignment horizontal="center"/>
    </xf>
    <xf numFmtId="0" fontId="15" fillId="9" borderId="5" xfId="0" applyFont="1" applyFill="1" applyBorder="1" applyAlignment="1">
      <alignment horizontal="center" vertical="center"/>
    </xf>
    <xf numFmtId="0" fontId="18" fillId="3" borderId="24" xfId="2" applyFont="1" applyBorder="1" applyAlignment="1">
      <alignment horizontal="center"/>
    </xf>
    <xf numFmtId="2" fontId="19" fillId="3" borderId="24" xfId="2" applyNumberFormat="1" applyFont="1" applyBorder="1" applyAlignment="1">
      <alignment horizontal="center"/>
    </xf>
    <xf numFmtId="0" fontId="18" fillId="3" borderId="25" xfId="2" applyFont="1" applyBorder="1" applyAlignment="1">
      <alignment horizontal="center"/>
    </xf>
    <xf numFmtId="0" fontId="18" fillId="3" borderId="26" xfId="2" applyFont="1" applyBorder="1" applyAlignment="1">
      <alignment horizontal="left"/>
    </xf>
    <xf numFmtId="0" fontId="18" fillId="3" borderId="27" xfId="2" applyFont="1" applyBorder="1" applyAlignment="1">
      <alignment horizontal="left"/>
    </xf>
    <xf numFmtId="0" fontId="19" fillId="3" borderId="24" xfId="2" applyFont="1" applyBorder="1" applyAlignment="1">
      <alignment horizontal="center"/>
    </xf>
    <xf numFmtId="2" fontId="18" fillId="3" borderId="24" xfId="2" applyNumberFormat="1" applyFont="1" applyBorder="1" applyAlignment="1">
      <alignment horizontal="center"/>
    </xf>
    <xf numFmtId="2" fontId="18" fillId="3" borderId="28" xfId="2" applyNumberFormat="1" applyFont="1" applyBorder="1" applyAlignment="1">
      <alignment horizontal="center"/>
    </xf>
    <xf numFmtId="0" fontId="20" fillId="9" borderId="19" xfId="0" applyFont="1" applyFill="1" applyBorder="1" applyAlignment="1">
      <alignment horizontal="left"/>
    </xf>
    <xf numFmtId="0" fontId="20" fillId="9" borderId="20" xfId="0" applyFont="1" applyFill="1" applyBorder="1" applyAlignment="1">
      <alignment horizontal="left"/>
    </xf>
    <xf numFmtId="0" fontId="20" fillId="9" borderId="29" xfId="0" applyFont="1" applyFill="1" applyBorder="1" applyAlignment="1">
      <alignment horizontal="center"/>
    </xf>
    <xf numFmtId="0" fontId="20" fillId="9" borderId="30" xfId="0" applyFont="1" applyFill="1" applyBorder="1" applyAlignment="1">
      <alignment horizontal="center"/>
    </xf>
    <xf numFmtId="2" fontId="20" fillId="9" borderId="31" xfId="0" applyNumberFormat="1" applyFont="1" applyFill="1" applyBorder="1" applyAlignment="1">
      <alignment horizontal="center"/>
    </xf>
    <xf numFmtId="2" fontId="20" fillId="0" borderId="32" xfId="0" applyNumberFormat="1" applyFont="1" applyFill="1" applyBorder="1" applyAlignment="1">
      <alignment horizontal="center"/>
    </xf>
    <xf numFmtId="0" fontId="20" fillId="9" borderId="20" xfId="0" applyFont="1" applyFill="1" applyBorder="1" applyAlignment="1">
      <alignment horizontal="center"/>
    </xf>
    <xf numFmtId="2" fontId="20" fillId="9" borderId="19" xfId="0" applyNumberFormat="1" applyFont="1" applyFill="1" applyBorder="1" applyAlignment="1">
      <alignment horizontal="center"/>
    </xf>
    <xf numFmtId="2" fontId="20" fillId="0" borderId="33" xfId="0" applyNumberFormat="1" applyFont="1" applyFill="1" applyBorder="1" applyAlignment="1">
      <alignment horizontal="center"/>
    </xf>
    <xf numFmtId="2" fontId="6" fillId="4" borderId="8" xfId="0" applyNumberFormat="1" applyFont="1" applyFill="1" applyBorder="1"/>
    <xf numFmtId="0" fontId="21" fillId="4" borderId="9" xfId="0" applyFont="1" applyFill="1" applyBorder="1" applyAlignment="1">
      <alignment horizontal="center"/>
    </xf>
    <xf numFmtId="0" fontId="22" fillId="0" borderId="34" xfId="0" applyFont="1" applyFill="1" applyBorder="1" applyAlignment="1">
      <alignment horizontal="left"/>
    </xf>
    <xf numFmtId="0" fontId="22" fillId="4" borderId="35" xfId="0" applyFont="1" applyFill="1" applyBorder="1" applyAlignment="1">
      <alignment horizontal="left"/>
    </xf>
    <xf numFmtId="43" fontId="24" fillId="9" borderId="36" xfId="3" applyFont="1" applyFill="1" applyBorder="1" applyAlignment="1">
      <alignment vertical="center"/>
    </xf>
    <xf numFmtId="0" fontId="21" fillId="4" borderId="37" xfId="0" applyFont="1" applyFill="1" applyBorder="1" applyAlignment="1">
      <alignment horizontal="center"/>
    </xf>
    <xf numFmtId="0" fontId="21" fillId="4" borderId="38" xfId="0" applyFont="1" applyFill="1" applyBorder="1" applyAlignment="1">
      <alignment horizontal="center"/>
    </xf>
    <xf numFmtId="2" fontId="22" fillId="0" borderId="33" xfId="0" applyNumberFormat="1" applyFont="1" applyFill="1" applyBorder="1" applyAlignment="1">
      <alignment horizontal="center"/>
    </xf>
    <xf numFmtId="0" fontId="6" fillId="0" borderId="0" xfId="0" applyFont="1" applyBorder="1"/>
    <xf numFmtId="0" fontId="11" fillId="0" borderId="5" xfId="0" applyFont="1" applyFill="1" applyBorder="1" applyAlignment="1">
      <alignment horizontal="left"/>
    </xf>
    <xf numFmtId="0" fontId="11" fillId="0" borderId="6" xfId="0" applyFont="1" applyFill="1" applyBorder="1" applyAlignment="1">
      <alignment horizontal="left"/>
    </xf>
    <xf numFmtId="0" fontId="11" fillId="0" borderId="7" xfId="0" applyFont="1" applyFill="1" applyBorder="1" applyAlignment="1">
      <alignment horizontal="left"/>
    </xf>
    <xf numFmtId="43" fontId="25" fillId="10" borderId="10" xfId="3" applyFont="1" applyFill="1" applyBorder="1" applyAlignment="1">
      <alignment horizontal="left" vertical="top"/>
    </xf>
    <xf numFmtId="0" fontId="4" fillId="4" borderId="39" xfId="0" applyFont="1" applyFill="1" applyBorder="1"/>
    <xf numFmtId="0" fontId="4" fillId="4" borderId="40" xfId="0" applyFont="1" applyFill="1" applyBorder="1"/>
    <xf numFmtId="0" fontId="4" fillId="4" borderId="41" xfId="0" applyFont="1" applyFill="1" applyBorder="1"/>
    <xf numFmtId="0" fontId="4" fillId="0" borderId="0" xfId="0" applyFont="1"/>
    <xf numFmtId="0" fontId="26" fillId="0" borderId="29" xfId="0" applyFont="1" applyBorder="1" applyAlignment="1">
      <alignment horizontal="center"/>
    </xf>
    <xf numFmtId="0" fontId="26" fillId="0" borderId="29" xfId="0" applyFont="1" applyBorder="1"/>
    <xf numFmtId="0" fontId="26" fillId="0" borderId="29" xfId="0" applyFont="1" applyFill="1" applyBorder="1"/>
    <xf numFmtId="0" fontId="26" fillId="0" borderId="29" xfId="0" applyFont="1" applyFill="1" applyBorder="1" applyAlignment="1">
      <alignment horizontal="center"/>
    </xf>
    <xf numFmtId="0" fontId="27" fillId="0" borderId="29" xfId="0" applyFont="1" applyBorder="1" applyAlignment="1">
      <alignment horizontal="center"/>
    </xf>
    <xf numFmtId="0" fontId="0" fillId="0" borderId="29" xfId="0" applyBorder="1"/>
  </cellXfs>
  <cellStyles count="4">
    <cellStyle name="40 % - Accent4" xfId="2" builtinId="43"/>
    <cellStyle name="Calcul" xfId="1" builtinId="22"/>
    <cellStyle name="Milliers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1</xdr:rowOff>
        </xdr:from>
        <xdr:to>
          <xdr:col>1</xdr:col>
          <xdr:colOff>292364</xdr:colOff>
          <xdr:row>11</xdr:row>
          <xdr:rowOff>574147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image" spid="_x0000_s102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0" y="2466976"/>
              <a:ext cx="2159264" cy="106944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10</xdr:row>
          <xdr:rowOff>9525</xdr:rowOff>
        </xdr:from>
        <xdr:to>
          <xdr:col>7</xdr:col>
          <xdr:colOff>38100</xdr:colOff>
          <xdr:row>11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251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ulinette_V2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oulinette/PR%20%20RIDEA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OF PRODUCTION"/>
      <sheetName val="Feuil1"/>
      <sheetName val="type tissus"/>
      <sheetName val="Feuil3"/>
      <sheetName val="Feuil4"/>
    </sheetNames>
    <sheetDataSet>
      <sheetData sheetId="0"/>
      <sheetData sheetId="1"/>
      <sheetData sheetId="2">
        <row r="1">
          <cell r="A1" t="str">
            <v>tringle</v>
          </cell>
          <cell r="B1" t="str">
            <v>Ref image</v>
          </cell>
          <cell r="C1" t="str">
            <v>photo</v>
          </cell>
          <cell r="D1" t="str">
            <v>Prix</v>
          </cell>
          <cell r="E1" t="str">
            <v>Fournisseur</v>
          </cell>
          <cell r="F1" t="str">
            <v>Réf</v>
          </cell>
          <cell r="G1" t="str">
            <v>support</v>
          </cell>
          <cell r="H1" t="str">
            <v>épaisseur ou diamètre</v>
          </cell>
          <cell r="I1" t="str">
            <v>épaisseur: tringle + support</v>
          </cell>
          <cell r="J1" t="str">
            <v>embouts*2</v>
          </cell>
        </row>
        <row r="2">
          <cell r="A2" t="str">
            <v>INOX BOUFED 41414300</v>
          </cell>
          <cell r="B2" t="str">
            <v>feuil1!$C$2</v>
          </cell>
          <cell r="D2">
            <v>300</v>
          </cell>
          <cell r="E2" t="str">
            <v>BOUFED</v>
          </cell>
          <cell r="F2">
            <v>41414300</v>
          </cell>
          <cell r="G2" t="str">
            <v>mur</v>
          </cell>
          <cell r="H2">
            <v>2.5000000000000001E-2</v>
          </cell>
          <cell r="I2">
            <v>2.5000000000000001E-2</v>
          </cell>
          <cell r="J2">
            <v>0.1</v>
          </cell>
        </row>
        <row r="3">
          <cell r="A3" t="str">
            <v>ALUMINIUM AMECASER 41549943</v>
          </cell>
          <cell r="B3" t="str">
            <v>feuil1!$C$3</v>
          </cell>
          <cell r="D3">
            <v>40</v>
          </cell>
          <cell r="E3" t="str">
            <v>AMECASER</v>
          </cell>
          <cell r="F3">
            <v>41549943</v>
          </cell>
          <cell r="G3" t="str">
            <v>plafond</v>
          </cell>
          <cell r="H3">
            <v>2.1000000000000001E-2</v>
          </cell>
          <cell r="I3">
            <v>2.3E-2</v>
          </cell>
          <cell r="J3">
            <v>4.8000000000000001E-2</v>
          </cell>
        </row>
        <row r="4">
          <cell r="A4" t="str">
            <v xml:space="preserve">ALUMINIUM DOUBLE AMECASER </v>
          </cell>
          <cell r="B4" t="str">
            <v>feuil1!$C$4</v>
          </cell>
          <cell r="D4">
            <v>80</v>
          </cell>
          <cell r="E4" t="str">
            <v>AMECASER</v>
          </cell>
          <cell r="G4" t="str">
            <v>plafond</v>
          </cell>
          <cell r="H4">
            <v>2.1000000000000001E-2</v>
          </cell>
          <cell r="I4">
            <v>2.3E-2</v>
          </cell>
          <cell r="J4">
            <v>4.8000000000000001E-2</v>
          </cell>
        </row>
        <row r="5">
          <cell r="A5" t="str">
            <v>INOX DOUBLE BOUFED</v>
          </cell>
          <cell r="B5" t="str">
            <v>feuil1!$C$5</v>
          </cell>
          <cell r="D5">
            <v>600</v>
          </cell>
          <cell r="E5" t="str">
            <v>BOUFED</v>
          </cell>
          <cell r="G5" t="str">
            <v>mur</v>
          </cell>
          <cell r="H5">
            <v>2.5000000000000001E-2</v>
          </cell>
          <cell r="I5">
            <v>2.5000000000000001E-2</v>
          </cell>
          <cell r="J5">
            <v>0.1</v>
          </cell>
        </row>
        <row r="6">
          <cell r="A6" t="str">
            <v>ALTRAN Decotrack Acier Anodisé K.19018AA</v>
          </cell>
          <cell r="B6" t="str">
            <v>feuil1!$C$6</v>
          </cell>
          <cell r="D6">
            <v>574</v>
          </cell>
          <cell r="E6" t="str">
            <v>ALTRAN</v>
          </cell>
          <cell r="F6" t="str">
            <v>K.19018AA</v>
          </cell>
          <cell r="G6" t="str">
            <v>mur</v>
          </cell>
          <cell r="H6">
            <v>1.9E-2</v>
          </cell>
          <cell r="I6">
            <v>2.4E-2</v>
          </cell>
          <cell r="J6">
            <v>6.0000000000000001E-3</v>
          </cell>
        </row>
        <row r="7">
          <cell r="A7" t="str">
            <v>ALTRAN Decotrack Blanc K.19018BL</v>
          </cell>
          <cell r="B7" t="str">
            <v>feuil1!$C$7</v>
          </cell>
          <cell r="D7">
            <v>502</v>
          </cell>
          <cell r="E7" t="str">
            <v>ALTRAN</v>
          </cell>
          <cell r="F7" t="str">
            <v>K.19018BL</v>
          </cell>
          <cell r="G7" t="str">
            <v>mur</v>
          </cell>
          <cell r="H7">
            <v>1.9E-2</v>
          </cell>
          <cell r="I7">
            <v>2.4E-2</v>
          </cell>
          <cell r="J7">
            <v>6.0000000000000001E-3</v>
          </cell>
        </row>
        <row r="8">
          <cell r="A8" t="str">
            <v>ALTRAN Decotrack Bronze K.19018BC</v>
          </cell>
          <cell r="B8" t="str">
            <v>feuil1!$C$8</v>
          </cell>
          <cell r="D8">
            <v>536</v>
          </cell>
          <cell r="E8" t="str">
            <v>ALTRAN</v>
          </cell>
          <cell r="F8" t="str">
            <v>K.19018BC</v>
          </cell>
          <cell r="G8" t="str">
            <v>mur</v>
          </cell>
          <cell r="H8">
            <v>1.9E-2</v>
          </cell>
          <cell r="I8">
            <v>2.4E-2</v>
          </cell>
          <cell r="J8">
            <v>6.0000000000000001E-3</v>
          </cell>
        </row>
        <row r="9">
          <cell r="A9" t="str">
            <v xml:space="preserve">ALTRAN Decotrack Acier Anodisé K.18718AA </v>
          </cell>
          <cell r="B9" t="str">
            <v>feuil1!$C$9</v>
          </cell>
          <cell r="D9">
            <v>344</v>
          </cell>
          <cell r="E9" t="str">
            <v>ALTRAN</v>
          </cell>
          <cell r="F9" t="str">
            <v>K.18718AA</v>
          </cell>
          <cell r="G9" t="str">
            <v>plafond</v>
          </cell>
          <cell r="H9">
            <v>1.9E-2</v>
          </cell>
          <cell r="I9">
            <v>2.0999999999999998E-2</v>
          </cell>
          <cell r="J9">
            <v>6.0000000000000001E-3</v>
          </cell>
        </row>
        <row r="10">
          <cell r="A10" t="str">
            <v>ALTRAN Decotrack® Argent Anodisé K.18718AP</v>
          </cell>
          <cell r="B10" t="str">
            <v>feuil1!$C$10</v>
          </cell>
          <cell r="D10">
            <v>284</v>
          </cell>
          <cell r="E10" t="str">
            <v>ALTRAN</v>
          </cell>
          <cell r="F10" t="str">
            <v>K.18718AP</v>
          </cell>
          <cell r="G10" t="str">
            <v>plafond</v>
          </cell>
          <cell r="H10">
            <v>1.9E-2</v>
          </cell>
          <cell r="I10">
            <v>2.0999999999999998E-2</v>
          </cell>
          <cell r="J10">
            <v>6.0000000000000001E-3</v>
          </cell>
        </row>
        <row r="11">
          <cell r="A11" t="str">
            <v>ALTRAN SINTRA K.15600100</v>
          </cell>
          <cell r="B11" t="str">
            <v>feuil1!$C$11</v>
          </cell>
          <cell r="D11">
            <v>820</v>
          </cell>
          <cell r="E11" t="str">
            <v>ALTRAN</v>
          </cell>
          <cell r="F11" t="str">
            <v>K.15600100</v>
          </cell>
          <cell r="G11" t="str">
            <v>mur</v>
          </cell>
          <cell r="H11">
            <v>0.03</v>
          </cell>
          <cell r="I11">
            <v>5.5999999999999994E-2</v>
          </cell>
          <cell r="J11">
            <v>0.05</v>
          </cell>
        </row>
        <row r="12">
          <cell r="A12" t="str">
            <v xml:space="preserve">ALTRAN SINTRA double  K.15522100 </v>
          </cell>
          <cell r="B12" t="str">
            <v>feuil1!$C$12</v>
          </cell>
          <cell r="D12">
            <v>1327</v>
          </cell>
          <cell r="E12" t="str">
            <v>ALTRAN</v>
          </cell>
          <cell r="F12" t="str">
            <v>K.15522100</v>
          </cell>
          <cell r="G12" t="str">
            <v>mur</v>
          </cell>
          <cell r="H12">
            <v>0.03</v>
          </cell>
          <cell r="I12">
            <v>5.5999999999999994E-2</v>
          </cell>
          <cell r="J12">
            <v>0.05</v>
          </cell>
        </row>
        <row r="13">
          <cell r="A13" t="str">
            <v>ALTRAN SINTRA tirage cordon B.16600100</v>
          </cell>
          <cell r="B13" t="str">
            <v>feuil1!$C$13</v>
          </cell>
          <cell r="D13">
            <v>755</v>
          </cell>
          <cell r="E13" t="str">
            <v>ALTRAN</v>
          </cell>
          <cell r="F13" t="str">
            <v>B.16600100</v>
          </cell>
          <cell r="G13" t="str">
            <v>plafond</v>
          </cell>
          <cell r="H13">
            <v>0.03</v>
          </cell>
          <cell r="I13">
            <v>3.2000000000000001E-2</v>
          </cell>
          <cell r="J13">
            <v>0.11</v>
          </cell>
        </row>
        <row r="14">
          <cell r="A14" t="str">
            <v>ALTRAN SINTRA tirage cordon B.16622100</v>
          </cell>
          <cell r="D14">
            <v>1406</v>
          </cell>
          <cell r="E14" t="str">
            <v>ALTRAN</v>
          </cell>
          <cell r="F14" t="str">
            <v>B.16622100</v>
          </cell>
        </row>
        <row r="15">
          <cell r="A15" t="str">
            <v>ALTRAN OBIDOS  K.14100100</v>
          </cell>
          <cell r="B15" t="str">
            <v>feuil1!$C$15</v>
          </cell>
          <cell r="D15">
            <v>949</v>
          </cell>
          <cell r="E15" t="str">
            <v>ALTRAN</v>
          </cell>
          <cell r="F15" t="str">
            <v>K.14100100</v>
          </cell>
          <cell r="G15" t="str">
            <v>mur</v>
          </cell>
          <cell r="H15">
            <v>0.03</v>
          </cell>
          <cell r="I15">
            <v>5.5999999999999994E-2</v>
          </cell>
          <cell r="J15">
            <v>0.05</v>
          </cell>
        </row>
        <row r="16">
          <cell r="A16" t="str">
            <v>ALTRAN CÓRCEGA Wenge K.724432</v>
          </cell>
          <cell r="B16" t="str">
            <v>feuil1!$C$16</v>
          </cell>
          <cell r="D16">
            <v>780</v>
          </cell>
          <cell r="E16" t="str">
            <v>ALTRAN</v>
          </cell>
          <cell r="F16" t="str">
            <v xml:space="preserve"> K.724432</v>
          </cell>
          <cell r="G16" t="str">
            <v>mur</v>
          </cell>
          <cell r="H16">
            <v>5.5E-2</v>
          </cell>
          <cell r="I16">
            <v>8.6999999999999994E-2</v>
          </cell>
        </row>
        <row r="17">
          <cell r="A17" t="str">
            <v>ALTRAN OBIDOS  Tirage cordon K.14300100</v>
          </cell>
          <cell r="B17" t="str">
            <v>feuil1!$C$17</v>
          </cell>
          <cell r="D17">
            <v>922</v>
          </cell>
          <cell r="E17" t="str">
            <v>ALTRAN</v>
          </cell>
          <cell r="F17" t="str">
            <v>K.14300100</v>
          </cell>
          <cell r="G17" t="str">
            <v>plafond</v>
          </cell>
        </row>
        <row r="18">
          <cell r="A18" t="str">
            <v>ALTRAN COIMBRA Tirage Cordon K.15200100-</v>
          </cell>
          <cell r="B18" t="str">
            <v>feuil1!$C$18</v>
          </cell>
          <cell r="D18">
            <v>1048</v>
          </cell>
          <cell r="E18" t="str">
            <v>ALTRAN</v>
          </cell>
          <cell r="F18" t="str">
            <v>K.15200100-</v>
          </cell>
          <cell r="G18" t="str">
            <v>plafond</v>
          </cell>
        </row>
      </sheetData>
      <sheetData sheetId="3">
        <row r="1">
          <cell r="C1" t="str">
            <v>DESCRIPTION</v>
          </cell>
          <cell r="D1" t="str">
            <v>PRIX</v>
          </cell>
          <cell r="E1" t="str">
            <v>FR</v>
          </cell>
          <cell r="F1" t="str">
            <v>TYPE TISSU</v>
          </cell>
          <cell r="G1" t="str">
            <v>COULEUR</v>
          </cell>
          <cell r="H1" t="str">
            <v>LAIZE</v>
          </cell>
        </row>
        <row r="2">
          <cell r="C2" t="str">
            <v>OCCULTANT BIFOSC</v>
          </cell>
          <cell r="D2">
            <v>97.619</v>
          </cell>
          <cell r="E2" t="str">
            <v>BITEX</v>
          </cell>
          <cell r="F2" t="str">
            <v>OCCULTANT</v>
          </cell>
          <cell r="H2">
            <v>3</v>
          </cell>
        </row>
        <row r="3">
          <cell r="C3" t="str">
            <v>VOILAGE BLANC MOTIF</v>
          </cell>
          <cell r="D3">
            <v>61.056800000000003</v>
          </cell>
          <cell r="E3" t="str">
            <v>BITEX</v>
          </cell>
          <cell r="F3" t="str">
            <v>VOILAGE</v>
          </cell>
          <cell r="G3" t="str">
            <v>BLANC MOTIF</v>
          </cell>
          <cell r="H3">
            <v>3</v>
          </cell>
        </row>
        <row r="4">
          <cell r="C4" t="str">
            <v>VOILAGE LAURA BLANC</v>
          </cell>
          <cell r="D4">
            <v>66.143600000000006</v>
          </cell>
          <cell r="E4" t="str">
            <v>BITEX</v>
          </cell>
          <cell r="F4" t="str">
            <v>VOILAGE</v>
          </cell>
          <cell r="G4" t="str">
            <v>BLANC</v>
          </cell>
          <cell r="H4">
            <v>3</v>
          </cell>
        </row>
        <row r="5">
          <cell r="C5" t="str">
            <v>VOILAGE VRALON BLANC UNI</v>
          </cell>
          <cell r="D5">
            <v>59.890900000000002</v>
          </cell>
          <cell r="E5" t="str">
            <v>BITEX</v>
          </cell>
          <cell r="F5" t="str">
            <v>VOILAGE</v>
          </cell>
          <cell r="G5" t="str">
            <v>BLANC UNI</v>
          </cell>
          <cell r="H5">
            <v>3</v>
          </cell>
        </row>
        <row r="6">
          <cell r="C6" t="str">
            <v>OCCULTANT LISOPAC GRIS CLAIRE</v>
          </cell>
          <cell r="D6">
            <v>105.36360000000001</v>
          </cell>
          <cell r="E6" t="str">
            <v>BITEX</v>
          </cell>
          <cell r="F6" t="str">
            <v>OCCULTANT</v>
          </cell>
          <cell r="G6" t="str">
            <v>GRIS CLAIRE</v>
          </cell>
          <cell r="H6">
            <v>2.8</v>
          </cell>
        </row>
        <row r="7">
          <cell r="C7" t="str">
            <v>OCCULTANT LISOPAC BEIGE</v>
          </cell>
          <cell r="D7">
            <v>105.36360000000001</v>
          </cell>
          <cell r="E7" t="str">
            <v>BITEX</v>
          </cell>
          <cell r="F7" t="str">
            <v>OCCULTANT</v>
          </cell>
          <cell r="G7" t="str">
            <v>BEIGE</v>
          </cell>
          <cell r="H7">
            <v>2.8</v>
          </cell>
        </row>
        <row r="8">
          <cell r="C8" t="str">
            <v>OCCULTANT LISOPAC TAUPE</v>
          </cell>
          <cell r="D8">
            <v>105.36360000000001</v>
          </cell>
          <cell r="E8" t="str">
            <v>BITEX</v>
          </cell>
          <cell r="F8" t="str">
            <v>OCCULTANT</v>
          </cell>
          <cell r="G8" t="str">
            <v>TAUPE</v>
          </cell>
          <cell r="H8">
            <v>2.8</v>
          </cell>
        </row>
        <row r="9">
          <cell r="C9" t="str">
            <v>OCCULTANT LISOPAC GRIS FANCE</v>
          </cell>
          <cell r="D9">
            <v>105.36360000000001</v>
          </cell>
          <cell r="E9" t="str">
            <v>BITEX</v>
          </cell>
          <cell r="F9" t="str">
            <v>OCCULTANT</v>
          </cell>
          <cell r="G9" t="str">
            <v>GRIS FANCE</v>
          </cell>
          <cell r="H9">
            <v>2.8</v>
          </cell>
        </row>
        <row r="10">
          <cell r="C10" t="str">
            <v>OCCULTANT LISOPAC KAKI</v>
          </cell>
          <cell r="D10">
            <v>105.36360000000001</v>
          </cell>
          <cell r="E10" t="str">
            <v>BITEX</v>
          </cell>
          <cell r="F10" t="str">
            <v>OCCULTANT</v>
          </cell>
          <cell r="H10">
            <v>2.8</v>
          </cell>
        </row>
        <row r="11">
          <cell r="C11" t="str">
            <v>VOILAGE LAURA BLANC MOTIF</v>
          </cell>
          <cell r="D11">
            <v>61.056800000000003</v>
          </cell>
          <cell r="E11" t="str">
            <v>BITEX</v>
          </cell>
          <cell r="F11" t="str">
            <v>VOILAGE</v>
          </cell>
          <cell r="G11" t="str">
            <v>BLANC MOTF</v>
          </cell>
          <cell r="H11">
            <v>3</v>
          </cell>
        </row>
        <row r="12">
          <cell r="C12" t="str">
            <v>VOILAGE DIMOUT BLANC</v>
          </cell>
          <cell r="D12">
            <v>114.2234</v>
          </cell>
          <cell r="E12" t="str">
            <v>AZNAR</v>
          </cell>
          <cell r="F12" t="str">
            <v>VOILAGE</v>
          </cell>
          <cell r="G12" t="str">
            <v>BLANC</v>
          </cell>
          <cell r="H12">
            <v>3</v>
          </cell>
        </row>
        <row r="13">
          <cell r="C13" t="str">
            <v>OCCULTANT DARKEN</v>
          </cell>
          <cell r="D13">
            <v>75.743799999999993</v>
          </cell>
          <cell r="E13" t="str">
            <v>AZNAR</v>
          </cell>
          <cell r="F13" t="str">
            <v>OCCULTANT</v>
          </cell>
          <cell r="H13">
            <v>3</v>
          </cell>
        </row>
        <row r="14">
          <cell r="C14" t="str">
            <v>NIGHT TOTAL BLACKOUT</v>
          </cell>
          <cell r="D14">
            <v>80.782399999999996</v>
          </cell>
          <cell r="E14" t="str">
            <v>AZNAR</v>
          </cell>
          <cell r="F14" t="str">
            <v>VOILAGE</v>
          </cell>
          <cell r="H14">
            <v>3</v>
          </cell>
        </row>
        <row r="15">
          <cell r="C15" t="str">
            <v>VOILAGE GRIS</v>
          </cell>
          <cell r="D15">
            <v>59.864899999999999</v>
          </cell>
          <cell r="E15" t="str">
            <v>AZNAR</v>
          </cell>
          <cell r="F15" t="str">
            <v>VOILAGE</v>
          </cell>
          <cell r="G15" t="str">
            <v>GRIS</v>
          </cell>
          <cell r="H15">
            <v>3</v>
          </cell>
        </row>
        <row r="16">
          <cell r="C16" t="str">
            <v>VOILAGE BLANC CASSE'</v>
          </cell>
          <cell r="D16">
            <v>59.864899999999999</v>
          </cell>
          <cell r="E16" t="str">
            <v>AZNAR</v>
          </cell>
          <cell r="F16" t="str">
            <v>VOILAGE</v>
          </cell>
          <cell r="G16" t="str">
            <v>BLANC CASSE</v>
          </cell>
          <cell r="H16">
            <v>3</v>
          </cell>
        </row>
        <row r="17">
          <cell r="C17" t="str">
            <v>VOILAGE BEIGE</v>
          </cell>
          <cell r="D17">
            <v>59.864899999999999</v>
          </cell>
          <cell r="E17" t="str">
            <v>AZNAR</v>
          </cell>
          <cell r="F17" t="str">
            <v>VOILAGE</v>
          </cell>
          <cell r="G17" t="str">
            <v>BEIGE</v>
          </cell>
          <cell r="H17">
            <v>3</v>
          </cell>
        </row>
        <row r="18">
          <cell r="C18" t="str">
            <v>VOILAGE ETAMIN LISO</v>
          </cell>
          <cell r="D18">
            <v>52.658999999999999</v>
          </cell>
          <cell r="E18" t="str">
            <v>AZNAR</v>
          </cell>
          <cell r="F18" t="str">
            <v>VOILAGE</v>
          </cell>
          <cell r="H18">
            <v>3</v>
          </cell>
        </row>
      </sheetData>
      <sheetData sheetId="4"/>
      <sheetData sheetId="5">
        <row r="2">
          <cell r="A2" t="str">
            <v xml:space="preserve">occultant </v>
          </cell>
        </row>
        <row r="3">
          <cell r="A3" t="str">
            <v>voilage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DEAU "/>
      <sheetName val="BASE"/>
      <sheetName val="Feuil2"/>
      <sheetName val="RIDEAU  (2)"/>
      <sheetName val="RIDEAU TRINGLE SILENCIEU-METAL"/>
      <sheetName val="CHEMIN DE LIT"/>
      <sheetName val="JUPONNAGE"/>
      <sheetName val="COUSSIN DE LIT"/>
      <sheetName val="tissu rideau"/>
    </sheetNames>
    <sheetDataSet>
      <sheetData sheetId="0"/>
      <sheetData sheetId="1">
        <row r="3">
          <cell r="E3" t="str">
            <v>Modèle Reflète</v>
          </cell>
          <cell r="F3" t="str">
            <v>Prix</v>
          </cell>
        </row>
        <row r="4">
          <cell r="E4" t="str">
            <v>WAVE</v>
          </cell>
          <cell r="F4">
            <v>100</v>
          </cell>
        </row>
        <row r="5">
          <cell r="E5" t="str">
            <v>papillon</v>
          </cell>
          <cell r="F5">
            <v>60</v>
          </cell>
        </row>
        <row r="6">
          <cell r="E6" t="str">
            <v>Un seul plis</v>
          </cell>
          <cell r="F6">
            <v>50</v>
          </cell>
        </row>
        <row r="7">
          <cell r="E7" t="str">
            <v>Trois plis</v>
          </cell>
          <cell r="F7">
            <v>40</v>
          </cell>
        </row>
        <row r="8">
          <cell r="E8" t="str">
            <v>normale</v>
          </cell>
          <cell r="F8">
            <v>25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AM200"/>
  <sheetViews>
    <sheetView tabSelected="1" zoomScale="90" zoomScaleNormal="90" workbookViewId="0">
      <selection activeCell="I11" sqref="I11"/>
    </sheetView>
  </sheetViews>
  <sheetFormatPr baseColWidth="10" defaultRowHeight="15" x14ac:dyDescent="0.25"/>
  <cols>
    <col min="1" max="1" width="28" style="90" customWidth="1"/>
    <col min="2" max="2" width="27.7109375" style="90" customWidth="1"/>
    <col min="3" max="3" width="13" style="90" customWidth="1"/>
    <col min="4" max="4" width="19" style="90" customWidth="1"/>
    <col min="5" max="5" width="18.85546875" style="90" customWidth="1"/>
    <col min="6" max="6" width="11.42578125" style="90" customWidth="1"/>
    <col min="7" max="7" width="25.42578125" style="90" customWidth="1"/>
    <col min="8" max="8" width="10" style="90" bestFit="1" customWidth="1"/>
    <col min="9" max="9" width="15.28515625" style="90" bestFit="1" customWidth="1"/>
    <col min="10" max="10" width="6.5703125" style="4" customWidth="1"/>
    <col min="11" max="39" width="11.42578125" style="4"/>
    <col min="40" max="257" width="11.42578125" style="90"/>
    <col min="258" max="258" width="32.42578125" style="90" customWidth="1"/>
    <col min="259" max="259" width="29.28515625" style="90" customWidth="1"/>
    <col min="260" max="260" width="13.85546875" style="90" customWidth="1"/>
    <col min="261" max="261" width="11.42578125" style="90"/>
    <col min="262" max="262" width="17.85546875" style="90" customWidth="1"/>
    <col min="263" max="263" width="11.42578125" style="90"/>
    <col min="264" max="264" width="36.28515625" style="90" customWidth="1"/>
    <col min="265" max="265" width="16.140625" style="90" customWidth="1"/>
    <col min="266" max="513" width="11.42578125" style="90"/>
    <col min="514" max="514" width="32.42578125" style="90" customWidth="1"/>
    <col min="515" max="515" width="29.28515625" style="90" customWidth="1"/>
    <col min="516" max="516" width="13.85546875" style="90" customWidth="1"/>
    <col min="517" max="517" width="11.42578125" style="90"/>
    <col min="518" max="518" width="17.85546875" style="90" customWidth="1"/>
    <col min="519" max="519" width="11.42578125" style="90"/>
    <col min="520" max="520" width="36.28515625" style="90" customWidth="1"/>
    <col min="521" max="521" width="16.140625" style="90" customWidth="1"/>
    <col min="522" max="769" width="11.42578125" style="90"/>
    <col min="770" max="770" width="32.42578125" style="90" customWidth="1"/>
    <col min="771" max="771" width="29.28515625" style="90" customWidth="1"/>
    <col min="772" max="772" width="13.85546875" style="90" customWidth="1"/>
    <col min="773" max="773" width="11.42578125" style="90"/>
    <col min="774" max="774" width="17.85546875" style="90" customWidth="1"/>
    <col min="775" max="775" width="11.42578125" style="90"/>
    <col min="776" max="776" width="36.28515625" style="90" customWidth="1"/>
    <col min="777" max="777" width="16.140625" style="90" customWidth="1"/>
    <col min="778" max="1025" width="11.42578125" style="90"/>
    <col min="1026" max="1026" width="32.42578125" style="90" customWidth="1"/>
    <col min="1027" max="1027" width="29.28515625" style="90" customWidth="1"/>
    <col min="1028" max="1028" width="13.85546875" style="90" customWidth="1"/>
    <col min="1029" max="1029" width="11.42578125" style="90"/>
    <col min="1030" max="1030" width="17.85546875" style="90" customWidth="1"/>
    <col min="1031" max="1031" width="11.42578125" style="90"/>
    <col min="1032" max="1032" width="36.28515625" style="90" customWidth="1"/>
    <col min="1033" max="1033" width="16.140625" style="90" customWidth="1"/>
    <col min="1034" max="1281" width="11.42578125" style="90"/>
    <col min="1282" max="1282" width="32.42578125" style="90" customWidth="1"/>
    <col min="1283" max="1283" width="29.28515625" style="90" customWidth="1"/>
    <col min="1284" max="1284" width="13.85546875" style="90" customWidth="1"/>
    <col min="1285" max="1285" width="11.42578125" style="90"/>
    <col min="1286" max="1286" width="17.85546875" style="90" customWidth="1"/>
    <col min="1287" max="1287" width="11.42578125" style="90"/>
    <col min="1288" max="1288" width="36.28515625" style="90" customWidth="1"/>
    <col min="1289" max="1289" width="16.140625" style="90" customWidth="1"/>
    <col min="1290" max="1537" width="11.42578125" style="90"/>
    <col min="1538" max="1538" width="32.42578125" style="90" customWidth="1"/>
    <col min="1539" max="1539" width="29.28515625" style="90" customWidth="1"/>
    <col min="1540" max="1540" width="13.85546875" style="90" customWidth="1"/>
    <col min="1541" max="1541" width="11.42578125" style="90"/>
    <col min="1542" max="1542" width="17.85546875" style="90" customWidth="1"/>
    <col min="1543" max="1543" width="11.42578125" style="90"/>
    <col min="1544" max="1544" width="36.28515625" style="90" customWidth="1"/>
    <col min="1545" max="1545" width="16.140625" style="90" customWidth="1"/>
    <col min="1546" max="1793" width="11.42578125" style="90"/>
    <col min="1794" max="1794" width="32.42578125" style="90" customWidth="1"/>
    <col min="1795" max="1795" width="29.28515625" style="90" customWidth="1"/>
    <col min="1796" max="1796" width="13.85546875" style="90" customWidth="1"/>
    <col min="1797" max="1797" width="11.42578125" style="90"/>
    <col min="1798" max="1798" width="17.85546875" style="90" customWidth="1"/>
    <col min="1799" max="1799" width="11.42578125" style="90"/>
    <col min="1800" max="1800" width="36.28515625" style="90" customWidth="1"/>
    <col min="1801" max="1801" width="16.140625" style="90" customWidth="1"/>
    <col min="1802" max="2049" width="11.42578125" style="90"/>
    <col min="2050" max="2050" width="32.42578125" style="90" customWidth="1"/>
    <col min="2051" max="2051" width="29.28515625" style="90" customWidth="1"/>
    <col min="2052" max="2052" width="13.85546875" style="90" customWidth="1"/>
    <col min="2053" max="2053" width="11.42578125" style="90"/>
    <col min="2054" max="2054" width="17.85546875" style="90" customWidth="1"/>
    <col min="2055" max="2055" width="11.42578125" style="90"/>
    <col min="2056" max="2056" width="36.28515625" style="90" customWidth="1"/>
    <col min="2057" max="2057" width="16.140625" style="90" customWidth="1"/>
    <col min="2058" max="2305" width="11.42578125" style="90"/>
    <col min="2306" max="2306" width="32.42578125" style="90" customWidth="1"/>
    <col min="2307" max="2307" width="29.28515625" style="90" customWidth="1"/>
    <col min="2308" max="2308" width="13.85546875" style="90" customWidth="1"/>
    <col min="2309" max="2309" width="11.42578125" style="90"/>
    <col min="2310" max="2310" width="17.85546875" style="90" customWidth="1"/>
    <col min="2311" max="2311" width="11.42578125" style="90"/>
    <col min="2312" max="2312" width="36.28515625" style="90" customWidth="1"/>
    <col min="2313" max="2313" width="16.140625" style="90" customWidth="1"/>
    <col min="2314" max="2561" width="11.42578125" style="90"/>
    <col min="2562" max="2562" width="32.42578125" style="90" customWidth="1"/>
    <col min="2563" max="2563" width="29.28515625" style="90" customWidth="1"/>
    <col min="2564" max="2564" width="13.85546875" style="90" customWidth="1"/>
    <col min="2565" max="2565" width="11.42578125" style="90"/>
    <col min="2566" max="2566" width="17.85546875" style="90" customWidth="1"/>
    <col min="2567" max="2567" width="11.42578125" style="90"/>
    <col min="2568" max="2568" width="36.28515625" style="90" customWidth="1"/>
    <col min="2569" max="2569" width="16.140625" style="90" customWidth="1"/>
    <col min="2570" max="2817" width="11.42578125" style="90"/>
    <col min="2818" max="2818" width="32.42578125" style="90" customWidth="1"/>
    <col min="2819" max="2819" width="29.28515625" style="90" customWidth="1"/>
    <col min="2820" max="2820" width="13.85546875" style="90" customWidth="1"/>
    <col min="2821" max="2821" width="11.42578125" style="90"/>
    <col min="2822" max="2822" width="17.85546875" style="90" customWidth="1"/>
    <col min="2823" max="2823" width="11.42578125" style="90"/>
    <col min="2824" max="2824" width="36.28515625" style="90" customWidth="1"/>
    <col min="2825" max="2825" width="16.140625" style="90" customWidth="1"/>
    <col min="2826" max="3073" width="11.42578125" style="90"/>
    <col min="3074" max="3074" width="32.42578125" style="90" customWidth="1"/>
    <col min="3075" max="3075" width="29.28515625" style="90" customWidth="1"/>
    <col min="3076" max="3076" width="13.85546875" style="90" customWidth="1"/>
    <col min="3077" max="3077" width="11.42578125" style="90"/>
    <col min="3078" max="3078" width="17.85546875" style="90" customWidth="1"/>
    <col min="3079" max="3079" width="11.42578125" style="90"/>
    <col min="3080" max="3080" width="36.28515625" style="90" customWidth="1"/>
    <col min="3081" max="3081" width="16.140625" style="90" customWidth="1"/>
    <col min="3082" max="3329" width="11.42578125" style="90"/>
    <col min="3330" max="3330" width="32.42578125" style="90" customWidth="1"/>
    <col min="3331" max="3331" width="29.28515625" style="90" customWidth="1"/>
    <col min="3332" max="3332" width="13.85546875" style="90" customWidth="1"/>
    <col min="3333" max="3333" width="11.42578125" style="90"/>
    <col min="3334" max="3334" width="17.85546875" style="90" customWidth="1"/>
    <col min="3335" max="3335" width="11.42578125" style="90"/>
    <col min="3336" max="3336" width="36.28515625" style="90" customWidth="1"/>
    <col min="3337" max="3337" width="16.140625" style="90" customWidth="1"/>
    <col min="3338" max="3585" width="11.42578125" style="90"/>
    <col min="3586" max="3586" width="32.42578125" style="90" customWidth="1"/>
    <col min="3587" max="3587" width="29.28515625" style="90" customWidth="1"/>
    <col min="3588" max="3588" width="13.85546875" style="90" customWidth="1"/>
    <col min="3589" max="3589" width="11.42578125" style="90"/>
    <col min="3590" max="3590" width="17.85546875" style="90" customWidth="1"/>
    <col min="3591" max="3591" width="11.42578125" style="90"/>
    <col min="3592" max="3592" width="36.28515625" style="90" customWidth="1"/>
    <col min="3593" max="3593" width="16.140625" style="90" customWidth="1"/>
    <col min="3594" max="3841" width="11.42578125" style="90"/>
    <col min="3842" max="3842" width="32.42578125" style="90" customWidth="1"/>
    <col min="3843" max="3843" width="29.28515625" style="90" customWidth="1"/>
    <col min="3844" max="3844" width="13.85546875" style="90" customWidth="1"/>
    <col min="3845" max="3845" width="11.42578125" style="90"/>
    <col min="3846" max="3846" width="17.85546875" style="90" customWidth="1"/>
    <col min="3847" max="3847" width="11.42578125" style="90"/>
    <col min="3848" max="3848" width="36.28515625" style="90" customWidth="1"/>
    <col min="3849" max="3849" width="16.140625" style="90" customWidth="1"/>
    <col min="3850" max="4097" width="11.42578125" style="90"/>
    <col min="4098" max="4098" width="32.42578125" style="90" customWidth="1"/>
    <col min="4099" max="4099" width="29.28515625" style="90" customWidth="1"/>
    <col min="4100" max="4100" width="13.85546875" style="90" customWidth="1"/>
    <col min="4101" max="4101" width="11.42578125" style="90"/>
    <col min="4102" max="4102" width="17.85546875" style="90" customWidth="1"/>
    <col min="4103" max="4103" width="11.42578125" style="90"/>
    <col min="4104" max="4104" width="36.28515625" style="90" customWidth="1"/>
    <col min="4105" max="4105" width="16.140625" style="90" customWidth="1"/>
    <col min="4106" max="4353" width="11.42578125" style="90"/>
    <col min="4354" max="4354" width="32.42578125" style="90" customWidth="1"/>
    <col min="4355" max="4355" width="29.28515625" style="90" customWidth="1"/>
    <col min="4356" max="4356" width="13.85546875" style="90" customWidth="1"/>
    <col min="4357" max="4357" width="11.42578125" style="90"/>
    <col min="4358" max="4358" width="17.85546875" style="90" customWidth="1"/>
    <col min="4359" max="4359" width="11.42578125" style="90"/>
    <col min="4360" max="4360" width="36.28515625" style="90" customWidth="1"/>
    <col min="4361" max="4361" width="16.140625" style="90" customWidth="1"/>
    <col min="4362" max="4609" width="11.42578125" style="90"/>
    <col min="4610" max="4610" width="32.42578125" style="90" customWidth="1"/>
    <col min="4611" max="4611" width="29.28515625" style="90" customWidth="1"/>
    <col min="4612" max="4612" width="13.85546875" style="90" customWidth="1"/>
    <col min="4613" max="4613" width="11.42578125" style="90"/>
    <col min="4614" max="4614" width="17.85546875" style="90" customWidth="1"/>
    <col min="4615" max="4615" width="11.42578125" style="90"/>
    <col min="4616" max="4616" width="36.28515625" style="90" customWidth="1"/>
    <col min="4617" max="4617" width="16.140625" style="90" customWidth="1"/>
    <col min="4618" max="4865" width="11.42578125" style="90"/>
    <col min="4866" max="4866" width="32.42578125" style="90" customWidth="1"/>
    <col min="4867" max="4867" width="29.28515625" style="90" customWidth="1"/>
    <col min="4868" max="4868" width="13.85546875" style="90" customWidth="1"/>
    <col min="4869" max="4869" width="11.42578125" style="90"/>
    <col min="4870" max="4870" width="17.85546875" style="90" customWidth="1"/>
    <col min="4871" max="4871" width="11.42578125" style="90"/>
    <col min="4872" max="4872" width="36.28515625" style="90" customWidth="1"/>
    <col min="4873" max="4873" width="16.140625" style="90" customWidth="1"/>
    <col min="4874" max="5121" width="11.42578125" style="90"/>
    <col min="5122" max="5122" width="32.42578125" style="90" customWidth="1"/>
    <col min="5123" max="5123" width="29.28515625" style="90" customWidth="1"/>
    <col min="5124" max="5124" width="13.85546875" style="90" customWidth="1"/>
    <col min="5125" max="5125" width="11.42578125" style="90"/>
    <col min="5126" max="5126" width="17.85546875" style="90" customWidth="1"/>
    <col min="5127" max="5127" width="11.42578125" style="90"/>
    <col min="5128" max="5128" width="36.28515625" style="90" customWidth="1"/>
    <col min="5129" max="5129" width="16.140625" style="90" customWidth="1"/>
    <col min="5130" max="5377" width="11.42578125" style="90"/>
    <col min="5378" max="5378" width="32.42578125" style="90" customWidth="1"/>
    <col min="5379" max="5379" width="29.28515625" style="90" customWidth="1"/>
    <col min="5380" max="5380" width="13.85546875" style="90" customWidth="1"/>
    <col min="5381" max="5381" width="11.42578125" style="90"/>
    <col min="5382" max="5382" width="17.85546875" style="90" customWidth="1"/>
    <col min="5383" max="5383" width="11.42578125" style="90"/>
    <col min="5384" max="5384" width="36.28515625" style="90" customWidth="1"/>
    <col min="5385" max="5385" width="16.140625" style="90" customWidth="1"/>
    <col min="5386" max="5633" width="11.42578125" style="90"/>
    <col min="5634" max="5634" width="32.42578125" style="90" customWidth="1"/>
    <col min="5635" max="5635" width="29.28515625" style="90" customWidth="1"/>
    <col min="5636" max="5636" width="13.85546875" style="90" customWidth="1"/>
    <col min="5637" max="5637" width="11.42578125" style="90"/>
    <col min="5638" max="5638" width="17.85546875" style="90" customWidth="1"/>
    <col min="5639" max="5639" width="11.42578125" style="90"/>
    <col min="5640" max="5640" width="36.28515625" style="90" customWidth="1"/>
    <col min="5641" max="5641" width="16.140625" style="90" customWidth="1"/>
    <col min="5642" max="5889" width="11.42578125" style="90"/>
    <col min="5890" max="5890" width="32.42578125" style="90" customWidth="1"/>
    <col min="5891" max="5891" width="29.28515625" style="90" customWidth="1"/>
    <col min="5892" max="5892" width="13.85546875" style="90" customWidth="1"/>
    <col min="5893" max="5893" width="11.42578125" style="90"/>
    <col min="5894" max="5894" width="17.85546875" style="90" customWidth="1"/>
    <col min="5895" max="5895" width="11.42578125" style="90"/>
    <col min="5896" max="5896" width="36.28515625" style="90" customWidth="1"/>
    <col min="5897" max="5897" width="16.140625" style="90" customWidth="1"/>
    <col min="5898" max="6145" width="11.42578125" style="90"/>
    <col min="6146" max="6146" width="32.42578125" style="90" customWidth="1"/>
    <col min="6147" max="6147" width="29.28515625" style="90" customWidth="1"/>
    <col min="6148" max="6148" width="13.85546875" style="90" customWidth="1"/>
    <col min="6149" max="6149" width="11.42578125" style="90"/>
    <col min="6150" max="6150" width="17.85546875" style="90" customWidth="1"/>
    <col min="6151" max="6151" width="11.42578125" style="90"/>
    <col min="6152" max="6152" width="36.28515625" style="90" customWidth="1"/>
    <col min="6153" max="6153" width="16.140625" style="90" customWidth="1"/>
    <col min="6154" max="6401" width="11.42578125" style="90"/>
    <col min="6402" max="6402" width="32.42578125" style="90" customWidth="1"/>
    <col min="6403" max="6403" width="29.28515625" style="90" customWidth="1"/>
    <col min="6404" max="6404" width="13.85546875" style="90" customWidth="1"/>
    <col min="6405" max="6405" width="11.42578125" style="90"/>
    <col min="6406" max="6406" width="17.85546875" style="90" customWidth="1"/>
    <col min="6407" max="6407" width="11.42578125" style="90"/>
    <col min="6408" max="6408" width="36.28515625" style="90" customWidth="1"/>
    <col min="6409" max="6409" width="16.140625" style="90" customWidth="1"/>
    <col min="6410" max="6657" width="11.42578125" style="90"/>
    <col min="6658" max="6658" width="32.42578125" style="90" customWidth="1"/>
    <col min="6659" max="6659" width="29.28515625" style="90" customWidth="1"/>
    <col min="6660" max="6660" width="13.85546875" style="90" customWidth="1"/>
    <col min="6661" max="6661" width="11.42578125" style="90"/>
    <col min="6662" max="6662" width="17.85546875" style="90" customWidth="1"/>
    <col min="6663" max="6663" width="11.42578125" style="90"/>
    <col min="6664" max="6664" width="36.28515625" style="90" customWidth="1"/>
    <col min="6665" max="6665" width="16.140625" style="90" customWidth="1"/>
    <col min="6666" max="6913" width="11.42578125" style="90"/>
    <col min="6914" max="6914" width="32.42578125" style="90" customWidth="1"/>
    <col min="6915" max="6915" width="29.28515625" style="90" customWidth="1"/>
    <col min="6916" max="6916" width="13.85546875" style="90" customWidth="1"/>
    <col min="6917" max="6917" width="11.42578125" style="90"/>
    <col min="6918" max="6918" width="17.85546875" style="90" customWidth="1"/>
    <col min="6919" max="6919" width="11.42578125" style="90"/>
    <col min="6920" max="6920" width="36.28515625" style="90" customWidth="1"/>
    <col min="6921" max="6921" width="16.140625" style="90" customWidth="1"/>
    <col min="6922" max="7169" width="11.42578125" style="90"/>
    <col min="7170" max="7170" width="32.42578125" style="90" customWidth="1"/>
    <col min="7171" max="7171" width="29.28515625" style="90" customWidth="1"/>
    <col min="7172" max="7172" width="13.85546875" style="90" customWidth="1"/>
    <col min="7173" max="7173" width="11.42578125" style="90"/>
    <col min="7174" max="7174" width="17.85546875" style="90" customWidth="1"/>
    <col min="7175" max="7175" width="11.42578125" style="90"/>
    <col min="7176" max="7176" width="36.28515625" style="90" customWidth="1"/>
    <col min="7177" max="7177" width="16.140625" style="90" customWidth="1"/>
    <col min="7178" max="7425" width="11.42578125" style="90"/>
    <col min="7426" max="7426" width="32.42578125" style="90" customWidth="1"/>
    <col min="7427" max="7427" width="29.28515625" style="90" customWidth="1"/>
    <col min="7428" max="7428" width="13.85546875" style="90" customWidth="1"/>
    <col min="7429" max="7429" width="11.42578125" style="90"/>
    <col min="7430" max="7430" width="17.85546875" style="90" customWidth="1"/>
    <col min="7431" max="7431" width="11.42578125" style="90"/>
    <col min="7432" max="7432" width="36.28515625" style="90" customWidth="1"/>
    <col min="7433" max="7433" width="16.140625" style="90" customWidth="1"/>
    <col min="7434" max="7681" width="11.42578125" style="90"/>
    <col min="7682" max="7682" width="32.42578125" style="90" customWidth="1"/>
    <col min="7683" max="7683" width="29.28515625" style="90" customWidth="1"/>
    <col min="7684" max="7684" width="13.85546875" style="90" customWidth="1"/>
    <col min="7685" max="7685" width="11.42578125" style="90"/>
    <col min="7686" max="7686" width="17.85546875" style="90" customWidth="1"/>
    <col min="7687" max="7687" width="11.42578125" style="90"/>
    <col min="7688" max="7688" width="36.28515625" style="90" customWidth="1"/>
    <col min="7689" max="7689" width="16.140625" style="90" customWidth="1"/>
    <col min="7690" max="7937" width="11.42578125" style="90"/>
    <col min="7938" max="7938" width="32.42578125" style="90" customWidth="1"/>
    <col min="7939" max="7939" width="29.28515625" style="90" customWidth="1"/>
    <col min="7940" max="7940" width="13.85546875" style="90" customWidth="1"/>
    <col min="7941" max="7941" width="11.42578125" style="90"/>
    <col min="7942" max="7942" width="17.85546875" style="90" customWidth="1"/>
    <col min="7943" max="7943" width="11.42578125" style="90"/>
    <col min="7944" max="7944" width="36.28515625" style="90" customWidth="1"/>
    <col min="7945" max="7945" width="16.140625" style="90" customWidth="1"/>
    <col min="7946" max="8193" width="11.42578125" style="90"/>
    <col min="8194" max="8194" width="32.42578125" style="90" customWidth="1"/>
    <col min="8195" max="8195" width="29.28515625" style="90" customWidth="1"/>
    <col min="8196" max="8196" width="13.85546875" style="90" customWidth="1"/>
    <col min="8197" max="8197" width="11.42578125" style="90"/>
    <col min="8198" max="8198" width="17.85546875" style="90" customWidth="1"/>
    <col min="8199" max="8199" width="11.42578125" style="90"/>
    <col min="8200" max="8200" width="36.28515625" style="90" customWidth="1"/>
    <col min="8201" max="8201" width="16.140625" style="90" customWidth="1"/>
    <col min="8202" max="8449" width="11.42578125" style="90"/>
    <col min="8450" max="8450" width="32.42578125" style="90" customWidth="1"/>
    <col min="8451" max="8451" width="29.28515625" style="90" customWidth="1"/>
    <col min="8452" max="8452" width="13.85546875" style="90" customWidth="1"/>
    <col min="8453" max="8453" width="11.42578125" style="90"/>
    <col min="8454" max="8454" width="17.85546875" style="90" customWidth="1"/>
    <col min="8455" max="8455" width="11.42578125" style="90"/>
    <col min="8456" max="8456" width="36.28515625" style="90" customWidth="1"/>
    <col min="8457" max="8457" width="16.140625" style="90" customWidth="1"/>
    <col min="8458" max="8705" width="11.42578125" style="90"/>
    <col min="8706" max="8706" width="32.42578125" style="90" customWidth="1"/>
    <col min="8707" max="8707" width="29.28515625" style="90" customWidth="1"/>
    <col min="8708" max="8708" width="13.85546875" style="90" customWidth="1"/>
    <col min="8709" max="8709" width="11.42578125" style="90"/>
    <col min="8710" max="8710" width="17.85546875" style="90" customWidth="1"/>
    <col min="8711" max="8711" width="11.42578125" style="90"/>
    <col min="8712" max="8712" width="36.28515625" style="90" customWidth="1"/>
    <col min="8713" max="8713" width="16.140625" style="90" customWidth="1"/>
    <col min="8714" max="8961" width="11.42578125" style="90"/>
    <col min="8962" max="8962" width="32.42578125" style="90" customWidth="1"/>
    <col min="8963" max="8963" width="29.28515625" style="90" customWidth="1"/>
    <col min="8964" max="8964" width="13.85546875" style="90" customWidth="1"/>
    <col min="8965" max="8965" width="11.42578125" style="90"/>
    <col min="8966" max="8966" width="17.85546875" style="90" customWidth="1"/>
    <col min="8967" max="8967" width="11.42578125" style="90"/>
    <col min="8968" max="8968" width="36.28515625" style="90" customWidth="1"/>
    <col min="8969" max="8969" width="16.140625" style="90" customWidth="1"/>
    <col min="8970" max="9217" width="11.42578125" style="90"/>
    <col min="9218" max="9218" width="32.42578125" style="90" customWidth="1"/>
    <col min="9219" max="9219" width="29.28515625" style="90" customWidth="1"/>
    <col min="9220" max="9220" width="13.85546875" style="90" customWidth="1"/>
    <col min="9221" max="9221" width="11.42578125" style="90"/>
    <col min="9222" max="9222" width="17.85546875" style="90" customWidth="1"/>
    <col min="9223" max="9223" width="11.42578125" style="90"/>
    <col min="9224" max="9224" width="36.28515625" style="90" customWidth="1"/>
    <col min="9225" max="9225" width="16.140625" style="90" customWidth="1"/>
    <col min="9226" max="9473" width="11.42578125" style="90"/>
    <col min="9474" max="9474" width="32.42578125" style="90" customWidth="1"/>
    <col min="9475" max="9475" width="29.28515625" style="90" customWidth="1"/>
    <col min="9476" max="9476" width="13.85546875" style="90" customWidth="1"/>
    <col min="9477" max="9477" width="11.42578125" style="90"/>
    <col min="9478" max="9478" width="17.85546875" style="90" customWidth="1"/>
    <col min="9479" max="9479" width="11.42578125" style="90"/>
    <col min="9480" max="9480" width="36.28515625" style="90" customWidth="1"/>
    <col min="9481" max="9481" width="16.140625" style="90" customWidth="1"/>
    <col min="9482" max="9729" width="11.42578125" style="90"/>
    <col min="9730" max="9730" width="32.42578125" style="90" customWidth="1"/>
    <col min="9731" max="9731" width="29.28515625" style="90" customWidth="1"/>
    <col min="9732" max="9732" width="13.85546875" style="90" customWidth="1"/>
    <col min="9733" max="9733" width="11.42578125" style="90"/>
    <col min="9734" max="9734" width="17.85546875" style="90" customWidth="1"/>
    <col min="9735" max="9735" width="11.42578125" style="90"/>
    <col min="9736" max="9736" width="36.28515625" style="90" customWidth="1"/>
    <col min="9737" max="9737" width="16.140625" style="90" customWidth="1"/>
    <col min="9738" max="9985" width="11.42578125" style="90"/>
    <col min="9986" max="9986" width="32.42578125" style="90" customWidth="1"/>
    <col min="9987" max="9987" width="29.28515625" style="90" customWidth="1"/>
    <col min="9988" max="9988" width="13.85546875" style="90" customWidth="1"/>
    <col min="9989" max="9989" width="11.42578125" style="90"/>
    <col min="9990" max="9990" width="17.85546875" style="90" customWidth="1"/>
    <col min="9991" max="9991" width="11.42578125" style="90"/>
    <col min="9992" max="9992" width="36.28515625" style="90" customWidth="1"/>
    <col min="9993" max="9993" width="16.140625" style="90" customWidth="1"/>
    <col min="9994" max="10241" width="11.42578125" style="90"/>
    <col min="10242" max="10242" width="32.42578125" style="90" customWidth="1"/>
    <col min="10243" max="10243" width="29.28515625" style="90" customWidth="1"/>
    <col min="10244" max="10244" width="13.85546875" style="90" customWidth="1"/>
    <col min="10245" max="10245" width="11.42578125" style="90"/>
    <col min="10246" max="10246" width="17.85546875" style="90" customWidth="1"/>
    <col min="10247" max="10247" width="11.42578125" style="90"/>
    <col min="10248" max="10248" width="36.28515625" style="90" customWidth="1"/>
    <col min="10249" max="10249" width="16.140625" style="90" customWidth="1"/>
    <col min="10250" max="10497" width="11.42578125" style="90"/>
    <col min="10498" max="10498" width="32.42578125" style="90" customWidth="1"/>
    <col min="10499" max="10499" width="29.28515625" style="90" customWidth="1"/>
    <col min="10500" max="10500" width="13.85546875" style="90" customWidth="1"/>
    <col min="10501" max="10501" width="11.42578125" style="90"/>
    <col min="10502" max="10502" width="17.85546875" style="90" customWidth="1"/>
    <col min="10503" max="10503" width="11.42578125" style="90"/>
    <col min="10504" max="10504" width="36.28515625" style="90" customWidth="1"/>
    <col min="10505" max="10505" width="16.140625" style="90" customWidth="1"/>
    <col min="10506" max="10753" width="11.42578125" style="90"/>
    <col min="10754" max="10754" width="32.42578125" style="90" customWidth="1"/>
    <col min="10755" max="10755" width="29.28515625" style="90" customWidth="1"/>
    <col min="10756" max="10756" width="13.85546875" style="90" customWidth="1"/>
    <col min="10757" max="10757" width="11.42578125" style="90"/>
    <col min="10758" max="10758" width="17.85546875" style="90" customWidth="1"/>
    <col min="10759" max="10759" width="11.42578125" style="90"/>
    <col min="10760" max="10760" width="36.28515625" style="90" customWidth="1"/>
    <col min="10761" max="10761" width="16.140625" style="90" customWidth="1"/>
    <col min="10762" max="11009" width="11.42578125" style="90"/>
    <col min="11010" max="11010" width="32.42578125" style="90" customWidth="1"/>
    <col min="11011" max="11011" width="29.28515625" style="90" customWidth="1"/>
    <col min="11012" max="11012" width="13.85546875" style="90" customWidth="1"/>
    <col min="11013" max="11013" width="11.42578125" style="90"/>
    <col min="11014" max="11014" width="17.85546875" style="90" customWidth="1"/>
    <col min="11015" max="11015" width="11.42578125" style="90"/>
    <col min="11016" max="11016" width="36.28515625" style="90" customWidth="1"/>
    <col min="11017" max="11017" width="16.140625" style="90" customWidth="1"/>
    <col min="11018" max="11265" width="11.42578125" style="90"/>
    <col min="11266" max="11266" width="32.42578125" style="90" customWidth="1"/>
    <col min="11267" max="11267" width="29.28515625" style="90" customWidth="1"/>
    <col min="11268" max="11268" width="13.85546875" style="90" customWidth="1"/>
    <col min="11269" max="11269" width="11.42578125" style="90"/>
    <col min="11270" max="11270" width="17.85546875" style="90" customWidth="1"/>
    <col min="11271" max="11271" width="11.42578125" style="90"/>
    <col min="11272" max="11272" width="36.28515625" style="90" customWidth="1"/>
    <col min="11273" max="11273" width="16.140625" style="90" customWidth="1"/>
    <col min="11274" max="11521" width="11.42578125" style="90"/>
    <col min="11522" max="11522" width="32.42578125" style="90" customWidth="1"/>
    <col min="11523" max="11523" width="29.28515625" style="90" customWidth="1"/>
    <col min="11524" max="11524" width="13.85546875" style="90" customWidth="1"/>
    <col min="11525" max="11525" width="11.42578125" style="90"/>
    <col min="11526" max="11526" width="17.85546875" style="90" customWidth="1"/>
    <col min="11527" max="11527" width="11.42578125" style="90"/>
    <col min="11528" max="11528" width="36.28515625" style="90" customWidth="1"/>
    <col min="11529" max="11529" width="16.140625" style="90" customWidth="1"/>
    <col min="11530" max="11777" width="11.42578125" style="90"/>
    <col min="11778" max="11778" width="32.42578125" style="90" customWidth="1"/>
    <col min="11779" max="11779" width="29.28515625" style="90" customWidth="1"/>
    <col min="11780" max="11780" width="13.85546875" style="90" customWidth="1"/>
    <col min="11781" max="11781" width="11.42578125" style="90"/>
    <col min="11782" max="11782" width="17.85546875" style="90" customWidth="1"/>
    <col min="11783" max="11783" width="11.42578125" style="90"/>
    <col min="11784" max="11784" width="36.28515625" style="90" customWidth="1"/>
    <col min="11785" max="11785" width="16.140625" style="90" customWidth="1"/>
    <col min="11786" max="12033" width="11.42578125" style="90"/>
    <col min="12034" max="12034" width="32.42578125" style="90" customWidth="1"/>
    <col min="12035" max="12035" width="29.28515625" style="90" customWidth="1"/>
    <col min="12036" max="12036" width="13.85546875" style="90" customWidth="1"/>
    <col min="12037" max="12037" width="11.42578125" style="90"/>
    <col min="12038" max="12038" width="17.85546875" style="90" customWidth="1"/>
    <col min="12039" max="12039" width="11.42578125" style="90"/>
    <col min="12040" max="12040" width="36.28515625" style="90" customWidth="1"/>
    <col min="12041" max="12041" width="16.140625" style="90" customWidth="1"/>
    <col min="12042" max="12289" width="11.42578125" style="90"/>
    <col min="12290" max="12290" width="32.42578125" style="90" customWidth="1"/>
    <col min="12291" max="12291" width="29.28515625" style="90" customWidth="1"/>
    <col min="12292" max="12292" width="13.85546875" style="90" customWidth="1"/>
    <col min="12293" max="12293" width="11.42578125" style="90"/>
    <col min="12294" max="12294" width="17.85546875" style="90" customWidth="1"/>
    <col min="12295" max="12295" width="11.42578125" style="90"/>
    <col min="12296" max="12296" width="36.28515625" style="90" customWidth="1"/>
    <col min="12297" max="12297" width="16.140625" style="90" customWidth="1"/>
    <col min="12298" max="12545" width="11.42578125" style="90"/>
    <col min="12546" max="12546" width="32.42578125" style="90" customWidth="1"/>
    <col min="12547" max="12547" width="29.28515625" style="90" customWidth="1"/>
    <col min="12548" max="12548" width="13.85546875" style="90" customWidth="1"/>
    <col min="12549" max="12549" width="11.42578125" style="90"/>
    <col min="12550" max="12550" width="17.85546875" style="90" customWidth="1"/>
    <col min="12551" max="12551" width="11.42578125" style="90"/>
    <col min="12552" max="12552" width="36.28515625" style="90" customWidth="1"/>
    <col min="12553" max="12553" width="16.140625" style="90" customWidth="1"/>
    <col min="12554" max="12801" width="11.42578125" style="90"/>
    <col min="12802" max="12802" width="32.42578125" style="90" customWidth="1"/>
    <col min="12803" max="12803" width="29.28515625" style="90" customWidth="1"/>
    <col min="12804" max="12804" width="13.85546875" style="90" customWidth="1"/>
    <col min="12805" max="12805" width="11.42578125" style="90"/>
    <col min="12806" max="12806" width="17.85546875" style="90" customWidth="1"/>
    <col min="12807" max="12807" width="11.42578125" style="90"/>
    <col min="12808" max="12808" width="36.28515625" style="90" customWidth="1"/>
    <col min="12809" max="12809" width="16.140625" style="90" customWidth="1"/>
    <col min="12810" max="13057" width="11.42578125" style="90"/>
    <col min="13058" max="13058" width="32.42578125" style="90" customWidth="1"/>
    <col min="13059" max="13059" width="29.28515625" style="90" customWidth="1"/>
    <col min="13060" max="13060" width="13.85546875" style="90" customWidth="1"/>
    <col min="13061" max="13061" width="11.42578125" style="90"/>
    <col min="13062" max="13062" width="17.85546875" style="90" customWidth="1"/>
    <col min="13063" max="13063" width="11.42578125" style="90"/>
    <col min="13064" max="13064" width="36.28515625" style="90" customWidth="1"/>
    <col min="13065" max="13065" width="16.140625" style="90" customWidth="1"/>
    <col min="13066" max="13313" width="11.42578125" style="90"/>
    <col min="13314" max="13314" width="32.42578125" style="90" customWidth="1"/>
    <col min="13315" max="13315" width="29.28515625" style="90" customWidth="1"/>
    <col min="13316" max="13316" width="13.85546875" style="90" customWidth="1"/>
    <col min="13317" max="13317" width="11.42578125" style="90"/>
    <col min="13318" max="13318" width="17.85546875" style="90" customWidth="1"/>
    <col min="13319" max="13319" width="11.42578125" style="90"/>
    <col min="13320" max="13320" width="36.28515625" style="90" customWidth="1"/>
    <col min="13321" max="13321" width="16.140625" style="90" customWidth="1"/>
    <col min="13322" max="13569" width="11.42578125" style="90"/>
    <col min="13570" max="13570" width="32.42578125" style="90" customWidth="1"/>
    <col min="13571" max="13571" width="29.28515625" style="90" customWidth="1"/>
    <col min="13572" max="13572" width="13.85546875" style="90" customWidth="1"/>
    <col min="13573" max="13573" width="11.42578125" style="90"/>
    <col min="13574" max="13574" width="17.85546875" style="90" customWidth="1"/>
    <col min="13575" max="13575" width="11.42578125" style="90"/>
    <col min="13576" max="13576" width="36.28515625" style="90" customWidth="1"/>
    <col min="13577" max="13577" width="16.140625" style="90" customWidth="1"/>
    <col min="13578" max="13825" width="11.42578125" style="90"/>
    <col min="13826" max="13826" width="32.42578125" style="90" customWidth="1"/>
    <col min="13827" max="13827" width="29.28515625" style="90" customWidth="1"/>
    <col min="13828" max="13828" width="13.85546875" style="90" customWidth="1"/>
    <col min="13829" max="13829" width="11.42578125" style="90"/>
    <col min="13830" max="13830" width="17.85546875" style="90" customWidth="1"/>
    <col min="13831" max="13831" width="11.42578125" style="90"/>
    <col min="13832" max="13832" width="36.28515625" style="90" customWidth="1"/>
    <col min="13833" max="13833" width="16.140625" style="90" customWidth="1"/>
    <col min="13834" max="14081" width="11.42578125" style="90"/>
    <col min="14082" max="14082" width="32.42578125" style="90" customWidth="1"/>
    <col min="14083" max="14083" width="29.28515625" style="90" customWidth="1"/>
    <col min="14084" max="14084" width="13.85546875" style="90" customWidth="1"/>
    <col min="14085" max="14085" width="11.42578125" style="90"/>
    <col min="14086" max="14086" width="17.85546875" style="90" customWidth="1"/>
    <col min="14087" max="14087" width="11.42578125" style="90"/>
    <col min="14088" max="14088" width="36.28515625" style="90" customWidth="1"/>
    <col min="14089" max="14089" width="16.140625" style="90" customWidth="1"/>
    <col min="14090" max="14337" width="11.42578125" style="90"/>
    <col min="14338" max="14338" width="32.42578125" style="90" customWidth="1"/>
    <col min="14339" max="14339" width="29.28515625" style="90" customWidth="1"/>
    <col min="14340" max="14340" width="13.85546875" style="90" customWidth="1"/>
    <col min="14341" max="14341" width="11.42578125" style="90"/>
    <col min="14342" max="14342" width="17.85546875" style="90" customWidth="1"/>
    <col min="14343" max="14343" width="11.42578125" style="90"/>
    <col min="14344" max="14344" width="36.28515625" style="90" customWidth="1"/>
    <col min="14345" max="14345" width="16.140625" style="90" customWidth="1"/>
    <col min="14346" max="14593" width="11.42578125" style="90"/>
    <col min="14594" max="14594" width="32.42578125" style="90" customWidth="1"/>
    <col min="14595" max="14595" width="29.28515625" style="90" customWidth="1"/>
    <col min="14596" max="14596" width="13.85546875" style="90" customWidth="1"/>
    <col min="14597" max="14597" width="11.42578125" style="90"/>
    <col min="14598" max="14598" width="17.85546875" style="90" customWidth="1"/>
    <col min="14599" max="14599" width="11.42578125" style="90"/>
    <col min="14600" max="14600" width="36.28515625" style="90" customWidth="1"/>
    <col min="14601" max="14601" width="16.140625" style="90" customWidth="1"/>
    <col min="14602" max="14849" width="11.42578125" style="90"/>
    <col min="14850" max="14850" width="32.42578125" style="90" customWidth="1"/>
    <col min="14851" max="14851" width="29.28515625" style="90" customWidth="1"/>
    <col min="14852" max="14852" width="13.85546875" style="90" customWidth="1"/>
    <col min="14853" max="14853" width="11.42578125" style="90"/>
    <col min="14854" max="14854" width="17.85546875" style="90" customWidth="1"/>
    <col min="14855" max="14855" width="11.42578125" style="90"/>
    <col min="14856" max="14856" width="36.28515625" style="90" customWidth="1"/>
    <col min="14857" max="14857" width="16.140625" style="90" customWidth="1"/>
    <col min="14858" max="15105" width="11.42578125" style="90"/>
    <col min="15106" max="15106" width="32.42578125" style="90" customWidth="1"/>
    <col min="15107" max="15107" width="29.28515625" style="90" customWidth="1"/>
    <col min="15108" max="15108" width="13.85546875" style="90" customWidth="1"/>
    <col min="15109" max="15109" width="11.42578125" style="90"/>
    <col min="15110" max="15110" width="17.85546875" style="90" customWidth="1"/>
    <col min="15111" max="15111" width="11.42578125" style="90"/>
    <col min="15112" max="15112" width="36.28515625" style="90" customWidth="1"/>
    <col min="15113" max="15113" width="16.140625" style="90" customWidth="1"/>
    <col min="15114" max="15361" width="11.42578125" style="90"/>
    <col min="15362" max="15362" width="32.42578125" style="90" customWidth="1"/>
    <col min="15363" max="15363" width="29.28515625" style="90" customWidth="1"/>
    <col min="15364" max="15364" width="13.85546875" style="90" customWidth="1"/>
    <col min="15365" max="15365" width="11.42578125" style="90"/>
    <col min="15366" max="15366" width="17.85546875" style="90" customWidth="1"/>
    <col min="15367" max="15367" width="11.42578125" style="90"/>
    <col min="15368" max="15368" width="36.28515625" style="90" customWidth="1"/>
    <col min="15369" max="15369" width="16.140625" style="90" customWidth="1"/>
    <col min="15370" max="15617" width="11.42578125" style="90"/>
    <col min="15618" max="15618" width="32.42578125" style="90" customWidth="1"/>
    <col min="15619" max="15619" width="29.28515625" style="90" customWidth="1"/>
    <col min="15620" max="15620" width="13.85546875" style="90" customWidth="1"/>
    <col min="15621" max="15621" width="11.42578125" style="90"/>
    <col min="15622" max="15622" width="17.85546875" style="90" customWidth="1"/>
    <col min="15623" max="15623" width="11.42578125" style="90"/>
    <col min="15624" max="15624" width="36.28515625" style="90" customWidth="1"/>
    <col min="15625" max="15625" width="16.140625" style="90" customWidth="1"/>
    <col min="15626" max="15873" width="11.42578125" style="90"/>
    <col min="15874" max="15874" width="32.42578125" style="90" customWidth="1"/>
    <col min="15875" max="15875" width="29.28515625" style="90" customWidth="1"/>
    <col min="15876" max="15876" width="13.85546875" style="90" customWidth="1"/>
    <col min="15877" max="15877" width="11.42578125" style="90"/>
    <col min="15878" max="15878" width="17.85546875" style="90" customWidth="1"/>
    <col min="15879" max="15879" width="11.42578125" style="90"/>
    <col min="15880" max="15880" width="36.28515625" style="90" customWidth="1"/>
    <col min="15881" max="15881" width="16.140625" style="90" customWidth="1"/>
    <col min="15882" max="16129" width="11.42578125" style="90"/>
    <col min="16130" max="16130" width="32.42578125" style="90" customWidth="1"/>
    <col min="16131" max="16131" width="29.28515625" style="90" customWidth="1"/>
    <col min="16132" max="16132" width="13.85546875" style="90" customWidth="1"/>
    <col min="16133" max="16133" width="11.42578125" style="90"/>
    <col min="16134" max="16134" width="17.85546875" style="90" customWidth="1"/>
    <col min="16135" max="16135" width="11.42578125" style="90"/>
    <col min="16136" max="16136" width="36.28515625" style="90" customWidth="1"/>
    <col min="16137" max="16137" width="16.140625" style="90" customWidth="1"/>
    <col min="16138" max="16384" width="11.42578125" style="90"/>
  </cols>
  <sheetData>
    <row r="1" spans="1:12" ht="11.25" customHeight="1" thickBot="1" x14ac:dyDescent="0.3">
      <c r="A1" s="1"/>
      <c r="B1" s="2"/>
      <c r="C1" s="2"/>
      <c r="D1" s="2"/>
      <c r="E1" s="2"/>
      <c r="F1" s="2"/>
      <c r="G1" s="2"/>
      <c r="H1" s="2"/>
      <c r="I1" s="2"/>
      <c r="J1" s="3"/>
    </row>
    <row r="2" spans="1:12" ht="25.5" customHeight="1" thickBot="1" x14ac:dyDescent="0.4">
      <c r="A2" s="5" t="s">
        <v>0</v>
      </c>
      <c r="B2" s="6"/>
      <c r="C2" s="6"/>
      <c r="D2" s="6"/>
      <c r="E2" s="6"/>
      <c r="F2" s="6"/>
      <c r="G2" s="6"/>
      <c r="H2" s="6"/>
      <c r="I2" s="7"/>
      <c r="J2" s="8"/>
    </row>
    <row r="3" spans="1:12" x14ac:dyDescent="0.25">
      <c r="A3" s="9"/>
      <c r="B3" s="10"/>
      <c r="C3" s="10"/>
      <c r="D3" s="10"/>
      <c r="E3" s="10"/>
      <c r="F3" s="10"/>
      <c r="G3" s="10"/>
      <c r="H3" s="11"/>
      <c r="I3" s="10"/>
      <c r="J3" s="8"/>
    </row>
    <row r="4" spans="1:12" ht="12.75" customHeight="1" thickBot="1" x14ac:dyDescent="0.3">
      <c r="A4" s="9"/>
      <c r="B4" s="10"/>
      <c r="C4" s="10"/>
      <c r="D4" s="10"/>
      <c r="E4" s="10"/>
      <c r="F4" s="10"/>
      <c r="G4" s="10"/>
      <c r="H4" s="10"/>
      <c r="I4" s="10"/>
      <c r="J4" s="8"/>
      <c r="L4" s="12"/>
    </row>
    <row r="5" spans="1:12" ht="20.25" customHeight="1" thickBot="1" x14ac:dyDescent="0.3">
      <c r="A5" s="13" t="str">
        <f>CONCATENATE(H9," PANNEAU RIDEAU : LARGEUR ",H7,"m X HAUTEUR ",H8,"m")</f>
        <v>1 PANNEAU RIDEAU : LARGEUR 11,991m X HAUTEUR 6,979m</v>
      </c>
      <c r="B5" s="14"/>
      <c r="C5" s="14"/>
      <c r="D5" s="14"/>
      <c r="E5" s="14"/>
      <c r="F5" s="14"/>
      <c r="G5" s="14"/>
      <c r="H5" s="14"/>
      <c r="I5" s="15"/>
      <c r="J5" s="8"/>
    </row>
    <row r="6" spans="1:12" ht="15.75" thickBot="1" x14ac:dyDescent="0.3">
      <c r="A6" s="9"/>
      <c r="B6" s="10"/>
      <c r="C6" s="10"/>
      <c r="D6" s="10"/>
      <c r="E6" s="10"/>
      <c r="F6" s="10"/>
      <c r="G6" s="10"/>
      <c r="H6" s="10"/>
      <c r="I6" s="10"/>
      <c r="J6" s="16"/>
    </row>
    <row r="7" spans="1:12" ht="18" customHeight="1" thickBot="1" x14ac:dyDescent="0.35">
      <c r="A7" s="17" t="s">
        <v>1</v>
      </c>
      <c r="B7" s="18">
        <v>7</v>
      </c>
      <c r="C7" s="19"/>
      <c r="D7" s="20" t="s">
        <v>2</v>
      </c>
      <c r="E7" s="21">
        <f>VLOOKUP(E11,'[1]type tissus'!C:H,6,0)</f>
        <v>3</v>
      </c>
      <c r="F7" s="19"/>
      <c r="G7" s="20" t="s">
        <v>3</v>
      </c>
      <c r="H7" s="22">
        <f>((B8-(VLOOKUP(B10,[1]Feuil1!A:J,10,0)))*E9)/H9</f>
        <v>11.991</v>
      </c>
      <c r="I7" s="23">
        <f>INT(H7/E7)+1</f>
        <v>4</v>
      </c>
      <c r="J7" s="16"/>
    </row>
    <row r="8" spans="1:12" ht="18.75" customHeight="1" thickBot="1" x14ac:dyDescent="0.35">
      <c r="A8" s="24" t="s">
        <v>4</v>
      </c>
      <c r="B8" s="18">
        <v>8</v>
      </c>
      <c r="C8" s="19"/>
      <c r="D8" s="20" t="s">
        <v>5</v>
      </c>
      <c r="E8" s="18">
        <v>0.1</v>
      </c>
      <c r="F8" s="19"/>
      <c r="G8" s="20" t="s">
        <v>6</v>
      </c>
      <c r="H8" s="25">
        <f>B7-VLOOKUP(B10,[1]Feuil1!A:J,9,0)+B9</f>
        <v>6.9790000000000001</v>
      </c>
      <c r="I8" s="26"/>
      <c r="J8" s="16"/>
    </row>
    <row r="9" spans="1:12" ht="21" thickBot="1" x14ac:dyDescent="0.35">
      <c r="A9" s="24" t="s">
        <v>7</v>
      </c>
      <c r="B9" s="18">
        <v>0</v>
      </c>
      <c r="C9" s="27"/>
      <c r="D9" s="28" t="s">
        <v>8</v>
      </c>
      <c r="E9" s="18">
        <v>1.5</v>
      </c>
      <c r="F9" s="27"/>
      <c r="G9" s="20" t="s">
        <v>9</v>
      </c>
      <c r="H9" s="22">
        <v>1</v>
      </c>
      <c r="I9" s="29"/>
      <c r="J9" s="16"/>
    </row>
    <row r="10" spans="1:12" ht="36" customHeight="1" thickBot="1" x14ac:dyDescent="0.3">
      <c r="A10" s="30" t="s">
        <v>10</v>
      </c>
      <c r="B10" s="31" t="s">
        <v>11</v>
      </c>
      <c r="C10" s="32"/>
      <c r="D10" s="33" t="s">
        <v>12</v>
      </c>
      <c r="E10" s="34" t="s">
        <v>13</v>
      </c>
      <c r="F10" s="19"/>
      <c r="G10" s="27"/>
      <c r="H10" s="32"/>
      <c r="I10" s="32"/>
      <c r="J10" s="16"/>
    </row>
    <row r="11" spans="1:12" ht="39" customHeight="1" thickBot="1" x14ac:dyDescent="0.3">
      <c r="A11" s="9" t="e">
        <f ca="1">INDIRECT(VLOOKUP(B$10,[1]Feuil1!A:C,2,0))</f>
        <v>#REF!</v>
      </c>
      <c r="B11" s="35" t="s">
        <v>14</v>
      </c>
      <c r="C11" s="32"/>
      <c r="D11" s="36"/>
      <c r="E11" s="37" t="s">
        <v>15</v>
      </c>
      <c r="F11" s="19"/>
      <c r="G11" s="32"/>
      <c r="H11" s="32"/>
      <c r="I11" s="32"/>
      <c r="J11" s="16"/>
    </row>
    <row r="12" spans="1:12" ht="45.75" customHeight="1" thickBot="1" x14ac:dyDescent="0.3">
      <c r="A12" s="9"/>
      <c r="B12" s="32"/>
      <c r="C12" s="32"/>
      <c r="D12" s="32"/>
      <c r="E12" s="19"/>
      <c r="F12" s="19"/>
      <c r="G12" s="32"/>
      <c r="H12" s="36"/>
      <c r="I12" s="38"/>
      <c r="J12" s="16"/>
    </row>
    <row r="13" spans="1:12" ht="17.25" hidden="1" thickBot="1" x14ac:dyDescent="0.3">
      <c r="A13" s="9"/>
      <c r="B13" s="39"/>
      <c r="C13" s="39"/>
      <c r="D13" s="10"/>
      <c r="E13" s="40" t="s">
        <v>16</v>
      </c>
      <c r="F13" s="41"/>
      <c r="G13" s="10"/>
      <c r="H13" s="10"/>
      <c r="I13" s="10"/>
      <c r="J13" s="42"/>
    </row>
    <row r="14" spans="1:12" ht="15.75" hidden="1" thickBot="1" x14ac:dyDescent="0.3">
      <c r="A14" s="9"/>
      <c r="B14" s="10"/>
      <c r="C14" s="10"/>
      <c r="D14" s="10"/>
      <c r="E14" s="43" t="s">
        <v>17</v>
      </c>
      <c r="F14" s="43" t="s">
        <v>18</v>
      </c>
      <c r="G14" s="10"/>
      <c r="H14" s="44" t="s">
        <v>19</v>
      </c>
      <c r="I14" s="45" t="s">
        <v>20</v>
      </c>
      <c r="J14" s="8"/>
    </row>
    <row r="15" spans="1:12" s="4" customFormat="1" ht="15.75" thickBot="1" x14ac:dyDescent="0.3">
      <c r="A15" s="9"/>
      <c r="B15" s="46" t="s">
        <v>21</v>
      </c>
      <c r="C15" s="47"/>
      <c r="D15" s="48" t="s">
        <v>22</v>
      </c>
      <c r="E15" s="48" t="s">
        <v>23</v>
      </c>
      <c r="F15" s="48" t="s">
        <v>24</v>
      </c>
      <c r="G15" s="48" t="s">
        <v>25</v>
      </c>
      <c r="H15" s="48" t="s">
        <v>26</v>
      </c>
      <c r="I15" s="48" t="s">
        <v>27</v>
      </c>
      <c r="J15" s="8"/>
    </row>
    <row r="16" spans="1:12" s="4" customFormat="1" ht="16.5" customHeight="1" thickTop="1" thickBot="1" x14ac:dyDescent="0.3">
      <c r="A16" s="49" t="s">
        <v>28</v>
      </c>
      <c r="B16" s="50" t="s">
        <v>29</v>
      </c>
      <c r="C16" s="51"/>
      <c r="D16" s="52">
        <f>+H7*2+0.15</f>
        <v>24.131999999999998</v>
      </c>
      <c r="E16" s="53">
        <v>1.05</v>
      </c>
      <c r="F16" s="53">
        <f>+D16*E16</f>
        <v>25.3386</v>
      </c>
      <c r="G16" s="53" t="s">
        <v>30</v>
      </c>
      <c r="H16" s="54">
        <f>VLOOKUP(B16,[2]BASE!E3:F23,2,0)</f>
        <v>100</v>
      </c>
      <c r="I16" s="55">
        <f>E16*F16*H16</f>
        <v>2660.5530000000003</v>
      </c>
      <c r="J16" s="8"/>
    </row>
    <row r="17" spans="1:10" s="4" customFormat="1" ht="15.75" customHeight="1" thickTop="1" thickBot="1" x14ac:dyDescent="0.3">
      <c r="A17" s="56" t="s">
        <v>31</v>
      </c>
      <c r="B17" s="50" t="str">
        <f>B10</f>
        <v xml:space="preserve">ALTRAN Decotrack Acier Anodisé K.18718AA </v>
      </c>
      <c r="C17" s="51"/>
      <c r="D17" s="52">
        <f>+H7+0.3</f>
        <v>12.291</v>
      </c>
      <c r="E17" s="57">
        <v>1.05</v>
      </c>
      <c r="F17" s="57">
        <f>+E17*D17</f>
        <v>12.905550000000002</v>
      </c>
      <c r="G17" s="57" t="s">
        <v>30</v>
      </c>
      <c r="H17" s="58">
        <f>VLOOKUP(B17,[1]Feuil1!A:J,4,0)</f>
        <v>344</v>
      </c>
      <c r="I17" s="59">
        <f>+H17*F17</f>
        <v>4439.5092000000004</v>
      </c>
      <c r="J17" s="8"/>
    </row>
    <row r="18" spans="1:10" s="4" customFormat="1" ht="15.75" customHeight="1" thickTop="1" thickBot="1" x14ac:dyDescent="0.3">
      <c r="A18" s="9"/>
      <c r="B18" s="60" t="s">
        <v>32</v>
      </c>
      <c r="C18" s="61"/>
      <c r="D18" s="57"/>
      <c r="E18" s="57">
        <v>1.05</v>
      </c>
      <c r="F18" s="62">
        <f>+IF(H7&lt;(E7),(H8),IF((H8)&lt;E7,(H7+E8),(H8)*((INT(H7/E7))+1)))</f>
        <v>27.916</v>
      </c>
      <c r="G18" s="57" t="s">
        <v>30</v>
      </c>
      <c r="H18" s="63">
        <f>VLOOKUP(E11,'[1]type tissus'!C:D,2,0)</f>
        <v>114.2234</v>
      </c>
      <c r="I18" s="64">
        <f>E18*F18*H18</f>
        <v>3348.0934561200002</v>
      </c>
      <c r="J18" s="8"/>
    </row>
    <row r="19" spans="1:10" s="4" customFormat="1" ht="15" customHeight="1" thickTop="1" x14ac:dyDescent="0.25">
      <c r="A19" s="9"/>
      <c r="B19" s="65" t="s">
        <v>33</v>
      </c>
      <c r="C19" s="66"/>
      <c r="D19" s="67"/>
      <c r="E19" s="67">
        <v>1.05</v>
      </c>
      <c r="F19" s="68">
        <v>1</v>
      </c>
      <c r="G19" s="68" t="s">
        <v>25</v>
      </c>
      <c r="H19" s="69">
        <v>0.2</v>
      </c>
      <c r="I19" s="70">
        <f>E19*F19*H19</f>
        <v>0.21000000000000002</v>
      </c>
      <c r="J19" s="8"/>
    </row>
    <row r="20" spans="1:10" s="4" customFormat="1" ht="15" customHeight="1" x14ac:dyDescent="0.25">
      <c r="A20" s="9"/>
      <c r="B20" s="65" t="s">
        <v>34</v>
      </c>
      <c r="C20" s="66"/>
      <c r="D20" s="67"/>
      <c r="E20" s="67">
        <v>1.05</v>
      </c>
      <c r="F20" s="67">
        <f>H7*20</f>
        <v>239.82</v>
      </c>
      <c r="G20" s="71" t="s">
        <v>35</v>
      </c>
      <c r="H20" s="72">
        <v>0.1</v>
      </c>
      <c r="I20" s="73">
        <f>E20*F20*H20</f>
        <v>25.181100000000001</v>
      </c>
      <c r="J20" s="8"/>
    </row>
    <row r="21" spans="1:10" s="4" customFormat="1" ht="15" customHeight="1" x14ac:dyDescent="0.25">
      <c r="A21" s="9"/>
      <c r="B21" s="65" t="s">
        <v>36</v>
      </c>
      <c r="C21" s="66"/>
      <c r="D21" s="67">
        <f>H7*10</f>
        <v>119.91</v>
      </c>
      <c r="E21" s="67">
        <v>1.05</v>
      </c>
      <c r="F21" s="67">
        <f>+E21*D21</f>
        <v>125.9055</v>
      </c>
      <c r="G21" s="67" t="s">
        <v>25</v>
      </c>
      <c r="H21" s="72">
        <v>0.35</v>
      </c>
      <c r="I21" s="73">
        <f>+H21*F21</f>
        <v>44.066924999999998</v>
      </c>
      <c r="J21" s="8"/>
    </row>
    <row r="22" spans="1:10" s="4" customFormat="1" ht="15" customHeight="1" x14ac:dyDescent="0.25">
      <c r="A22" s="9"/>
      <c r="B22" s="65" t="s">
        <v>37</v>
      </c>
      <c r="C22" s="66"/>
      <c r="D22" s="67">
        <v>1</v>
      </c>
      <c r="E22" s="67">
        <v>1.05</v>
      </c>
      <c r="F22" s="67">
        <f>H7*40</f>
        <v>479.64</v>
      </c>
      <c r="G22" s="67" t="s">
        <v>35</v>
      </c>
      <c r="H22" s="72">
        <v>1.2999999999999999E-2</v>
      </c>
      <c r="I22" s="73">
        <f>E22*F22*H22</f>
        <v>6.5470860000000002</v>
      </c>
      <c r="J22" s="74"/>
    </row>
    <row r="23" spans="1:10" s="4" customFormat="1" ht="15" customHeight="1" x14ac:dyDescent="0.25">
      <c r="A23" s="9"/>
      <c r="B23" s="65" t="s">
        <v>38</v>
      </c>
      <c r="C23" s="66"/>
      <c r="D23" s="67">
        <v>0.5</v>
      </c>
      <c r="E23" s="67">
        <v>1.05</v>
      </c>
      <c r="F23" s="67">
        <f>E23*D23</f>
        <v>0.52500000000000002</v>
      </c>
      <c r="G23" s="67" t="s">
        <v>30</v>
      </c>
      <c r="H23" s="72">
        <v>16</v>
      </c>
      <c r="I23" s="73">
        <f>E23*F23*H23</f>
        <v>8.82</v>
      </c>
      <c r="J23" s="8"/>
    </row>
    <row r="24" spans="1:10" s="4" customFormat="1" ht="15" customHeight="1" x14ac:dyDescent="0.25">
      <c r="A24" s="9"/>
      <c r="B24" s="65" t="s">
        <v>39</v>
      </c>
      <c r="C24" s="66"/>
      <c r="D24" s="67">
        <f>D25</f>
        <v>47.963999999999999</v>
      </c>
      <c r="E24" s="67">
        <v>1.05</v>
      </c>
      <c r="F24" s="67">
        <f>+E24*D24</f>
        <v>50.362200000000001</v>
      </c>
      <c r="G24" s="67" t="s">
        <v>25</v>
      </c>
      <c r="H24" s="72">
        <v>0.5</v>
      </c>
      <c r="I24" s="73">
        <f>+H24*F24</f>
        <v>25.181100000000001</v>
      </c>
      <c r="J24" s="8"/>
    </row>
    <row r="25" spans="1:10" s="4" customFormat="1" ht="15" customHeight="1" x14ac:dyDescent="0.25">
      <c r="A25" s="75"/>
      <c r="B25" s="65" t="s">
        <v>40</v>
      </c>
      <c r="C25" s="66"/>
      <c r="D25" s="67">
        <f>H7*4</f>
        <v>47.963999999999999</v>
      </c>
      <c r="E25" s="67">
        <v>1.05</v>
      </c>
      <c r="F25" s="67">
        <f>+E25*D25</f>
        <v>50.362200000000001</v>
      </c>
      <c r="G25" s="67" t="s">
        <v>25</v>
      </c>
      <c r="H25" s="72">
        <v>1.5</v>
      </c>
      <c r="I25" s="73">
        <f>+H25*F25</f>
        <v>75.543300000000002</v>
      </c>
      <c r="J25" s="8"/>
    </row>
    <row r="26" spans="1:10" s="4" customFormat="1" ht="18.75" customHeight="1" x14ac:dyDescent="0.25">
      <c r="A26" s="75"/>
      <c r="B26" s="19"/>
      <c r="C26" s="76" t="s">
        <v>41</v>
      </c>
      <c r="D26" s="77"/>
      <c r="E26" s="77"/>
      <c r="F26" s="77"/>
      <c r="G26" s="77"/>
      <c r="H26" s="77"/>
      <c r="I26" s="78">
        <f>SUM(I16:I25)</f>
        <v>10633.705167119999</v>
      </c>
      <c r="J26" s="8"/>
    </row>
    <row r="27" spans="1:10" s="4" customFormat="1" ht="15.75" thickBot="1" x14ac:dyDescent="0.3">
      <c r="A27" s="9"/>
      <c r="B27" s="19"/>
      <c r="C27" s="19"/>
      <c r="D27" s="79"/>
      <c r="E27" s="79"/>
      <c r="F27" s="79"/>
      <c r="G27" s="79"/>
      <c r="H27" s="80"/>
      <c r="I27" s="81"/>
      <c r="J27" s="8"/>
    </row>
    <row r="28" spans="1:10" s="4" customFormat="1" ht="21" thickBot="1" x14ac:dyDescent="0.35">
      <c r="A28" s="9"/>
      <c r="B28" s="19"/>
      <c r="C28" s="82"/>
      <c r="D28" s="10"/>
      <c r="E28" s="82"/>
      <c r="F28" s="83" t="s">
        <v>42</v>
      </c>
      <c r="G28" s="84"/>
      <c r="H28" s="85"/>
      <c r="I28" s="86">
        <f>I26/0.7</f>
        <v>15191.007381599999</v>
      </c>
      <c r="J28" s="16"/>
    </row>
    <row r="29" spans="1:10" s="4" customFormat="1" x14ac:dyDescent="0.25">
      <c r="A29" s="9"/>
      <c r="B29" s="19"/>
      <c r="C29" s="19"/>
      <c r="D29" s="19"/>
      <c r="E29" s="19"/>
      <c r="F29" s="19"/>
      <c r="G29" s="19"/>
      <c r="H29" s="19"/>
      <c r="I29" s="19"/>
      <c r="J29" s="16"/>
    </row>
    <row r="30" spans="1:10" s="4" customFormat="1" ht="8.25" customHeight="1" thickBot="1" x14ac:dyDescent="0.3">
      <c r="A30" s="87"/>
      <c r="B30" s="88"/>
      <c r="C30" s="88"/>
      <c r="D30" s="88"/>
      <c r="E30" s="88"/>
      <c r="F30" s="88"/>
      <c r="G30" s="88"/>
      <c r="H30" s="88"/>
      <c r="I30" s="88"/>
      <c r="J30" s="89"/>
    </row>
    <row r="31" spans="1:10" s="4" customFormat="1" x14ac:dyDescent="0.25"/>
    <row r="32" spans="1:10" s="4" customFormat="1" x14ac:dyDescent="0.25"/>
    <row r="33" s="4" customFormat="1" x14ac:dyDescent="0.25"/>
    <row r="34" s="4" customFormat="1" x14ac:dyDescent="0.25"/>
    <row r="35" s="4" customFormat="1" x14ac:dyDescent="0.25"/>
    <row r="36" s="4" customFormat="1" x14ac:dyDescent="0.25"/>
    <row r="37" s="4" customFormat="1" x14ac:dyDescent="0.25"/>
    <row r="38" s="4" customFormat="1" x14ac:dyDescent="0.25"/>
    <row r="39" s="4" customFormat="1" x14ac:dyDescent="0.25"/>
    <row r="40" s="4" customFormat="1" x14ac:dyDescent="0.25"/>
    <row r="41" s="4" customFormat="1" x14ac:dyDescent="0.25"/>
    <row r="42" s="4" customFormat="1" x14ac:dyDescent="0.25"/>
    <row r="43" s="4" customFormat="1" x14ac:dyDescent="0.25"/>
    <row r="44" s="4" customFormat="1" x14ac:dyDescent="0.25"/>
    <row r="45" s="4" customFormat="1" x14ac:dyDescent="0.25"/>
    <row r="46" s="4" customFormat="1" x14ac:dyDescent="0.25"/>
    <row r="47" s="4" customFormat="1" x14ac:dyDescent="0.25"/>
    <row r="48" s="4" customFormat="1" x14ac:dyDescent="0.25"/>
    <row r="49" s="4" customFormat="1" x14ac:dyDescent="0.25"/>
    <row r="50" s="4" customFormat="1" x14ac:dyDescent="0.25"/>
    <row r="51" s="4" customFormat="1" x14ac:dyDescent="0.25"/>
    <row r="52" s="4" customFormat="1" x14ac:dyDescent="0.25"/>
    <row r="53" s="4" customFormat="1" x14ac:dyDescent="0.25"/>
    <row r="54" s="4" customFormat="1" x14ac:dyDescent="0.25"/>
    <row r="55" s="4" customFormat="1" x14ac:dyDescent="0.25"/>
    <row r="56" s="4" customFormat="1" x14ac:dyDescent="0.25"/>
    <row r="57" s="4" customFormat="1" x14ac:dyDescent="0.25"/>
    <row r="58" s="4" customFormat="1" x14ac:dyDescent="0.25"/>
    <row r="59" s="4" customFormat="1" x14ac:dyDescent="0.25"/>
    <row r="60" s="4" customFormat="1" x14ac:dyDescent="0.25"/>
    <row r="61" s="4" customFormat="1" x14ac:dyDescent="0.25"/>
    <row r="62" s="4" customFormat="1" x14ac:dyDescent="0.25"/>
    <row r="63" s="4" customFormat="1" x14ac:dyDescent="0.25"/>
    <row r="64" s="4" customFormat="1" x14ac:dyDescent="0.25"/>
    <row r="65" s="4" customFormat="1" x14ac:dyDescent="0.25"/>
    <row r="66" s="4" customFormat="1" x14ac:dyDescent="0.25"/>
    <row r="67" s="4" customFormat="1" x14ac:dyDescent="0.25"/>
    <row r="68" s="4" customFormat="1" x14ac:dyDescent="0.25"/>
    <row r="69" s="4" customFormat="1" x14ac:dyDescent="0.25"/>
    <row r="70" s="4" customFormat="1" x14ac:dyDescent="0.25"/>
    <row r="71" s="4" customFormat="1" x14ac:dyDescent="0.25"/>
    <row r="72" s="4" customFormat="1" x14ac:dyDescent="0.25"/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  <row r="94" s="4" customFormat="1" x14ac:dyDescent="0.25"/>
    <row r="95" s="4" customFormat="1" x14ac:dyDescent="0.25"/>
    <row r="96" s="4" customFormat="1" x14ac:dyDescent="0.25"/>
    <row r="97" s="4" customFormat="1" x14ac:dyDescent="0.25"/>
    <row r="98" s="4" customFormat="1" x14ac:dyDescent="0.25"/>
    <row r="99" s="4" customFormat="1" x14ac:dyDescent="0.25"/>
    <row r="100" s="4" customFormat="1" x14ac:dyDescent="0.25"/>
    <row r="101" s="4" customFormat="1" x14ac:dyDescent="0.25"/>
    <row r="102" s="4" customFormat="1" x14ac:dyDescent="0.25"/>
    <row r="103" s="4" customFormat="1" x14ac:dyDescent="0.25"/>
    <row r="104" s="4" customFormat="1" x14ac:dyDescent="0.25"/>
    <row r="105" s="4" customFormat="1" x14ac:dyDescent="0.25"/>
    <row r="106" s="4" customFormat="1" x14ac:dyDescent="0.25"/>
    <row r="107" s="4" customFormat="1" x14ac:dyDescent="0.25"/>
    <row r="108" s="4" customFormat="1" x14ac:dyDescent="0.25"/>
    <row r="109" s="4" customFormat="1" x14ac:dyDescent="0.25"/>
    <row r="110" s="4" customFormat="1" x14ac:dyDescent="0.25"/>
    <row r="111" s="4" customFormat="1" x14ac:dyDescent="0.25"/>
    <row r="112" s="4" customFormat="1" x14ac:dyDescent="0.25"/>
    <row r="113" s="4" customFormat="1" x14ac:dyDescent="0.25"/>
    <row r="114" s="4" customFormat="1" x14ac:dyDescent="0.25"/>
    <row r="115" s="4" customFormat="1" x14ac:dyDescent="0.25"/>
    <row r="116" s="4" customFormat="1" x14ac:dyDescent="0.25"/>
    <row r="117" s="4" customFormat="1" x14ac:dyDescent="0.25"/>
    <row r="118" s="4" customFormat="1" x14ac:dyDescent="0.25"/>
    <row r="119" s="4" customFormat="1" x14ac:dyDescent="0.25"/>
    <row r="120" s="4" customFormat="1" x14ac:dyDescent="0.25"/>
    <row r="121" s="4" customFormat="1" x14ac:dyDescent="0.25"/>
    <row r="122" s="4" customFormat="1" x14ac:dyDescent="0.25"/>
    <row r="123" s="4" customFormat="1" x14ac:dyDescent="0.25"/>
    <row r="124" s="4" customFormat="1" x14ac:dyDescent="0.25"/>
    <row r="125" s="4" customFormat="1" x14ac:dyDescent="0.25"/>
    <row r="126" s="4" customFormat="1" x14ac:dyDescent="0.25"/>
    <row r="127" s="4" customFormat="1" x14ac:dyDescent="0.25"/>
    <row r="128" s="4" customFormat="1" x14ac:dyDescent="0.25"/>
    <row r="129" s="4" customFormat="1" x14ac:dyDescent="0.25"/>
    <row r="130" s="4" customFormat="1" x14ac:dyDescent="0.25"/>
    <row r="131" s="4" customFormat="1" x14ac:dyDescent="0.25"/>
    <row r="132" s="4" customFormat="1" x14ac:dyDescent="0.25"/>
    <row r="133" s="4" customFormat="1" x14ac:dyDescent="0.25"/>
    <row r="134" s="4" customFormat="1" x14ac:dyDescent="0.25"/>
    <row r="135" s="4" customFormat="1" x14ac:dyDescent="0.25"/>
    <row r="136" s="4" customFormat="1" x14ac:dyDescent="0.25"/>
    <row r="137" s="4" customFormat="1" x14ac:dyDescent="0.25"/>
    <row r="138" s="4" customFormat="1" x14ac:dyDescent="0.25"/>
    <row r="139" s="4" customFormat="1" x14ac:dyDescent="0.25"/>
    <row r="140" s="4" customFormat="1" x14ac:dyDescent="0.25"/>
    <row r="141" s="4" customFormat="1" x14ac:dyDescent="0.25"/>
    <row r="142" s="4" customFormat="1" x14ac:dyDescent="0.25"/>
    <row r="143" s="4" customFormat="1" x14ac:dyDescent="0.25"/>
    <row r="144" s="4" customFormat="1" x14ac:dyDescent="0.25"/>
    <row r="145" s="4" customFormat="1" x14ac:dyDescent="0.25"/>
    <row r="146" s="4" customFormat="1" x14ac:dyDescent="0.25"/>
    <row r="147" s="4" customFormat="1" x14ac:dyDescent="0.25"/>
    <row r="148" s="4" customFormat="1" x14ac:dyDescent="0.25"/>
    <row r="149" s="4" customFormat="1" x14ac:dyDescent="0.25"/>
    <row r="150" s="4" customFormat="1" x14ac:dyDescent="0.25"/>
    <row r="151" s="4" customFormat="1" x14ac:dyDescent="0.25"/>
    <row r="152" s="4" customFormat="1" x14ac:dyDescent="0.25"/>
    <row r="153" s="4" customFormat="1" x14ac:dyDescent="0.25"/>
    <row r="154" s="4" customFormat="1" x14ac:dyDescent="0.25"/>
    <row r="155" s="4" customFormat="1" x14ac:dyDescent="0.25"/>
    <row r="156" s="4" customFormat="1" x14ac:dyDescent="0.25"/>
    <row r="157" s="4" customFormat="1" x14ac:dyDescent="0.25"/>
    <row r="158" s="4" customFormat="1" x14ac:dyDescent="0.25"/>
    <row r="159" s="4" customFormat="1" x14ac:dyDescent="0.25"/>
    <row r="160" s="4" customFormat="1" x14ac:dyDescent="0.25"/>
    <row r="161" s="4" customFormat="1" x14ac:dyDescent="0.25"/>
    <row r="162" s="4" customFormat="1" x14ac:dyDescent="0.25"/>
    <row r="163" s="4" customFormat="1" x14ac:dyDescent="0.25"/>
    <row r="164" s="4" customFormat="1" x14ac:dyDescent="0.25"/>
    <row r="165" s="4" customFormat="1" x14ac:dyDescent="0.25"/>
    <row r="166" s="4" customFormat="1" x14ac:dyDescent="0.25"/>
    <row r="167" s="4" customFormat="1" x14ac:dyDescent="0.25"/>
    <row r="168" s="4" customFormat="1" x14ac:dyDescent="0.25"/>
    <row r="169" s="4" customFormat="1" x14ac:dyDescent="0.25"/>
    <row r="170" s="4" customFormat="1" x14ac:dyDescent="0.25"/>
    <row r="171" s="4" customFormat="1" x14ac:dyDescent="0.25"/>
    <row r="172" s="4" customFormat="1" x14ac:dyDescent="0.25"/>
    <row r="173" s="4" customFormat="1" x14ac:dyDescent="0.25"/>
    <row r="174" s="4" customFormat="1" x14ac:dyDescent="0.25"/>
    <row r="175" s="4" customFormat="1" x14ac:dyDescent="0.25"/>
    <row r="176" s="4" customFormat="1" x14ac:dyDescent="0.25"/>
    <row r="177" s="4" customFormat="1" x14ac:dyDescent="0.25"/>
    <row r="178" s="4" customFormat="1" x14ac:dyDescent="0.25"/>
    <row r="179" s="4" customFormat="1" x14ac:dyDescent="0.25"/>
    <row r="180" s="4" customFormat="1" x14ac:dyDescent="0.25"/>
    <row r="181" s="4" customFormat="1" x14ac:dyDescent="0.25"/>
    <row r="182" s="4" customFormat="1" x14ac:dyDescent="0.25"/>
    <row r="183" s="4" customFormat="1" x14ac:dyDescent="0.25"/>
    <row r="184" s="4" customFormat="1" x14ac:dyDescent="0.25"/>
    <row r="185" s="4" customFormat="1" x14ac:dyDescent="0.25"/>
    <row r="186" s="4" customFormat="1" x14ac:dyDescent="0.25"/>
    <row r="187" s="4" customFormat="1" x14ac:dyDescent="0.25"/>
    <row r="188" s="4" customFormat="1" x14ac:dyDescent="0.25"/>
    <row r="189" s="4" customFormat="1" x14ac:dyDescent="0.25"/>
    <row r="190" s="4" customFormat="1" x14ac:dyDescent="0.25"/>
    <row r="191" s="4" customFormat="1" x14ac:dyDescent="0.25"/>
    <row r="192" s="4" customFormat="1" x14ac:dyDescent="0.25"/>
    <row r="193" spans="2:2" s="4" customFormat="1" x14ac:dyDescent="0.25"/>
    <row r="194" spans="2:2" s="4" customFormat="1" x14ac:dyDescent="0.25"/>
    <row r="195" spans="2:2" s="4" customFormat="1" x14ac:dyDescent="0.25"/>
    <row r="196" spans="2:2" s="4" customFormat="1" x14ac:dyDescent="0.25"/>
    <row r="197" spans="2:2" s="4" customFormat="1" x14ac:dyDescent="0.25"/>
    <row r="198" spans="2:2" s="4" customFormat="1" x14ac:dyDescent="0.25"/>
    <row r="199" spans="2:2" s="4" customFormat="1" x14ac:dyDescent="0.25"/>
    <row r="200" spans="2:2" s="4" customFormat="1" x14ac:dyDescent="0.25">
      <c r="B200" s="90"/>
    </row>
  </sheetData>
  <dataConsolidate/>
  <mergeCells count="15">
    <mergeCell ref="B24:C24"/>
    <mergeCell ref="A25:A26"/>
    <mergeCell ref="B25:C25"/>
    <mergeCell ref="B18:C18"/>
    <mergeCell ref="B19:C19"/>
    <mergeCell ref="B20:C20"/>
    <mergeCell ref="B21:C21"/>
    <mergeCell ref="B22:C22"/>
    <mergeCell ref="B23:C23"/>
    <mergeCell ref="A2:I2"/>
    <mergeCell ref="A5:I5"/>
    <mergeCell ref="I7:I9"/>
    <mergeCell ref="B15:C15"/>
    <mergeCell ref="B16:C16"/>
    <mergeCell ref="B17:C17"/>
  </mergeCells>
  <dataValidations count="2">
    <dataValidation type="list" allowBlank="1" showInputMessage="1" showErrorMessage="1" sqref="I12 E11">
      <formula1>INDIRECT($E$10)</formula1>
    </dataValidation>
    <dataValidation type="list" allowBlank="1" showInputMessage="1" showErrorMessage="1" sqref="E10">
      <formula1>Tissus</formula1>
    </dataValidation>
  </dataValidations>
  <pageMargins left="0.25" right="0.25" top="0.75" bottom="0.75" header="0.3" footer="0.3"/>
  <pageSetup paperSize="9" scale="8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">
                <anchor moveWithCells="1" sizeWithCells="1">
                  <from>
                    <xdr:col>5</xdr:col>
                    <xdr:colOff>752475</xdr:colOff>
                    <xdr:row>10</xdr:row>
                    <xdr:rowOff>9525</xdr:rowOff>
                  </from>
                  <to>
                    <xdr:col>7</xdr:col>
                    <xdr:colOff>38100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[1]Feuil1!#REF!</xm:f>
          </x14:formula1>
          <xm:sqref>B11</xm:sqref>
        </x14:dataValidation>
        <x14:dataValidation type="list" allowBlank="1" showInputMessage="1" showErrorMessage="1">
          <x14:formula1>
            <xm:f>[1]Feuil3!#REF!</xm:f>
          </x14:formula1>
          <xm:sqref>H9</xm:sqref>
        </x14:dataValidation>
        <x14:dataValidation type="list" allowBlank="1" showInputMessage="1" showErrorMessage="1" prompt="sélectionner le type de tringle">
          <x14:formula1>
            <xm:f>[1]Feuil1!#REF!</xm:f>
          </x14:formula1>
          <xm:sqref>B10</xm:sqref>
        </x14:dataValidation>
        <x14:dataValidation type="list" allowBlank="1" showInputMessage="1" showErrorMessage="1">
          <x14:formula1>
            <xm:f>[1]Feuil3!#REF!</xm:f>
          </x14:formula1>
          <xm:sqref>E8</xm:sqref>
        </x14:dataValidation>
        <x14:dataValidation type="list" allowBlank="1" showInputMessage="1" showErrorMessage="1">
          <x14:formula1>
            <xm:f>[1]Feuil3!#REF!</xm:f>
          </x14:formula1>
          <xm:sqref>B9</xm:sqref>
        </x14:dataValidation>
        <x14:dataValidation type="list" allowBlank="1" showInputMessage="1" showErrorMessage="1">
          <x14:formula1>
            <xm:f>[1]Feuil3!#REF!</xm:f>
          </x14:formula1>
          <xm:sqref>E9</xm:sqref>
        </x14:dataValidation>
        <x14:dataValidation type="list" allowBlank="1" showInputMessage="1" showErrorMessage="1" prompt="séléctionner le modèle de refléte">
          <x14:formula1>
            <xm:f>[1]Feuil3!#REF!</xm:f>
          </x14:formula1>
          <xm:sqref>B16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3"/>
  <sheetViews>
    <sheetView topLeftCell="B1" workbookViewId="0">
      <selection activeCell="I11" sqref="I11"/>
    </sheetView>
  </sheetViews>
  <sheetFormatPr baseColWidth="10" defaultRowHeight="15" x14ac:dyDescent="0.25"/>
  <cols>
    <col min="3" max="3" width="58.85546875" bestFit="1" customWidth="1"/>
    <col min="4" max="4" width="12.42578125" customWidth="1"/>
    <col min="6" max="6" width="25" bestFit="1" customWidth="1"/>
    <col min="9" max="9" width="42.5703125" bestFit="1" customWidth="1"/>
    <col min="10" max="10" width="17.85546875" customWidth="1"/>
  </cols>
  <sheetData>
    <row r="1" spans="2:10" ht="15.75" x14ac:dyDescent="0.25">
      <c r="C1" s="91" t="s">
        <v>43</v>
      </c>
      <c r="D1" s="92" t="s">
        <v>44</v>
      </c>
      <c r="E1" s="92" t="s">
        <v>45</v>
      </c>
      <c r="F1" s="92" t="s">
        <v>46</v>
      </c>
      <c r="G1" s="92" t="s">
        <v>47</v>
      </c>
      <c r="H1" s="93" t="s">
        <v>48</v>
      </c>
      <c r="I1" s="94" t="s">
        <v>49</v>
      </c>
      <c r="J1" s="93" t="s">
        <v>50</v>
      </c>
    </row>
    <row r="2" spans="2:10" ht="15.75" x14ac:dyDescent="0.25">
      <c r="B2" s="92" t="s">
        <v>51</v>
      </c>
      <c r="C2" s="95" t="str">
        <f>calcul!A5</f>
        <v>1 PANNEAU RIDEAU : LARGEUR 11,991m X HAUTEUR 6,979m</v>
      </c>
      <c r="D2" s="95">
        <f>calcul!H7</f>
        <v>11.991</v>
      </c>
      <c r="E2" s="95">
        <f>calcul!H8</f>
        <v>6.9790000000000001</v>
      </c>
      <c r="F2" s="95" t="str">
        <f>calcul!E11</f>
        <v>VOILAGE DIMOUT BLANC</v>
      </c>
      <c r="G2" s="95"/>
      <c r="H2" s="95"/>
      <c r="I2" s="95" t="str">
        <f>calcul!B10</f>
        <v xml:space="preserve">ALTRAN Decotrack Acier Anodisé K.18718AA </v>
      </c>
      <c r="J2" s="96"/>
    </row>
    <row r="3" spans="2:10" ht="15.75" x14ac:dyDescent="0.25">
      <c r="B3" s="92" t="s">
        <v>52</v>
      </c>
      <c r="C3" s="95"/>
      <c r="D3" s="95"/>
      <c r="E3" s="95"/>
      <c r="F3" s="95"/>
      <c r="G3" s="95"/>
      <c r="H3" s="95"/>
      <c r="I3" s="95"/>
      <c r="J3" s="96"/>
    </row>
    <row r="4" spans="2:10" ht="15.75" x14ac:dyDescent="0.25">
      <c r="B4" s="92" t="s">
        <v>53</v>
      </c>
      <c r="C4" s="95"/>
      <c r="D4" s="95"/>
      <c r="E4" s="95"/>
      <c r="F4" s="95"/>
      <c r="G4" s="95"/>
      <c r="H4" s="95"/>
      <c r="I4" s="95"/>
      <c r="J4" s="96"/>
    </row>
    <row r="5" spans="2:10" ht="15.75" x14ac:dyDescent="0.25">
      <c r="B5" s="92" t="s">
        <v>54</v>
      </c>
      <c r="C5" s="95"/>
      <c r="D5" s="95"/>
      <c r="E5" s="95"/>
      <c r="F5" s="95"/>
      <c r="G5" s="95"/>
      <c r="H5" s="95"/>
      <c r="I5" s="95"/>
      <c r="J5" s="96"/>
    </row>
    <row r="6" spans="2:10" ht="15.75" x14ac:dyDescent="0.25">
      <c r="B6" s="92" t="s">
        <v>55</v>
      </c>
      <c r="C6" s="95"/>
      <c r="D6" s="95"/>
      <c r="E6" s="95"/>
      <c r="F6" s="95"/>
      <c r="G6" s="95"/>
      <c r="H6" s="95"/>
      <c r="I6" s="95"/>
      <c r="J6" s="96"/>
    </row>
    <row r="7" spans="2:10" ht="15.75" x14ac:dyDescent="0.25">
      <c r="B7" s="92" t="s">
        <v>56</v>
      </c>
      <c r="C7" s="95"/>
      <c r="D7" s="95"/>
      <c r="E7" s="95"/>
      <c r="F7" s="95"/>
      <c r="G7" s="95"/>
      <c r="H7" s="95"/>
      <c r="I7" s="95"/>
      <c r="J7" s="96"/>
    </row>
    <row r="8" spans="2:10" ht="15.75" x14ac:dyDescent="0.25">
      <c r="B8" s="92" t="s">
        <v>57</v>
      </c>
      <c r="C8" s="95"/>
      <c r="D8" s="95"/>
      <c r="E8" s="95"/>
      <c r="F8" s="95"/>
      <c r="G8" s="95"/>
      <c r="H8" s="95"/>
      <c r="I8" s="95"/>
      <c r="J8" s="96"/>
    </row>
    <row r="9" spans="2:10" ht="15.75" x14ac:dyDescent="0.25">
      <c r="B9" s="92" t="s">
        <v>58</v>
      </c>
      <c r="C9" s="95"/>
      <c r="D9" s="95"/>
      <c r="E9" s="95"/>
      <c r="F9" s="95"/>
      <c r="G9" s="95"/>
      <c r="H9" s="95"/>
      <c r="I9" s="95"/>
      <c r="J9" s="96"/>
    </row>
    <row r="10" spans="2:10" ht="15.75" x14ac:dyDescent="0.25">
      <c r="B10" s="92" t="s">
        <v>59</v>
      </c>
      <c r="C10" s="95"/>
      <c r="D10" s="95"/>
      <c r="E10" s="95"/>
      <c r="F10" s="95"/>
      <c r="G10" s="95"/>
      <c r="H10" s="95"/>
      <c r="I10" s="95"/>
      <c r="J10" s="96"/>
    </row>
    <row r="11" spans="2:10" ht="15.75" x14ac:dyDescent="0.25">
      <c r="B11" s="92" t="s">
        <v>60</v>
      </c>
      <c r="C11" s="95"/>
      <c r="D11" s="95"/>
      <c r="E11" s="95"/>
      <c r="F11" s="95"/>
      <c r="G11" s="95"/>
      <c r="H11" s="95"/>
      <c r="I11" s="95"/>
      <c r="J11" s="96"/>
    </row>
    <row r="12" spans="2:10" ht="15.75" x14ac:dyDescent="0.25">
      <c r="B12" s="92" t="s">
        <v>61</v>
      </c>
      <c r="C12" s="95"/>
      <c r="D12" s="95"/>
      <c r="E12" s="95"/>
      <c r="F12" s="95"/>
      <c r="G12" s="95"/>
      <c r="H12" s="95"/>
      <c r="I12" s="95"/>
      <c r="J12" s="96"/>
    </row>
    <row r="13" spans="2:10" ht="15.75" x14ac:dyDescent="0.25">
      <c r="B13" s="92" t="s">
        <v>62</v>
      </c>
      <c r="C13" s="95"/>
      <c r="D13" s="95"/>
      <c r="E13" s="95"/>
      <c r="F13" s="95"/>
      <c r="G13" s="95"/>
      <c r="H13" s="95"/>
      <c r="I13" s="95"/>
      <c r="J13" s="96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</vt:lpstr>
      <vt:lpstr>OF PRODUCTION</vt:lpstr>
      <vt:lpstr>calcul!Zone_d_impression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OULOUALI Mohamed</dc:creator>
  <cp:lastModifiedBy>OULOUALI Mohamed</cp:lastModifiedBy>
  <dcterms:created xsi:type="dcterms:W3CDTF">2019-07-19T15:59:06Z</dcterms:created>
  <dcterms:modified xsi:type="dcterms:W3CDTF">2019-07-19T15:59:26Z</dcterms:modified>
</cp:coreProperties>
</file>