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8BE95728-2204-4FB8-A93C-3F81509EF266}" xr6:coauthVersionLast="47" xr6:coauthVersionMax="47" xr10:uidLastSave="{00000000-0000-0000-0000-000000000000}"/>
  <bookViews>
    <workbookView xWindow="-108" yWindow="-108" windowWidth="23256" windowHeight="12456" activeTab="1" xr2:uid="{A597A5F4-F258-43F7-8FDC-53F45DF7887F}"/>
  </bookViews>
  <sheets>
    <sheet name="Feuil1" sheetId="1" r:id="rId1"/>
    <sheet name="Proposition" sheetId="3" r:id="rId2"/>
    <sheet name="Feuil2" sheetId="2" r:id="rId3"/>
  </sheets>
  <definedNames>
    <definedName name="Prénoms">Feuil2!$A$2:$D$3</definedName>
    <definedName name="Titre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8" i="3" l="1" a="1"/>
  <c r="W28" i="3" s="1"/>
  <c r="S28" i="3"/>
  <c r="U28" i="3" s="1"/>
  <c r="S28" i="3" a="1"/>
  <c r="Q28" i="3" a="1"/>
  <c r="Q28" i="3" s="1"/>
  <c r="O28" i="3" a="1"/>
  <c r="O28" i="3" s="1"/>
  <c r="W27" i="3" a="1"/>
  <c r="W27" i="3" s="1"/>
  <c r="S27" i="3" a="1"/>
  <c r="S27" i="3" s="1"/>
  <c r="U27" i="3" s="1"/>
  <c r="Q27" i="3" a="1"/>
  <c r="Q27" i="3" s="1"/>
  <c r="O27" i="3" a="1"/>
  <c r="O27" i="3" s="1"/>
  <c r="W26" i="3"/>
  <c r="W26" i="3" a="1"/>
  <c r="S26" i="3" a="1"/>
  <c r="S26" i="3" s="1"/>
  <c r="U26" i="3" s="1"/>
  <c r="Q26" i="3" a="1"/>
  <c r="Q26" i="3" s="1"/>
  <c r="O26" i="3" a="1"/>
  <c r="O26" i="3" s="1"/>
  <c r="W25" i="3"/>
  <c r="W25" i="3" a="1"/>
  <c r="S25" i="3" a="1"/>
  <c r="S25" i="3" s="1"/>
  <c r="U25" i="3" s="1"/>
  <c r="Q25" i="3"/>
  <c r="Q25" i="3" a="1"/>
  <c r="O25" i="3" a="1"/>
  <c r="O25" i="3" s="1"/>
  <c r="W24" i="3" a="1"/>
  <c r="W24" i="3" s="1"/>
  <c r="S24" i="3"/>
  <c r="U24" i="3" s="1"/>
  <c r="S24" i="3" a="1"/>
  <c r="Q24" i="3" a="1"/>
  <c r="Q24" i="3" s="1"/>
  <c r="O24" i="3" a="1"/>
  <c r="O24" i="3" s="1"/>
  <c r="L24" i="3"/>
  <c r="L25" i="3" s="1"/>
  <c r="L26" i="3" s="1"/>
  <c r="L27" i="3" s="1"/>
  <c r="L28" i="3" s="1"/>
  <c r="W21" i="3" a="1"/>
  <c r="W21" i="3" s="1"/>
  <c r="S21" i="3" a="1"/>
  <c r="S21" i="3" s="1"/>
  <c r="U21" i="3" s="1"/>
  <c r="Q21" i="3" a="1"/>
  <c r="Q21" i="3" s="1"/>
  <c r="O21" i="3" a="1"/>
  <c r="O21" i="3" s="1"/>
  <c r="W20" i="3" a="1"/>
  <c r="W20" i="3" s="1"/>
  <c r="S20" i="3" a="1"/>
  <c r="S20" i="3" s="1"/>
  <c r="U20" i="3" s="1"/>
  <c r="Q20" i="3" a="1"/>
  <c r="Q20" i="3" s="1"/>
  <c r="O20" i="3" a="1"/>
  <c r="O20" i="3" s="1"/>
  <c r="W19" i="3" a="1"/>
  <c r="W19" i="3" s="1"/>
  <c r="S19" i="3" a="1"/>
  <c r="S19" i="3" s="1"/>
  <c r="U19" i="3" s="1"/>
  <c r="Q19" i="3" a="1"/>
  <c r="Q19" i="3" s="1"/>
  <c r="O19" i="3" a="1"/>
  <c r="O19" i="3" s="1"/>
  <c r="W18" i="3" a="1"/>
  <c r="W18" i="3" s="1"/>
  <c r="S18" i="3" a="1"/>
  <c r="S18" i="3" s="1"/>
  <c r="U18" i="3" s="1"/>
  <c r="Q18" i="3" a="1"/>
  <c r="Q18" i="3" s="1"/>
  <c r="O18" i="3" a="1"/>
  <c r="O18" i="3" s="1"/>
  <c r="W17" i="3" a="1"/>
  <c r="W17" i="3" s="1"/>
  <c r="S17" i="3" a="1"/>
  <c r="S17" i="3" s="1"/>
  <c r="U17" i="3" s="1"/>
  <c r="Q17" i="3" a="1"/>
  <c r="Q17" i="3" s="1"/>
  <c r="O17" i="3" a="1"/>
  <c r="O17" i="3" s="1"/>
  <c r="W14" i="3" l="1" a="1"/>
  <c r="W14" i="3" s="1"/>
  <c r="S14" i="3" a="1"/>
  <c r="S14" i="3" s="1"/>
  <c r="U14" i="3" s="1"/>
  <c r="Q14" i="3" a="1"/>
  <c r="Q14" i="3" s="1"/>
  <c r="O14" i="3" a="1"/>
  <c r="O14" i="3" s="1"/>
  <c r="W13" i="3" a="1"/>
  <c r="W13" i="3" s="1"/>
  <c r="S13" i="3" a="1"/>
  <c r="S13" i="3" s="1"/>
  <c r="U13" i="3" s="1"/>
  <c r="Q13" i="3" a="1"/>
  <c r="Q13" i="3" s="1"/>
  <c r="O13" i="3" a="1"/>
  <c r="O13" i="3" s="1"/>
  <c r="W12" i="3" a="1"/>
  <c r="W12" i="3" s="1"/>
  <c r="S12" i="3" a="1"/>
  <c r="S12" i="3" s="1"/>
  <c r="U12" i="3" s="1"/>
  <c r="Q12" i="3" a="1"/>
  <c r="Q12" i="3" s="1"/>
  <c r="O12" i="3" a="1"/>
  <c r="O12" i="3" s="1"/>
  <c r="W11" i="3" a="1"/>
  <c r="W11" i="3" s="1"/>
  <c r="S11" i="3" a="1"/>
  <c r="S11" i="3" s="1"/>
  <c r="U11" i="3" s="1"/>
  <c r="Q11" i="3" a="1"/>
  <c r="Q11" i="3" s="1"/>
  <c r="O11" i="3" a="1"/>
  <c r="O11" i="3" s="1"/>
  <c r="W10" i="3" a="1"/>
  <c r="W10" i="3" s="1"/>
  <c r="S10" i="3" a="1"/>
  <c r="S10" i="3" s="1"/>
  <c r="U10" i="3" s="1"/>
  <c r="Q10" i="3" a="1"/>
  <c r="Q10" i="3" s="1"/>
  <c r="O10" i="3" a="1"/>
  <c r="O10" i="3" s="1"/>
  <c r="L10" i="3"/>
  <c r="O7" i="3"/>
  <c r="Q7" i="3" s="1"/>
  <c r="S7" i="3" s="1"/>
  <c r="U7" i="3" s="1"/>
  <c r="W7" i="3" s="1"/>
  <c r="O6" i="3"/>
  <c r="Q6" i="3" s="1"/>
  <c r="S6" i="3" s="1"/>
  <c r="U6" i="3" s="1"/>
  <c r="W6" i="3" s="1"/>
  <c r="O5" i="3"/>
  <c r="Q5" i="3" s="1"/>
  <c r="S5" i="3" s="1"/>
  <c r="U5" i="3" s="1"/>
  <c r="W5" i="3" s="1"/>
  <c r="O4" i="3"/>
  <c r="Q4" i="3" s="1"/>
  <c r="S4" i="3" s="1"/>
  <c r="U4" i="3" s="1"/>
  <c r="W4" i="3" s="1"/>
  <c r="L4" i="3"/>
  <c r="O3" i="3"/>
  <c r="Q3" i="3" s="1"/>
  <c r="S3" i="3" s="1"/>
  <c r="U3" i="3" s="1"/>
  <c r="W3" i="3" s="1"/>
  <c r="J11" i="1" a="1"/>
  <c r="J11" i="1" s="1"/>
  <c r="L11" i="1" s="1"/>
  <c r="J12" i="1" a="1"/>
  <c r="J12" i="1" s="1"/>
  <c r="L12" i="1" s="1"/>
  <c r="J13" i="1" a="1"/>
  <c r="J13" i="1" s="1"/>
  <c r="L13" i="1" s="1"/>
  <c r="J14" i="1" a="1"/>
  <c r="J14" i="1" s="1"/>
  <c r="L14" i="1" s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L11" i="3" l="1"/>
  <c r="L5" i="3"/>
  <c r="L17" i="3" l="1"/>
  <c r="L12" i="3"/>
  <c r="L6" i="3"/>
  <c r="L18" i="3" l="1"/>
  <c r="L13" i="3"/>
  <c r="L7" i="3"/>
  <c r="L19" i="3" l="1"/>
  <c r="L14" i="3"/>
  <c r="L20" i="3" l="1"/>
  <c r="L21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<sst xmlns="http://schemas.openxmlformats.org/spreadsheetml/2006/main" count="100" uniqueCount="35">
  <si>
    <t>laurent</t>
  </si>
  <si>
    <t xml:space="preserve">elise </t>
  </si>
  <si>
    <t>elise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</si>
  <si>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</si>
  <si>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</si>
  <si>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</si>
  <si>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</si>
  <si>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</si>
  <si>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</si>
  <si>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</si>
  <si>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</si>
  <si>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</si>
  <si>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</si>
  <si>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</si>
  <si>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</si>
  <si>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</si>
  <si>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</si>
  <si>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raymond 04:00</t>
  </si>
  <si>
    <t>gwanaelle 02:30</t>
  </si>
  <si>
    <t>heloïse -  01:45</t>
  </si>
  <si>
    <t>heloïse -  01:15</t>
  </si>
  <si>
    <t>heloïse 01:30</t>
  </si>
  <si>
    <t>gwanaelle</t>
  </si>
  <si>
    <t>patrice</t>
  </si>
  <si>
    <t>fabio</t>
  </si>
  <si>
    <t>lili</t>
  </si>
  <si>
    <t>daniel</t>
  </si>
  <si>
    <t>daniel 02:00</t>
  </si>
  <si>
    <t>natacha</t>
  </si>
  <si>
    <t>JFL</t>
  </si>
  <si>
    <t>xavier 01:00</t>
  </si>
  <si>
    <t xml:space="preserve">doux rêveur </t>
  </si>
  <si>
    <t>xavier</t>
  </si>
  <si>
    <t>doux rêveur</t>
  </si>
  <si>
    <t>=SOMMEPROD(ESTNUM(TROUVE(INDEX(SI(Prénoms&lt;&gt;"";Prénoms;"$");;EQUIV(INDEX($K$2:$K$28;LIGNE()-MOD(LIGNE()-1;7);1);Titre;0));N3))*1)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</si>
</sst>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d\.\ dd\ mmm"/>
  </numFmts>
  <fonts count="22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sz val="11"/>
      <color rgb="FF242424"/>
      <name val="Aptos Narrow"/>
      <family val="2"/>
    </font>
    <font>
      <sz val="1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20" fontId="8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20" fontId="11" fillId="3" borderId="2" xfId="0" applyNumberFormat="1" applyFont="1" applyFill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/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46" fontId="16" fillId="2" borderId="1" xfId="0" applyNumberFormat="1" applyFont="1" applyFill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20" fontId="8" fillId="4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1" fillId="0" borderId="0" xfId="0" quotePrefix="1" applyFont="1"/>
    <xf numFmtId="0" fontId="0" fillId="6" borderId="0" xfId="0" applyFill="1"/>
    <xf numFmtId="0" fontId="0" fillId="7" borderId="0" xfId="0" applyFill="1"/>
    <xf numFmtId="0" fontId="20" fillId="7" borderId="0" xfId="0" applyFont="1" applyFill="1"/>
  </cellXfs>
  <cellStyles count="1">
    <cellStyle name="Normal" xfId="0" builtinId="0"/>
  </cellStyles>
  <dxfs count="15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5"/>
  <sheetViews>
    <sheetView showGridLines="0" zoomScale="60" zoomScaleNormal="60" workbookViewId="0">
      <selection activeCell="G24" sqref="G24:I25"/>
    </sheetView>
  </sheetViews>
  <sheetFormatPr baseColWidth="10" defaultRowHeight="14.4" x14ac:dyDescent="0.3"/>
  <cols>
    <col min="1" max="1" width="4.88671875" customWidth="1"/>
    <col min="2" max="2" width="16" customWidth="1"/>
    <col min="3" max="3" width="17" bestFit="1" customWidth="1"/>
    <col min="4" max="4" width="9.33203125" bestFit="1" customWidth="1"/>
    <col min="5" max="5" width="35.6640625" customWidth="1"/>
    <col min="6" max="6" width="16.33203125" customWidth="1"/>
    <col min="7" max="7" width="36.44140625" bestFit="1" customWidth="1"/>
    <col min="8" max="8" width="10.33203125" bestFit="1" customWidth="1"/>
    <col min="9" max="9" width="38.44140625" bestFit="1" customWidth="1"/>
    <col min="10" max="10" width="10.33203125" bestFit="1" customWidth="1"/>
    <col min="11" max="11" width="31.5546875" bestFit="1" customWidth="1"/>
    <col min="12" max="12" width="15.6640625" customWidth="1"/>
    <col min="13" max="13" width="26.44140625" bestFit="1" customWidth="1"/>
    <col min="14" max="14" width="11.88671875" bestFit="1" customWidth="1"/>
  </cols>
  <sheetData>
    <row r="3" spans="2:14" ht="31.2" x14ac:dyDescent="0.4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8" x14ac:dyDescent="0.3">
      <c r="B4" s="8"/>
      <c r="C4" s="9">
        <v>45817</v>
      </c>
      <c r="D4" s="10">
        <v>0.33333333333333331</v>
      </c>
      <c r="E4" s="11"/>
      <c r="F4" s="12">
        <f>IF(E4="",D4,D4+RIGHT(E4,5))</f>
        <v>0.33333333333333331</v>
      </c>
      <c r="G4" s="11"/>
      <c r="H4" s="12">
        <f>IF(G4="",F4,F4+RIGHT(G4,5))</f>
        <v>0.33333333333333331</v>
      </c>
      <c r="I4" s="11"/>
      <c r="J4" s="12">
        <f>IF(I4="",H4,H4+RIGHT(I4,5))</f>
        <v>0.33333333333333331</v>
      </c>
      <c r="K4" s="11"/>
      <c r="L4" s="12">
        <f>IF(K4="",J4,J4+RIGHT(K4,5))</f>
        <v>0.33333333333333331</v>
      </c>
      <c r="M4" s="11"/>
      <c r="N4" s="10">
        <f>IF(M4="",L4,L4+RIGHT(M4,5))</f>
        <v>0.33333333333333331</v>
      </c>
    </row>
    <row r="5" spans="2:14" ht="22.8" x14ac:dyDescent="0.3">
      <c r="B5" s="8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3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8" x14ac:dyDescent="0.3">
      <c r="B6" s="8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8" x14ac:dyDescent="0.3">
      <c r="B7" s="8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8" x14ac:dyDescent="0.3">
      <c r="B8" s="8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3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3.4" x14ac:dyDescent="0.55000000000000004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3.6" x14ac:dyDescent="0.4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8" x14ac:dyDescent="0.3">
      <c r="B11" s="8"/>
      <c r="C11" s="9">
        <f>C4</f>
        <v>45817</v>
      </c>
      <c r="D11" s="31">
        <v>0.35416666666666669</v>
      </c>
      <c r="E11" s="11"/>
      <c r="F11" s="12" t="e" cm="1">
        <f t="array" ref="F11">IF(E11="",alice1,alice1+RIGHT(E11,5))</f>
        <v>#NAME?</v>
      </c>
      <c r="G11" s="11"/>
      <c r="H11" s="12" t="e" cm="1">
        <f t="array" ref="H11">IF(gwanaelle1="",fabio1,fabio1+RIGHT(gwanaelle1,5))</f>
        <v>#NAME?</v>
      </c>
      <c r="I11" s="11"/>
      <c r="J11" s="12" t="e" cm="1">
        <f t="array" ref="J11">IF(I11="",heloïse1,heloïse1+RIGHT(I11,5))</f>
        <v>#NAME?</v>
      </c>
      <c r="K11" s="11"/>
      <c r="L11" s="12" t="e">
        <f>IF(K11="",J11,J11+RIGHT(K11,5))</f>
        <v>#NAME?</v>
      </c>
      <c r="M11" s="11"/>
      <c r="N11" s="10" t="e" cm="1">
        <f t="array" ref="N11">IF(M11="",lili1,lili1+RIGHT(M11,5))</f>
        <v>#NAME?</v>
      </c>
    </row>
    <row r="12" spans="2:14" ht="22.8" x14ac:dyDescent="0.3">
      <c r="B12" s="8"/>
      <c r="C12" s="9">
        <f>C11+1</f>
        <v>45818</v>
      </c>
      <c r="D12" s="13">
        <v>0.33333333333333331</v>
      </c>
      <c r="E12" s="33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8" x14ac:dyDescent="0.3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8" x14ac:dyDescent="0.3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33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8" x14ac:dyDescent="0.3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</sheetData>
  <conditionalFormatting sqref="B4:B8 B11:B15">
    <cfRule type="expression" dxfId="14" priority="3">
      <formula>COUNTIF(form,$K4)&gt;0</formula>
    </cfRule>
    <cfRule type="expression" dxfId="13" priority="8">
      <formula>$J4="f"</formula>
    </cfRule>
    <cfRule type="expression" dxfId="12" priority="9">
      <formula>$J4&lt;&gt;""</formula>
    </cfRule>
    <cfRule type="expression" dxfId="11" priority="11">
      <formula>COUNTIF(dataferm,$K4)&gt;0</formula>
    </cfRule>
  </conditionalFormatting>
  <conditionalFormatting sqref="D4:D8 D11:D15">
    <cfRule type="expression" dxfId="10" priority="14">
      <formula>D4&lt;&gt;#REF!</formula>
    </cfRule>
  </conditionalFormatting>
  <conditionalFormatting sqref="E4:M15">
    <cfRule type="expression" dxfId="8" priority="6">
      <formula>OR(ISNUMBER(FIND(colb,E4)))</formula>
    </cfRule>
  </conditionalFormatting>
  <conditionalFormatting sqref="E4:N8 E11:N15">
    <cfRule type="expression" dxfId="7" priority="7">
      <formula>OR(ISNUMBER(FIND(colc,E4)))</formula>
    </cfRule>
  </conditionalFormatting>
  <conditionalFormatting sqref="E4:N15">
    <cfRule type="containsText" dxfId="6" priority="1" operator="containsText" text="R.s.">
      <formula>NOT(ISERROR(SEARCH("R.s.",E4)))</formula>
    </cfRule>
    <cfRule type="expression" dxfId="5" priority="5">
      <formula>OR(ISNUMBER(FIND(cola,E4)))</formula>
    </cfRule>
    <cfRule type="containsText" dxfId="4" priority="12" operator="containsText" text="ufita">
      <formula>NOT(ISERROR(SEARCH("ufita",E4)))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8BCE0B3-09B6-460C-A9A6-FD402EC5B4BE}">
            <xm:f>NOT(ISERROR(SEARCH(#REF!,D4)))</xm:f>
            <xm:f>#REF!</xm:f>
            <x14:dxf>
              <font>
                <b/>
                <i val="0"/>
                <color theme="0"/>
              </font>
              <fill>
                <patternFill>
                  <bgColor rgb="FF5E7471"/>
                </patternFill>
              </fill>
            </x14:dxf>
          </x14:cfRule>
          <xm:sqref>D4:M15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0ED6-5741-4192-960E-80FE1E8A0BC1}">
  <dimension ref="K2:W31"/>
  <sheetViews>
    <sheetView showGridLines="0" tabSelected="1" zoomScale="50" zoomScaleNormal="50" workbookViewId="0">
      <selection activeCell="S18" sqref="S18"/>
    </sheetView>
  </sheetViews>
  <sheetFormatPr baseColWidth="10" defaultRowHeight="14.4" x14ac:dyDescent="0.3"/>
  <cols>
    <col min="1" max="10" width="2.33203125" customWidth="1"/>
    <col min="11" max="11" width="16" customWidth="1"/>
    <col min="12" max="12" width="17.5546875" bestFit="1" customWidth="1"/>
    <col min="13" max="13" width="9.33203125" bestFit="1" customWidth="1"/>
    <col min="14" max="14" width="35.6640625" customWidth="1"/>
    <col min="15" max="15" width="16.33203125" customWidth="1"/>
    <col min="16" max="16" width="36.44140625" bestFit="1" customWidth="1"/>
    <col min="17" max="17" width="12.5546875" bestFit="1" customWidth="1"/>
    <col min="18" max="18" width="38.44140625" bestFit="1" customWidth="1"/>
    <col min="19" max="19" width="10.33203125" bestFit="1" customWidth="1"/>
    <col min="20" max="20" width="31.5546875" bestFit="1" customWidth="1"/>
    <col min="21" max="21" width="15.6640625" customWidth="1"/>
    <col min="22" max="22" width="26.44140625" bestFit="1" customWidth="1"/>
    <col min="23" max="23" width="11.88671875" bestFit="1" customWidth="1"/>
    <col min="24" max="24" width="5" customWidth="1"/>
    <col min="25" max="25" width="20.5546875" bestFit="1" customWidth="1"/>
  </cols>
  <sheetData>
    <row r="2" spans="11:23" ht="31.2" x14ac:dyDescent="0.3">
      <c r="K2" s="1" t="s">
        <v>2</v>
      </c>
      <c r="L2" s="2"/>
      <c r="M2" s="2"/>
      <c r="N2" s="3"/>
    </row>
    <row r="3" spans="11:23" ht="22.8" x14ac:dyDescent="0.3">
      <c r="K3" s="8"/>
      <c r="L3" s="9">
        <v>45817</v>
      </c>
      <c r="M3" s="13">
        <v>0.33333333333333331</v>
      </c>
      <c r="N3" s="14"/>
      <c r="O3" s="15">
        <f>IF(N3="",M3,M3+RIGHT(N3,5))</f>
        <v>0.33333333333333331</v>
      </c>
      <c r="P3" s="14"/>
      <c r="Q3" s="15">
        <f>IF(P3="",O3,O3+RIGHT(P3,5))</f>
        <v>0.33333333333333331</v>
      </c>
      <c r="R3" s="14"/>
      <c r="S3" s="15">
        <f>IF(R3="",Q3,Q3+RIGHT(R3,5))</f>
        <v>0.33333333333333331</v>
      </c>
      <c r="T3" s="14"/>
      <c r="U3" s="15">
        <f>IF(T3="",S3,S3+RIGHT(T3,5))</f>
        <v>0.33333333333333331</v>
      </c>
      <c r="V3" s="14"/>
      <c r="W3" s="13">
        <f>IF(V3="",U3,U3+RIGHT(V3,5))</f>
        <v>0.33333333333333331</v>
      </c>
    </row>
    <row r="4" spans="11:23" ht="22.8" x14ac:dyDescent="0.3">
      <c r="K4" s="8"/>
      <c r="L4" s="9">
        <f>L3+1</f>
        <v>45818</v>
      </c>
      <c r="M4" s="13">
        <v>0.33333333333333331</v>
      </c>
      <c r="N4" s="14" t="s">
        <v>4</v>
      </c>
      <c r="O4" s="15">
        <f>IF(N4="",M4,M4+RIGHT(N4,5))</f>
        <v>0.375</v>
      </c>
      <c r="P4" s="34" t="s">
        <v>18</v>
      </c>
      <c r="Q4" s="15">
        <f>IF(P4="",O4,O4+RIGHT(P4,5))</f>
        <v>0.47916666666666669</v>
      </c>
      <c r="R4" s="14" t="s">
        <v>9</v>
      </c>
      <c r="S4" s="15">
        <f>IF(R4="",Q4,Q4+RIGHT(R4,5))</f>
        <v>0.55208333333333337</v>
      </c>
      <c r="T4" s="14" t="s">
        <v>12</v>
      </c>
      <c r="U4" s="15">
        <f>IF(T4="","",S4+RIGHT(T4,5))</f>
        <v>0.625</v>
      </c>
      <c r="V4" s="14" t="s">
        <v>11</v>
      </c>
      <c r="W4" s="13">
        <f>IF(V4="",U4,U4+RIGHT(V4,5))</f>
        <v>0.6875</v>
      </c>
    </row>
    <row r="5" spans="11:23" ht="22.8" x14ac:dyDescent="0.3">
      <c r="K5" s="8"/>
      <c r="L5" s="9">
        <f>L4+1</f>
        <v>45819</v>
      </c>
      <c r="M5" s="13">
        <v>0.33333333333333331</v>
      </c>
      <c r="N5" s="14" t="s">
        <v>5</v>
      </c>
      <c r="O5" s="15">
        <f>IF(N5="",M5,M5+RIGHT(N5,5))</f>
        <v>0.41666666666666663</v>
      </c>
      <c r="P5" s="14" t="s">
        <v>8</v>
      </c>
      <c r="Q5" s="15">
        <f>IF(P5="",O5,O5+RIGHT(P5,5))</f>
        <v>0.47916666666666663</v>
      </c>
      <c r="R5" s="14" t="s">
        <v>12</v>
      </c>
      <c r="S5" s="15">
        <f>IF(R5="","",Q5+RIGHT(R5,5))</f>
        <v>0.55208333333333326</v>
      </c>
      <c r="T5" s="14" t="s">
        <v>3</v>
      </c>
      <c r="U5" s="15">
        <f>IF(T5="","",S5+RIGHT(T5,5))</f>
        <v>0.60416666666666663</v>
      </c>
      <c r="V5" s="14"/>
      <c r="W5" s="13">
        <f>IF(V5="",U5,U5+RIGHT(V5,5))</f>
        <v>0.60416666666666663</v>
      </c>
    </row>
    <row r="6" spans="11:23" ht="22.8" x14ac:dyDescent="0.3">
      <c r="K6" s="8"/>
      <c r="L6" s="9">
        <f>L5+1</f>
        <v>45820</v>
      </c>
      <c r="M6" s="13">
        <v>0.33333333333333331</v>
      </c>
      <c r="N6" s="14" t="s">
        <v>4</v>
      </c>
      <c r="O6" s="15">
        <f>IF(N6="",M6,M6+RIGHT(N6,5))</f>
        <v>0.375</v>
      </c>
      <c r="P6" s="14" t="s">
        <v>8</v>
      </c>
      <c r="Q6" s="15">
        <f>IF(P6="",O6,O6+RIGHT(P6,5))</f>
        <v>0.4375</v>
      </c>
      <c r="R6" s="14" t="s">
        <v>13</v>
      </c>
      <c r="S6" s="15">
        <f>IF(R6="",Q6,Q6+RIGHT(R6,5))</f>
        <v>0.51041666666666663</v>
      </c>
      <c r="T6" s="14" t="s">
        <v>10</v>
      </c>
      <c r="U6" s="15">
        <f>IF(T6="","",S6+RIGHT(T6,5))</f>
        <v>0.59375</v>
      </c>
      <c r="V6" s="14" t="s">
        <v>11</v>
      </c>
      <c r="W6" s="13">
        <f>IF(V6="",U6,U6+RIGHT(V6,5))</f>
        <v>0.65625</v>
      </c>
    </row>
    <row r="7" spans="11:23" ht="22.8" x14ac:dyDescent="0.3">
      <c r="K7" s="8"/>
      <c r="L7" s="9">
        <f>L6+1</f>
        <v>45821</v>
      </c>
      <c r="M7" s="13">
        <v>0.33333333333333331</v>
      </c>
      <c r="N7" s="14" t="s">
        <v>4</v>
      </c>
      <c r="O7" s="15">
        <f>IF(N7="",M7,M7+RIGHT(N7,5))</f>
        <v>0.375</v>
      </c>
      <c r="P7" s="34" t="s">
        <v>15</v>
      </c>
      <c r="Q7" s="15">
        <f>IF(P7="",O7,O7+RIGHT(P7,5))</f>
        <v>0.41666666666666669</v>
      </c>
      <c r="R7" s="14" t="s">
        <v>7</v>
      </c>
      <c r="S7" s="15">
        <f>IF(R7="",Q7,Q7+RIGHT(R7,5))</f>
        <v>0.5</v>
      </c>
      <c r="T7" s="14" t="s">
        <v>10</v>
      </c>
      <c r="U7" s="15">
        <f>IF(T7="","",S7+RIGHT(T7,5))</f>
        <v>0.58333333333333337</v>
      </c>
      <c r="V7" s="14" t="s">
        <v>3</v>
      </c>
      <c r="W7" s="13">
        <f>IF(V7="",U7,U7+RIGHT(V7,5))</f>
        <v>0.63541666666666674</v>
      </c>
    </row>
    <row r="8" spans="11:23" ht="23.4" x14ac:dyDescent="0.55000000000000004">
      <c r="K8" s="16"/>
      <c r="L8" s="17"/>
      <c r="M8" s="17"/>
      <c r="N8" s="18">
        <v>0.25</v>
      </c>
      <c r="O8" s="19"/>
      <c r="P8" s="18">
        <v>0.25</v>
      </c>
      <c r="Q8" s="20"/>
      <c r="R8" s="21">
        <v>0.28125</v>
      </c>
      <c r="S8" s="20"/>
      <c r="T8" s="21">
        <v>0.33333333333333331</v>
      </c>
      <c r="U8" s="20"/>
      <c r="V8" s="21">
        <v>6.25E-2</v>
      </c>
      <c r="W8" s="22"/>
    </row>
    <row r="9" spans="11:23" ht="33.6" x14ac:dyDescent="0.45">
      <c r="K9" s="23" t="s">
        <v>0</v>
      </c>
      <c r="L9" s="24"/>
      <c r="M9" s="24"/>
      <c r="N9" s="25"/>
      <c r="O9" s="26"/>
      <c r="P9" s="27"/>
      <c r="Q9" s="28"/>
      <c r="R9" s="29"/>
      <c r="S9" s="28"/>
      <c r="T9" s="29"/>
      <c r="U9" s="28"/>
      <c r="V9" s="29"/>
      <c r="W9" s="30"/>
    </row>
    <row r="10" spans="11:23" ht="22.8" x14ac:dyDescent="0.3">
      <c r="K10" s="8"/>
      <c r="L10" s="9">
        <f>L3</f>
        <v>45817</v>
      </c>
      <c r="M10" s="13">
        <v>0.35416666666666669</v>
      </c>
      <c r="N10" s="14"/>
      <c r="O10" s="15" t="e" cm="1">
        <f t="array" ref="O10">IF(N10="",alice1,alice1+RIGHT(N10,5))</f>
        <v>#NAME?</v>
      </c>
      <c r="P10" s="14" t="s">
        <v>27</v>
      </c>
      <c r="Q10" s="15" t="e" cm="1">
        <f t="array" ref="Q10">IF(gwanaelle1="",fabio1,fabio1+RIGHT(gwanaelle1,5))</f>
        <v>#NAME?</v>
      </c>
      <c r="R10" s="14"/>
      <c r="S10" s="15" t="e" cm="1">
        <f t="array" ref="S10">IF(R10="",heloïse1,heloïse1+RIGHT(R10,5))</f>
        <v>#NAME?</v>
      </c>
      <c r="T10" s="14"/>
      <c r="U10" s="15" t="e">
        <f>IF(T10="",S10,S10+RIGHT(T10,5))</f>
        <v>#NAME?</v>
      </c>
      <c r="V10" s="14"/>
      <c r="W10" s="13" t="e" cm="1">
        <f t="array" ref="W10">IF(V10="",lili1,lili1+RIGHT(V10,5))</f>
        <v>#NAME?</v>
      </c>
    </row>
    <row r="11" spans="11:23" ht="22.8" x14ac:dyDescent="0.3">
      <c r="K11" s="8"/>
      <c r="L11" s="9">
        <f>L10+1</f>
        <v>45818</v>
      </c>
      <c r="M11" s="13">
        <v>0.33333333333333331</v>
      </c>
      <c r="N11" s="14" t="s">
        <v>6</v>
      </c>
      <c r="O11" s="15" t="e" cm="1">
        <f t="array" ref="O11">IF(N11="",alice2,alice2+RIGHT(N11,5))</f>
        <v>#NAME?</v>
      </c>
      <c r="P11" s="14"/>
      <c r="Q11" s="15" t="e" cm="1">
        <f t="array" ref="Q11">IF(gwanaelle2="",fabio2,fabio2+RIGHT(gwanaelle2,5))</f>
        <v>#NAME?</v>
      </c>
      <c r="R11" s="14"/>
      <c r="S11" s="15" t="e" cm="1">
        <f t="array" ref="S11">IF(R11="",heloïse2,heloïse2+RIGHT(R11,5))</f>
        <v>#NAME?</v>
      </c>
      <c r="T11" s="14"/>
      <c r="U11" s="15" t="e">
        <f>IF(T11="",S11,S11+RIGHT(T11,5))</f>
        <v>#NAME?</v>
      </c>
      <c r="V11" s="14"/>
      <c r="W11" s="13" t="e" cm="1">
        <f t="array" ref="W11">IF(V11="",lili2,lili2+RIGHT(V11,5))</f>
        <v>#NAME?</v>
      </c>
    </row>
    <row r="12" spans="11:23" ht="22.8" x14ac:dyDescent="0.3">
      <c r="K12" s="8"/>
      <c r="L12" s="9">
        <f>L11+1</f>
        <v>45819</v>
      </c>
      <c r="M12" s="13">
        <v>0.35416666666666669</v>
      </c>
      <c r="N12" s="14" t="s">
        <v>16</v>
      </c>
      <c r="O12" s="15" t="e" cm="1">
        <f t="array" ref="O12">IF(N12="",alice3,alice3+RIGHT(N12,5))</f>
        <v>#NAME?</v>
      </c>
      <c r="P12" s="14" t="s">
        <v>14</v>
      </c>
      <c r="Q12" s="15" t="e" cm="1">
        <f t="array" ref="Q12">IF(gwanaelle3="",fabio3,fabio3+RIGHT(gwanaelle3,5))</f>
        <v>#NAME?</v>
      </c>
      <c r="R12" s="14" t="s">
        <v>21</v>
      </c>
      <c r="S12" s="15" t="e" cm="1">
        <f t="array" ref="S12">IF(R12="",heloïse3,heloïse3+RIGHT(R12,5))</f>
        <v>#NAME?</v>
      </c>
      <c r="T12" s="32"/>
      <c r="U12" s="15" t="e">
        <f>IF(T12="",S12,S12+RIGHT(T12,5))</f>
        <v>#NAME?</v>
      </c>
      <c r="V12" s="32"/>
      <c r="W12" s="13" t="e" cm="1">
        <f t="array" ref="W12">IF(V12="",lili3,lili3+RIGHT(V12,5))</f>
        <v>#NAME?</v>
      </c>
    </row>
    <row r="13" spans="11:23" ht="22.8" x14ac:dyDescent="0.3">
      <c r="K13" s="8"/>
      <c r="L13" s="9">
        <f>L12+1</f>
        <v>45820</v>
      </c>
      <c r="M13" s="13">
        <v>0.35416666666666669</v>
      </c>
      <c r="N13" s="14"/>
      <c r="O13" s="15" t="e" cm="1">
        <f t="array" ref="O13">IF(N13="",alice4,alice4+RIGHT(N13,5))</f>
        <v>#NAME?</v>
      </c>
      <c r="P13" s="14" t="s">
        <v>17</v>
      </c>
      <c r="Q13" s="15" t="e" cm="1">
        <f t="array" ref="Q13">IF(gwanaelle4="",fabio4,fabio4+RIGHT(gwanaelle4,5))</f>
        <v>#NAME?</v>
      </c>
      <c r="R13" s="14" t="s">
        <v>6</v>
      </c>
      <c r="S13" s="15" t="e" cm="1">
        <f t="array" ref="S13">IF(R13="",heloïse4,heloïse4+RIGHT(R13,5))</f>
        <v>#NAME?</v>
      </c>
      <c r="T13" s="14"/>
      <c r="U13" s="15" t="e">
        <f>IF(T13="",S13,S13+RIGHT(T13,5))</f>
        <v>#NAME?</v>
      </c>
      <c r="V13" s="14"/>
      <c r="W13" s="13" t="e" cm="1">
        <f t="array" ref="W13">IF(V13="",lili4,lili4+RIGHT(V13,5))</f>
        <v>#NAME?</v>
      </c>
    </row>
    <row r="14" spans="11:23" ht="22.8" x14ac:dyDescent="0.3">
      <c r="K14" s="8"/>
      <c r="L14" s="9">
        <f>L13+1</f>
        <v>45821</v>
      </c>
      <c r="M14" s="13">
        <v>0.35416666666666669</v>
      </c>
      <c r="N14" s="14" t="s">
        <v>16</v>
      </c>
      <c r="O14" s="15" t="e" cm="1">
        <f t="array" ref="O14">IF(N14="",alice5,alice5+RIGHT(N14,5))</f>
        <v>#NAME?</v>
      </c>
      <c r="P14" s="14" t="s">
        <v>20</v>
      </c>
      <c r="Q14" s="15" t="e" cm="1">
        <f t="array" ref="Q14">IF(gwanaelle5="",fabio5,fabio5+RIGHT(gwanaelle5,5))</f>
        <v>#NAME?</v>
      </c>
      <c r="R14" s="14" t="s">
        <v>18</v>
      </c>
      <c r="S14" s="15" t="e" cm="1">
        <f t="array" ref="S14">IF(R14="",heloïse5,heloïse5+RIGHT(R14,5))</f>
        <v>#NAME?</v>
      </c>
      <c r="T14" s="14" t="s">
        <v>19</v>
      </c>
      <c r="U14" s="15" t="e">
        <f>IF(T14="",S14,S14+RIGHT(T14,5))</f>
        <v>#NAME?</v>
      </c>
      <c r="V14" s="14"/>
      <c r="W14" s="13" t="e" cm="1">
        <f t="array" ref="W14">IF(V14="",lili5,lili5+RIGHT(V14,5))</f>
        <v>#NAME?</v>
      </c>
    </row>
    <row r="16" spans="11:23" ht="33.6" x14ac:dyDescent="0.45">
      <c r="K16" s="23" t="s">
        <v>28</v>
      </c>
      <c r="L16" s="24"/>
      <c r="M16" s="24"/>
      <c r="N16" s="25"/>
      <c r="O16" s="26"/>
      <c r="P16" s="27"/>
      <c r="Q16" s="28"/>
      <c r="R16" s="29"/>
      <c r="S16" s="28"/>
      <c r="T16" s="29"/>
      <c r="U16" s="28"/>
      <c r="V16" s="29"/>
      <c r="W16" s="30"/>
    </row>
    <row r="17" spans="11:23" ht="25.95" customHeight="1" x14ac:dyDescent="0.3">
      <c r="K17" s="8"/>
      <c r="L17" s="9">
        <f>L11</f>
        <v>45818</v>
      </c>
      <c r="M17" s="13">
        <v>0.35416666666666669</v>
      </c>
      <c r="N17" s="14"/>
      <c r="O17" s="15" t="e" cm="1">
        <f t="array" ref="O17">IF(N17="",alice1,alice1+RIGHT(N17,5))</f>
        <v>#NAME?</v>
      </c>
      <c r="P17" s="14" t="s">
        <v>27</v>
      </c>
      <c r="Q17" s="15" t="e" cm="1">
        <f t="array" ref="Q17">IF(gwanaelle1="",fabio1,fabio1+RIGHT(gwanaelle1,5))</f>
        <v>#NAME?</v>
      </c>
      <c r="R17" s="14"/>
      <c r="S17" s="15" t="e" cm="1">
        <f t="array" ref="S17">IF(R17="",heloïse1,heloïse1+RIGHT(R17,5))</f>
        <v>#NAME?</v>
      </c>
      <c r="T17" s="14"/>
      <c r="U17" s="15" t="e">
        <f>IF(T17="",S17,S17+RIGHT(T17,5))</f>
        <v>#NAME?</v>
      </c>
      <c r="V17" s="14"/>
      <c r="W17" s="13" t="e" cm="1">
        <f t="array" ref="W17">IF(V17="",lili1,lili1+RIGHT(V17,5))</f>
        <v>#NAME?</v>
      </c>
    </row>
    <row r="18" spans="11:23" ht="25.95" customHeight="1" x14ac:dyDescent="0.3">
      <c r="K18" s="8"/>
      <c r="L18" s="9">
        <f>L17+1</f>
        <v>45819</v>
      </c>
      <c r="M18" s="13">
        <v>0.33333333333333331</v>
      </c>
      <c r="N18" s="14" t="s">
        <v>6</v>
      </c>
      <c r="O18" s="15" t="e" cm="1">
        <f t="array" ref="O18">IF(N18="",alice2,alice2+RIGHT(N18,5))</f>
        <v>#NAME?</v>
      </c>
      <c r="P18" s="14"/>
      <c r="Q18" s="15" t="e" cm="1">
        <f t="array" ref="Q18">IF(gwanaelle2="",fabio2,fabio2+RIGHT(gwanaelle2,5))</f>
        <v>#NAME?</v>
      </c>
      <c r="R18" s="14"/>
      <c r="S18" s="15" t="e" cm="1">
        <f t="array" ref="S18">IF(R18="",heloïse2,heloïse2+RIGHT(R18,5))</f>
        <v>#NAME?</v>
      </c>
      <c r="T18" s="14"/>
      <c r="U18" s="15" t="e">
        <f>IF(T18="",S18,S18+RIGHT(T18,5))</f>
        <v>#NAME?</v>
      </c>
      <c r="V18" s="14"/>
      <c r="W18" s="13" t="e" cm="1">
        <f t="array" ref="W18">IF(V18="",lili2,lili2+RIGHT(V18,5))</f>
        <v>#NAME?</v>
      </c>
    </row>
    <row r="19" spans="11:23" ht="25.95" customHeight="1" x14ac:dyDescent="0.3">
      <c r="K19" s="8"/>
      <c r="L19" s="9">
        <f>L18+1</f>
        <v>45820</v>
      </c>
      <c r="M19" s="13">
        <v>0.35416666666666669</v>
      </c>
      <c r="N19" s="14" t="s">
        <v>16</v>
      </c>
      <c r="O19" s="15" t="e" cm="1">
        <f t="array" ref="O19">IF(N19="",alice3,alice3+RIGHT(N19,5))</f>
        <v>#NAME?</v>
      </c>
      <c r="P19" s="14" t="s">
        <v>14</v>
      </c>
      <c r="Q19" s="15" t="e" cm="1">
        <f t="array" ref="Q19">IF(gwanaelle3="",fabio3,fabio3+RIGHT(gwanaelle3,5))</f>
        <v>#NAME?</v>
      </c>
      <c r="R19" s="14" t="s">
        <v>21</v>
      </c>
      <c r="S19" s="15" t="e" cm="1">
        <f t="array" ref="S19">IF(R19="",heloïse3,heloïse3+RIGHT(R19,5))</f>
        <v>#NAME?</v>
      </c>
      <c r="T19" s="32"/>
      <c r="U19" s="15" t="e">
        <f>IF(T19="",S19,S19+RIGHT(T19,5))</f>
        <v>#NAME?</v>
      </c>
      <c r="V19" s="32"/>
      <c r="W19" s="13" t="e" cm="1">
        <f t="array" ref="W19">IF(V19="",lili3,lili3+RIGHT(V19,5))</f>
        <v>#NAME?</v>
      </c>
    </row>
    <row r="20" spans="11:23" ht="25.95" customHeight="1" x14ac:dyDescent="0.3">
      <c r="K20" s="8"/>
      <c r="L20" s="9">
        <f>L19+1</f>
        <v>45821</v>
      </c>
      <c r="M20" s="13">
        <v>0.35416666666666669</v>
      </c>
      <c r="N20" s="14"/>
      <c r="O20" s="15" t="e" cm="1">
        <f t="array" ref="O20">IF(N20="",alice4,alice4+RIGHT(N20,5))</f>
        <v>#NAME?</v>
      </c>
      <c r="P20" s="14" t="s">
        <v>17</v>
      </c>
      <c r="Q20" s="15" t="e" cm="1">
        <f t="array" ref="Q20">IF(gwanaelle4="",fabio4,fabio4+RIGHT(gwanaelle4,5))</f>
        <v>#NAME?</v>
      </c>
      <c r="R20" s="14" t="s">
        <v>6</v>
      </c>
      <c r="S20" s="15" t="e" cm="1">
        <f t="array" ref="S20">IF(R20="",heloïse4,heloïse4+RIGHT(R20,5))</f>
        <v>#NAME?</v>
      </c>
      <c r="T20" s="14"/>
      <c r="U20" s="15" t="e">
        <f>IF(T20="",S20,S20+RIGHT(T20,5))</f>
        <v>#NAME?</v>
      </c>
      <c r="V20" s="14"/>
      <c r="W20" s="13" t="e" cm="1">
        <f t="array" ref="W20">IF(V20="",lili4,lili4+RIGHT(V20,5))</f>
        <v>#NAME?</v>
      </c>
    </row>
    <row r="21" spans="11:23" ht="25.95" customHeight="1" x14ac:dyDescent="0.3">
      <c r="K21" s="8"/>
      <c r="L21" s="9">
        <f>L20+1</f>
        <v>45822</v>
      </c>
      <c r="M21" s="13">
        <v>0.35416666666666669</v>
      </c>
      <c r="N21" s="14" t="s">
        <v>16</v>
      </c>
      <c r="O21" s="15" t="e" cm="1">
        <f t="array" ref="O21">IF(N21="",alice5,alice5+RIGHT(N21,5))</f>
        <v>#NAME?</v>
      </c>
      <c r="P21" s="14" t="s">
        <v>20</v>
      </c>
      <c r="Q21" s="15" t="e" cm="1">
        <f t="array" ref="Q21">IF(gwanaelle5="",fabio5,fabio5+RIGHT(gwanaelle5,5))</f>
        <v>#NAME?</v>
      </c>
      <c r="R21" s="14" t="s">
        <v>18</v>
      </c>
      <c r="S21" s="15" t="e" cm="1">
        <f t="array" ref="S21">IF(R21="",heloïse5,heloïse5+RIGHT(R21,5))</f>
        <v>#NAME?</v>
      </c>
      <c r="T21" s="14" t="s">
        <v>19</v>
      </c>
      <c r="U21" s="15" t="e">
        <f>IF(T21="",S21,S21+RIGHT(T21,5))</f>
        <v>#NAME?</v>
      </c>
      <c r="V21" s="14"/>
      <c r="W21" s="13" t="e" cm="1">
        <f t="array" ref="W21">IF(V21="",lili5,lili5+RIGHT(V21,5))</f>
        <v>#NAME?</v>
      </c>
    </row>
    <row r="22" spans="11:23" ht="22.95" customHeight="1" x14ac:dyDescent="0.3"/>
    <row r="23" spans="11:23" ht="22.95" customHeight="1" x14ac:dyDescent="0.45">
      <c r="K23" s="23" t="s">
        <v>29</v>
      </c>
      <c r="L23" s="24"/>
      <c r="M23" s="24"/>
      <c r="N23" s="25"/>
      <c r="O23" s="26"/>
      <c r="P23" s="27"/>
      <c r="Q23" s="28"/>
      <c r="R23" s="29"/>
      <c r="S23" s="28"/>
      <c r="T23" s="29"/>
      <c r="U23" s="28"/>
      <c r="V23" s="29"/>
      <c r="W23" s="30"/>
    </row>
    <row r="24" spans="11:23" ht="22.8" x14ac:dyDescent="0.3">
      <c r="K24" s="8"/>
      <c r="L24" s="9">
        <f>L18</f>
        <v>45819</v>
      </c>
      <c r="M24" s="13">
        <v>0.35416666666666669</v>
      </c>
      <c r="N24" s="14"/>
      <c r="O24" s="15" t="e" cm="1">
        <f t="array" ref="O24">IF(N24="",alice1,alice1+RIGHT(N24,5))</f>
        <v>#NAME?</v>
      </c>
      <c r="P24" s="14" t="s">
        <v>27</v>
      </c>
      <c r="Q24" s="15" t="e" cm="1">
        <f t="array" ref="Q24">IF(gwanaelle1="",fabio1,fabio1+RIGHT(gwanaelle1,5))</f>
        <v>#NAME?</v>
      </c>
      <c r="R24" s="14"/>
      <c r="S24" s="15" t="e" cm="1">
        <f t="array" ref="S24">IF(R24="",heloïse1,heloïse1+RIGHT(R24,5))</f>
        <v>#NAME?</v>
      </c>
      <c r="T24" s="14"/>
      <c r="U24" s="15" t="e">
        <f>IF(T24="",S24,S24+RIGHT(T24,5))</f>
        <v>#NAME?</v>
      </c>
      <c r="V24" s="14"/>
      <c r="W24" s="13" t="e" cm="1">
        <f t="array" ref="W24">IF(V24="",lili1,lili1+RIGHT(V24,5))</f>
        <v>#NAME?</v>
      </c>
    </row>
    <row r="25" spans="11:23" ht="15" customHeight="1" x14ac:dyDescent="0.3">
      <c r="K25" s="8"/>
      <c r="L25" s="9">
        <f>L24+1</f>
        <v>45820</v>
      </c>
      <c r="M25" s="13">
        <v>0.33333333333333331</v>
      </c>
      <c r="N25" s="14" t="s">
        <v>6</v>
      </c>
      <c r="O25" s="15" t="e" cm="1">
        <f t="array" ref="O25">IF(N25="",alice2,alice2+RIGHT(N25,5))</f>
        <v>#NAME?</v>
      </c>
      <c r="P25" s="14"/>
      <c r="Q25" s="15" t="e" cm="1">
        <f t="array" ref="Q25">IF(gwanaelle2="",fabio2,fabio2+RIGHT(gwanaelle2,5))</f>
        <v>#NAME?</v>
      </c>
      <c r="R25" s="14"/>
      <c r="S25" s="15" t="e" cm="1">
        <f t="array" ref="S25">IF(R25="",heloïse2,heloïse2+RIGHT(R25,5))</f>
        <v>#NAME?</v>
      </c>
      <c r="T25" s="14"/>
      <c r="U25" s="15" t="e">
        <f>IF(T25="",S25,S25+RIGHT(T25,5))</f>
        <v>#NAME?</v>
      </c>
      <c r="V25" s="14"/>
      <c r="W25" s="13" t="e" cm="1">
        <f t="array" ref="W25">IF(V25="",lili2,lili2+RIGHT(V25,5))</f>
        <v>#NAME?</v>
      </c>
    </row>
    <row r="26" spans="11:23" ht="15" customHeight="1" x14ac:dyDescent="0.3">
      <c r="K26" s="8"/>
      <c r="L26" s="9">
        <f>L25+1</f>
        <v>45821</v>
      </c>
      <c r="M26" s="13">
        <v>0.35416666666666669</v>
      </c>
      <c r="N26" s="14" t="s">
        <v>30</v>
      </c>
      <c r="O26" s="15" t="e" cm="1">
        <f t="array" ref="O26">IF(N26="",alice3,alice3+RIGHT(N26,5))</f>
        <v>#NAME?</v>
      </c>
      <c r="P26" s="14" t="s">
        <v>31</v>
      </c>
      <c r="Q26" s="15" t="e" cm="1">
        <f t="array" ref="Q26">IF(gwanaelle3="",fabio3,fabio3+RIGHT(gwanaelle3,5))</f>
        <v>#NAME?</v>
      </c>
      <c r="R26" s="14" t="s">
        <v>21</v>
      </c>
      <c r="S26" s="15" t="e" cm="1">
        <f t="array" ref="S26">IF(R26="",heloïse3,heloïse3+RIGHT(R26,5))</f>
        <v>#NAME?</v>
      </c>
      <c r="T26" s="32"/>
      <c r="U26" s="15" t="e">
        <f>IF(T26="",S26,S26+RIGHT(T26,5))</f>
        <v>#NAME?</v>
      </c>
      <c r="V26" s="32"/>
      <c r="W26" s="13" t="e" cm="1">
        <f t="array" ref="W26">IF(V26="",lili3,lili3+RIGHT(V26,5))</f>
        <v>#NAME?</v>
      </c>
    </row>
    <row r="27" spans="11:23" ht="15" customHeight="1" x14ac:dyDescent="0.3">
      <c r="K27" s="8"/>
      <c r="L27" s="9">
        <f>L26+1</f>
        <v>45822</v>
      </c>
      <c r="M27" s="13">
        <v>0.35416666666666669</v>
      </c>
      <c r="N27" s="14"/>
      <c r="O27" s="15" t="e" cm="1">
        <f t="array" ref="O27">IF(N27="",alice4,alice4+RIGHT(N27,5))</f>
        <v>#NAME?</v>
      </c>
      <c r="P27" s="14" t="s">
        <v>17</v>
      </c>
      <c r="Q27" s="15" t="e" cm="1">
        <f t="array" ref="Q27">IF(gwanaelle4="",fabio4,fabio4+RIGHT(gwanaelle4,5))</f>
        <v>#NAME?</v>
      </c>
      <c r="R27" s="14" t="s">
        <v>6</v>
      </c>
      <c r="S27" s="15" t="e" cm="1">
        <f t="array" ref="S27">IF(R27="",heloïse4,heloïse4+RIGHT(R27,5))</f>
        <v>#NAME?</v>
      </c>
      <c r="T27" s="14"/>
      <c r="U27" s="15" t="e">
        <f>IF(T27="",S27,S27+RIGHT(T27,5))</f>
        <v>#NAME?</v>
      </c>
      <c r="V27" s="14"/>
      <c r="W27" s="13" t="e" cm="1">
        <f t="array" ref="W27">IF(V27="",lili4,lili4+RIGHT(V27,5))</f>
        <v>#NAME?</v>
      </c>
    </row>
    <row r="28" spans="11:23" ht="15" customHeight="1" x14ac:dyDescent="0.3">
      <c r="K28" s="8"/>
      <c r="L28" s="9">
        <f>L27+1</f>
        <v>45823</v>
      </c>
      <c r="M28" s="13">
        <v>0.35416666666666669</v>
      </c>
      <c r="N28" s="14" t="s">
        <v>16</v>
      </c>
      <c r="O28" s="15" t="e" cm="1">
        <f t="array" ref="O28">IF(N28="",alice5,alice5+RIGHT(N28,5))</f>
        <v>#NAME?</v>
      </c>
      <c r="P28" s="14" t="s">
        <v>20</v>
      </c>
      <c r="Q28" s="15" t="e" cm="1">
        <f t="array" ref="Q28">IF(gwanaelle5="",fabio5,fabio5+RIGHT(gwanaelle5,5))</f>
        <v>#NAME?</v>
      </c>
      <c r="R28" s="14" t="s">
        <v>18</v>
      </c>
      <c r="S28" s="15" t="e" cm="1">
        <f t="array" ref="S28">IF(R28="",heloïse5,heloïse5+RIGHT(R28,5))</f>
        <v>#NAME?</v>
      </c>
      <c r="T28" s="14" t="s">
        <v>19</v>
      </c>
      <c r="U28" s="15" t="e">
        <f>IF(T28="",S28,S28+RIGHT(T28,5))</f>
        <v>#NAME?</v>
      </c>
      <c r="V28" s="14"/>
      <c r="W28" s="13" t="e" cm="1">
        <f t="array" ref="W28">IF(V28="",lili5,lili5+RIGHT(V28,5))</f>
        <v>#NAME?</v>
      </c>
    </row>
    <row r="29" spans="11:23" ht="15" customHeight="1" x14ac:dyDescent="0.3"/>
    <row r="31" spans="11:23" ht="23.4" x14ac:dyDescent="0.45">
      <c r="K31" s="35" t="s">
        <v>34</v>
      </c>
    </row>
  </sheetData>
  <conditionalFormatting sqref="N3:W21">
    <cfRule type="expression" dxfId="2" priority="18">
      <formula>SUMPRODUCT(ISNUMBER(FIND(INDEX(IF(Prénoms&lt;&gt;"",Prénoms,"$"),,MATCH(INDEX($K$2:$K$28,ROW()-MOD(ROW()-1,7),1),Titre,0)),N3))*1)</formula>
    </cfRule>
  </conditionalFormatting>
  <conditionalFormatting sqref="N23:W28">
    <cfRule type="expression" dxfId="3" priority="1">
      <formula>SUMPRODUCT(ISNUMBER(FIND(INDEX(IF(Prénoms&lt;&gt;"",Prénoms,"$"),,MATCH(INDEX($K$2:$K$21,ROW()-MOD(ROW()-1,7),1),Titre,0)),N23))*1)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0D06-E92C-4989-A349-5B2CF56F770E}">
  <dimension ref="A1:D3"/>
  <sheetViews>
    <sheetView showGridLines="0" workbookViewId="0">
      <selection activeCell="A2" sqref="A2:C3"/>
    </sheetView>
  </sheetViews>
  <sheetFormatPr baseColWidth="10" defaultRowHeight="14.4" x14ac:dyDescent="0.3"/>
  <cols>
    <col min="1" max="1" width="9.109375" bestFit="1" customWidth="1"/>
  </cols>
  <sheetData>
    <row r="1" spans="1:4" x14ac:dyDescent="0.3">
      <c r="A1" s="36" t="s">
        <v>0</v>
      </c>
      <c r="B1" s="36" t="s">
        <v>2</v>
      </c>
      <c r="C1" s="36" t="s">
        <v>28</v>
      </c>
      <c r="D1" s="36" t="s">
        <v>29</v>
      </c>
    </row>
    <row r="2" spans="1:4" x14ac:dyDescent="0.3">
      <c r="A2" s="37" t="s">
        <v>22</v>
      </c>
      <c r="B2" s="38" t="s">
        <v>23</v>
      </c>
      <c r="C2" s="37" t="s">
        <v>25</v>
      </c>
      <c r="D2" t="s">
        <v>32</v>
      </c>
    </row>
    <row r="3" spans="1:4" x14ac:dyDescent="0.3">
      <c r="A3" s="37" t="s">
        <v>26</v>
      </c>
      <c r="B3" s="37" t="s">
        <v>25</v>
      </c>
      <c r="C3" s="37" t="s">
        <v>24</v>
      </c>
      <c r="D3" s="37" t="s">
        <v>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Proposition</vt:lpstr>
      <vt:lpstr>Feuil2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2025-06-02T13:55:48Z</dcterms:created>
  <dcterms:modified xsi:type="dcterms:W3CDTF">2025-06-13T09:03:15Z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