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8392F15B-8844-4298-AB08-78ACAA55E252}" xr6:coauthVersionLast="47" xr6:coauthVersionMax="47" xr10:uidLastSave="{00000000-0000-0000-0000-000000000000}"/>
  <bookViews>
    <workbookView xWindow="-108" yWindow="-108" windowWidth="23256" windowHeight="12456" xr2:uid="{A597A5F4-F258-43F7-8FDC-53F45DF7887F}"/>
  </bookViews>
  <sheets>
    <sheet name="Feuil1" sheetId="1" r:id="rId1"/>
    <sheet name="Feuil2" sheetId="2" r:id="rId2"/>
  </sheets>
  <externalReferences>
    <externalReference r:id="rId3"/>
  </externalReferences>
  <definedNames>
    <definedName name="cola">[1]DATA!$A$2:$A$6</definedName>
    <definedName name="colb">[1]DATA!$B$2:$B$6</definedName>
    <definedName name="colc">[1]DATA!$C$2:$C$6</definedName>
    <definedName name="dataferm">[1]DATA!$S$2:$S$37</definedName>
    <definedName name="form">[1]formation!$B$3:$B$12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 a="1"/>
  <c r="J11" i="1" s="1"/>
  <c r="L11" i="1" s="1"/>
  <c r="J12" i="1" a="1"/>
  <c r="J12" i="1" s="1"/>
  <c r="L12" i="1" s="1"/>
  <c r="J13" i="1" a="1"/>
  <c r="J13" i="1" s="1"/>
  <c r="L13" i="1" s="1"/>
  <c r="J14" i="1" a="1"/>
  <c r="J14" i="1"/>
  <c r="J15" i="1" a="1"/>
  <c r="J15" i="1" s="1"/>
  <c r="L15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/>
  <c r="F14" i="1" a="1"/>
  <c r="F14" i="1" s="1"/>
  <c r="F13" i="1" a="1"/>
  <c r="F13" i="1" s="1"/>
  <c r="F12" i="1" a="1"/>
  <c r="F12" i="1" s="1"/>
  <c r="F11" i="1" a="1"/>
  <c r="F11" i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  <c r="L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<sst xmlns="http://schemas.openxmlformats.org/spreadsheetml/2006/main" count="36" uniqueCount="25">
  <si>
    <t>laurent</t>
  </si>
  <si>
    <t xml:space="preserve">elise </t>
  </si>
  <si>
    <t>elise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</si>
  <si>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</si>
  <si>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</si>
  <si>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</si>
  <si>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</si>
  <si>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</si>
  <si>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</si>
  <si>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</si>
  <si>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</si>
  <si>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</si>
  <si>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</si>
  <si>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</si>
  <si>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</si>
  <si>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</si>
  <si>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</si>
  <si>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raymond 04:00</t>
  </si>
  <si>
    <t>gwanaelle 02:30</t>
  </si>
  <si>
    <t>heloïse -  01:45</t>
  </si>
  <si>
    <t>heloïse -  01:15</t>
  </si>
  <si>
    <t>heloïse 01:30</t>
  </si>
  <si>
    <t>gwanaelle</t>
  </si>
  <si>
    <t>patrice</t>
  </si>
  <si>
    <t>fabio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</si>
</sst>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ddd\.\ dd\ mmm"/>
  </numFmts>
  <fonts count="21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sz val="11"/>
      <color rgb="FF242424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20" fontId="8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20" fontId="11" fillId="3" borderId="2" xfId="0" applyNumberFormat="1" applyFont="1" applyFill="1" applyBorder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/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/>
    <xf numFmtId="164" fontId="13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46" fontId="16" fillId="2" borderId="1" xfId="0" applyNumberFormat="1" applyFont="1" applyFill="1" applyBorder="1" applyAlignment="1">
      <alignment vertical="center"/>
    </xf>
    <xf numFmtId="164" fontId="1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20" fontId="8" fillId="4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20" fillId="0" borderId="0" xfId="0" applyFont="1"/>
  </cellXfs>
  <cellStyles count="1">
    <cellStyle name="Normal" xfId="0" builtinId="0"/>
  </cellStyles>
  <dxfs count="11">
    <dxf>
      <font>
        <b/>
        <i val="0"/>
        <color theme="0"/>
      </font>
      <fill>
        <patternFill>
          <bgColor rgb="FF5E7471"/>
        </patternFill>
      </fill>
    </dxf>
    <dxf>
      <font>
        <color theme="0"/>
      </font>
      <fill>
        <patternFill>
          <bgColor rgb="FF8EA9DB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ill>
        <patternFill>
          <bgColor rgb="FFD09A00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COMMUN\A%20-%20SAFA\0%20-%20PLANNING%20SAFA\2025\PLANNING%20SAFA%202025..........................................................du%2002-06-25.xlsm" TargetMode="External"/><Relationship Id="rId1" Type="http://schemas.openxmlformats.org/officeDocument/2006/relationships/externalLinkPath" Target="/COMMUN/A%20-%20SAFA/0%20-%20PLANNING%20SAFA/2025/PLANNING%20SAFA%202025..........................................................du%2002-06-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9 au 13.06.25"/>
      <sheetName val="02 au 06.06.25"/>
      <sheetName val="26 au 30.05.25"/>
      <sheetName val="19 au 23.05.25"/>
      <sheetName val="12 au 16.05.25"/>
      <sheetName val="05 au 09.05.25"/>
      <sheetName val="28 au 02.05.25"/>
      <sheetName val="21 au 25.04.25"/>
      <sheetName val="14 au 18.04.25"/>
      <sheetName val="07 au 11.04.25"/>
      <sheetName val="31 au 04.04.25"/>
      <sheetName val="24 au 28.03.25"/>
      <sheetName val="17 au 21.03.25"/>
      <sheetName val="10 au 14.03.25"/>
      <sheetName val="03 au 07.03.25"/>
      <sheetName val="24.02 au 28.02.25"/>
      <sheetName val="17.02 au 21.02.25"/>
      <sheetName val="10.02 au 14.02.25"/>
      <sheetName val="03.02 au 07.02.25"/>
      <sheetName val="27.01 au 31.01.25 "/>
      <sheetName val="20.01 au 24.01.25"/>
      <sheetName val="13.01 au 17.01.25"/>
      <sheetName val="06.01 au 10.01.25"/>
      <sheetName val="30.12 au 03.01.25"/>
      <sheetName val="23.12 au 27.12.24"/>
      <sheetName val="16.12 au 20.12.24 "/>
      <sheetName val="09.12 au 13.12.24"/>
      <sheetName val="02.12 au 06.12.24"/>
      <sheetName val="25 au 29.11.24"/>
      <sheetName val="18 au 22.11.24"/>
      <sheetName val="11 au 15.11.24"/>
      <sheetName val="04 au 8.11.24"/>
      <sheetName val="28 au 1.11.24"/>
      <sheetName val="21 au 25.10.24 (43)"/>
      <sheetName val="14 au 18.10.24 (42)"/>
      <sheetName val="07 au 11.10.24 (41)"/>
      <sheetName val="30 au 04.10.24 (40)"/>
      <sheetName val="23 au 27.09.24 (39)"/>
      <sheetName val="16 au 20.09.24 (38)"/>
      <sheetName val="09 au 13.09.24 (37)"/>
      <sheetName val="02 au 06.09.24 (36)"/>
      <sheetName val="26 au 30.08.24 (35)"/>
      <sheetName val="19 au 23.08.24 (34)"/>
      <sheetName val="12 au 16.08.24 (33)"/>
      <sheetName val="05 au 09.08.24 (32)"/>
      <sheetName val="29 au 02.07.24 (31)"/>
      <sheetName val="22 au 26.7.24 (30)"/>
      <sheetName val="15 au 19.07.24 (29)"/>
      <sheetName val="08 au 12.07.24 (28)"/>
      <sheetName val="01 au 05.07.24 (27)"/>
      <sheetName val="24 au 28.06.24 (26)"/>
      <sheetName val="17 au 21.06.24 (25)"/>
      <sheetName val="10 au 15.06.24 (24)"/>
      <sheetName val="03 au 07.06.24 (23)"/>
      <sheetName val="27 au 31.05.24 (22)"/>
      <sheetName val="20 au 24.05.24 (21)"/>
      <sheetName val="13 au 17.05.24 (20)"/>
      <sheetName val="06 au 10.05.24 (19)"/>
      <sheetName val="29 au 03.05.24 (18)"/>
      <sheetName val="22 au 26.04.24 (17)"/>
      <sheetName val="15 au 19.04.24 (16)"/>
      <sheetName val="08 au 12.04.24 (15)"/>
      <sheetName val="01 au 05.04.24 (14)"/>
      <sheetName val="25 au 29.03.24 (13)"/>
      <sheetName val="18 au 22.03.24 (12)"/>
      <sheetName val="11 au 15.03.24 (11)"/>
      <sheetName val="04 au 08.03.24 (10)"/>
      <sheetName val="26 au 01.02.24 (9)"/>
      <sheetName val="19 au 23.02.24 (8)"/>
      <sheetName val="12 au 16.02.24 (7)"/>
      <sheetName val="05 au 09.02.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B --&gt; 11-04-24"/>
      <sheetName val="Planning base"/>
      <sheetName val="Pb--&gt; 10.07.24"/>
      <sheetName val="Absence, congé..."/>
      <sheetName val="Liste bénéficiaires"/>
      <sheetName val="formation"/>
      <sheetName val="DATA"/>
      <sheetName val="stat_repas"/>
      <sheetName val="F. dist.repas 05.25"/>
      <sheetName val="F. dist.repas 06.25"/>
      <sheetName val="G. Personnel"/>
      <sheetName val="Stat_AFs"/>
      <sheetName val="BONI-MALI"/>
      <sheetName val="FICHE D'APPEL"/>
      <sheetName val="aide-mémoire1"/>
      <sheetName val="plan d'aide"/>
      <sheetName val="plan d'aide (2)"/>
      <sheetName val="aide-mémoire1 (2)"/>
      <sheetName val="liste_béné_print"/>
      <sheetName val="FICHE D'APPEL ORIGINALE (3)"/>
      <sheetName val="F54 TER"/>
      <sheetName val="achat &amp; distr.mat. "/>
      <sheetName val="repas"/>
      <sheetName val="contingent"/>
      <sheetName val="Feuil1"/>
      <sheetName val="bénéf. ne signant plus f54 &amp; ad"/>
      <sheetName val="suivi"/>
      <sheetName val="Feuil2"/>
      <sheetName val="entretien"/>
      <sheetName val="canic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3">
          <cell r="B3">
            <v>45757</v>
          </cell>
        </row>
        <row r="5">
          <cell r="B5">
            <v>45916</v>
          </cell>
        </row>
        <row r="6">
          <cell r="B6">
            <v>45930</v>
          </cell>
        </row>
        <row r="7">
          <cell r="B7">
            <v>45932</v>
          </cell>
        </row>
        <row r="8">
          <cell r="B8">
            <v>45937</v>
          </cell>
        </row>
        <row r="9">
          <cell r="B9">
            <v>45944</v>
          </cell>
        </row>
        <row r="10">
          <cell r="B10">
            <v>45986</v>
          </cell>
        </row>
        <row r="11">
          <cell r="B11">
            <v>45988</v>
          </cell>
        </row>
        <row r="12">
          <cell r="B12">
            <v>46000</v>
          </cell>
        </row>
      </sheetData>
      <sheetData sheetId="85">
        <row r="2">
          <cell r="A2" t="str">
            <v>zzz</v>
          </cell>
          <cell r="B2" t="str">
            <v>zzzz</v>
          </cell>
          <cell r="C2" t="str">
            <v>vancampenhoute</v>
          </cell>
          <cell r="S2">
            <v>45658</v>
          </cell>
        </row>
        <row r="3">
          <cell r="A3" t="str">
            <v>form.</v>
          </cell>
          <cell r="B3" t="str">
            <v>zzzz</v>
          </cell>
          <cell r="C3" t="str">
            <v>rousseau</v>
          </cell>
          <cell r="S3">
            <v>45768</v>
          </cell>
        </row>
        <row r="4">
          <cell r="A4" t="str">
            <v>zzz</v>
          </cell>
          <cell r="B4" t="str">
            <v>zzzz</v>
          </cell>
          <cell r="C4">
            <v>789654123</v>
          </cell>
          <cell r="S4">
            <v>45778</v>
          </cell>
        </row>
        <row r="5">
          <cell r="A5" t="str">
            <v>zzz</v>
          </cell>
          <cell r="B5" t="str">
            <v>zzzz</v>
          </cell>
          <cell r="C5" t="str">
            <v>1sem/2</v>
          </cell>
          <cell r="S5">
            <v>45806</v>
          </cell>
        </row>
        <row r="6">
          <cell r="A6" t="str">
            <v>zzz</v>
          </cell>
          <cell r="B6" t="str">
            <v>zzzz</v>
          </cell>
          <cell r="C6">
            <v>257083.5</v>
          </cell>
          <cell r="S6">
            <v>45807</v>
          </cell>
        </row>
        <row r="8">
          <cell r="S8">
            <v>45817</v>
          </cell>
        </row>
        <row r="9">
          <cell r="S9">
            <v>45859</v>
          </cell>
        </row>
        <row r="10">
          <cell r="S10">
            <v>45884</v>
          </cell>
        </row>
        <row r="11">
          <cell r="S11">
            <v>45927</v>
          </cell>
        </row>
        <row r="12">
          <cell r="S12">
            <v>45962</v>
          </cell>
        </row>
        <row r="13">
          <cell r="S13">
            <v>45963</v>
          </cell>
        </row>
        <row r="14">
          <cell r="S14">
            <v>45971</v>
          </cell>
        </row>
        <row r="16">
          <cell r="S16">
            <v>45972</v>
          </cell>
        </row>
        <row r="17">
          <cell r="S17">
            <v>45976</v>
          </cell>
        </row>
        <row r="18">
          <cell r="S18">
            <v>46016</v>
          </cell>
        </row>
        <row r="19">
          <cell r="S19">
            <v>46017</v>
          </cell>
        </row>
      </sheetData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dimension ref="B3:N15"/>
  <sheetViews>
    <sheetView showGridLines="0" tabSelected="1" zoomScale="60" zoomScaleNormal="60" workbookViewId="0">
      <selection activeCell="G21" sqref="G21"/>
    </sheetView>
  </sheetViews>
  <sheetFormatPr baseColWidth="10" defaultRowHeight="14.4" x14ac:dyDescent="0.3"/>
  <cols>
    <col min="1" max="1" width="4.88671875" customWidth="1"/>
    <col min="2" max="2" width="16" customWidth="1"/>
    <col min="3" max="3" width="17" bestFit="1" customWidth="1"/>
    <col min="4" max="4" width="9.21875" bestFit="1" customWidth="1"/>
    <col min="5" max="5" width="35.6640625" customWidth="1"/>
    <col min="6" max="6" width="16.33203125" customWidth="1"/>
    <col min="7" max="7" width="36.44140625" bestFit="1" customWidth="1"/>
    <col min="8" max="8" width="10.33203125" bestFit="1" customWidth="1"/>
    <col min="9" max="9" width="38.44140625" bestFit="1" customWidth="1"/>
    <col min="10" max="10" width="10.33203125" bestFit="1" customWidth="1"/>
    <col min="11" max="11" width="31.5546875" bestFit="1" customWidth="1"/>
    <col min="12" max="12" width="15.6640625" customWidth="1"/>
    <col min="13" max="13" width="26.44140625" bestFit="1" customWidth="1"/>
    <col min="14" max="14" width="9.21875" bestFit="1" customWidth="1"/>
  </cols>
  <sheetData>
    <row r="3" spans="2:14" ht="31.2" x14ac:dyDescent="0.4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8" x14ac:dyDescent="0.3">
      <c r="B4" s="8"/>
      <c r="C4" s="9">
        <v>45817</v>
      </c>
      <c r="D4" s="10">
        <v>0.33333333333333331</v>
      </c>
      <c r="E4" s="11"/>
      <c r="F4" s="12">
        <f>IF(E4="",D4,D4+RIGHT(E4,5))</f>
        <v>0.33333333333333331</v>
      </c>
      <c r="G4" s="11"/>
      <c r="H4" s="12">
        <f>IF(G4="",F4,F4+RIGHT(G4,5))</f>
        <v>0.33333333333333331</v>
      </c>
      <c r="I4" s="11"/>
      <c r="J4" s="12">
        <f>IF(I4="",H4,H4+RIGHT(I4,5))</f>
        <v>0.33333333333333331</v>
      </c>
      <c r="K4" s="11"/>
      <c r="L4" s="12">
        <f>IF(K4="",J4,J4+RIGHT(K4,5))</f>
        <v>0.33333333333333331</v>
      </c>
      <c r="M4" s="11"/>
      <c r="N4" s="10">
        <f>IF(M4="",L4,L4+RIGHT(M4,5))</f>
        <v>0.33333333333333331</v>
      </c>
    </row>
    <row r="5" spans="2:14" ht="22.8" x14ac:dyDescent="0.3">
      <c r="B5" s="8"/>
      <c r="C5" s="9">
        <f>C4+1</f>
        <v>45818</v>
      </c>
      <c r="D5" s="13">
        <v>0.33333333333333331</v>
      </c>
      <c r="E5" s="14" t="s">
        <v>4</v>
      </c>
      <c r="F5" s="15">
        <f>IF(E5="",D5,D5+RIGHT(E5,5))</f>
        <v>0.375</v>
      </c>
      <c r="G5" s="33" t="s">
        <v>18</v>
      </c>
      <c r="H5" s="15">
        <f>IF(G5="",F5,F5+RIGHT(G5,5))</f>
        <v>0.47916666666666669</v>
      </c>
      <c r="I5" s="14" t="s">
        <v>9</v>
      </c>
      <c r="J5" s="15">
        <f>IF(I5="",H5,H5+RIGHT(I5,5))</f>
        <v>0.55208333333333337</v>
      </c>
      <c r="K5" s="14" t="s">
        <v>12</v>
      </c>
      <c r="L5" s="15">
        <f>IF(K5="","",J5+RIGHT(K5,5))</f>
        <v>0.625</v>
      </c>
      <c r="M5" s="14" t="s">
        <v>11</v>
      </c>
      <c r="N5" s="13">
        <f>IF(M5="",L5,L5+RIGHT(M5,5))</f>
        <v>0.6875</v>
      </c>
    </row>
    <row r="6" spans="2:14" ht="22.8" x14ac:dyDescent="0.3">
      <c r="B6" s="8"/>
      <c r="C6" s="9">
        <f>C5+1</f>
        <v>45819</v>
      </c>
      <c r="D6" s="13">
        <v>0.33333333333333331</v>
      </c>
      <c r="E6" s="14" t="s">
        <v>5</v>
      </c>
      <c r="F6" s="15">
        <f>IF(E6="",D6,D6+RIGHT(E6,5))</f>
        <v>0.41666666666666663</v>
      </c>
      <c r="G6" s="14" t="s">
        <v>8</v>
      </c>
      <c r="H6" s="15">
        <f>IF(G6="",F6,F6+RIGHT(G6,5))</f>
        <v>0.47916666666666663</v>
      </c>
      <c r="I6" s="14" t="s">
        <v>12</v>
      </c>
      <c r="J6" s="15">
        <f>IF(I6="","",H6+RIGHT(I6,5))</f>
        <v>0.55208333333333326</v>
      </c>
      <c r="K6" s="14" t="s">
        <v>3</v>
      </c>
      <c r="L6" s="15">
        <f>IF(K6="","",J6+RIGHT(K6,5))</f>
        <v>0.60416666666666663</v>
      </c>
      <c r="M6" s="14"/>
      <c r="N6" s="13">
        <f>IF(M6="",L6,L6+RIGHT(M6,5))</f>
        <v>0.60416666666666663</v>
      </c>
    </row>
    <row r="7" spans="2:14" ht="22.8" x14ac:dyDescent="0.3">
      <c r="B7" s="8"/>
      <c r="C7" s="9">
        <f>C6+1</f>
        <v>45820</v>
      </c>
      <c r="D7" s="13">
        <v>0.33333333333333331</v>
      </c>
      <c r="E7" s="14" t="s">
        <v>4</v>
      </c>
      <c r="F7" s="15">
        <f>IF(E7="",D7,D7+RIGHT(E7,5))</f>
        <v>0.375</v>
      </c>
      <c r="G7" s="14" t="s">
        <v>8</v>
      </c>
      <c r="H7" s="15">
        <f>IF(G7="",F7,F7+RIGHT(G7,5))</f>
        <v>0.4375</v>
      </c>
      <c r="I7" s="14" t="s">
        <v>13</v>
      </c>
      <c r="J7" s="15">
        <f>IF(I7="",H7,H7+RIGHT(I7,5))</f>
        <v>0.51041666666666663</v>
      </c>
      <c r="K7" s="14" t="s">
        <v>10</v>
      </c>
      <c r="L7" s="15">
        <f>IF(K7="","",J7+RIGHT(K7,5))</f>
        <v>0.59375</v>
      </c>
      <c r="M7" s="14" t="s">
        <v>11</v>
      </c>
      <c r="N7" s="13">
        <f>IF(M7="",L7,L7+RIGHT(M7,5))</f>
        <v>0.65625</v>
      </c>
    </row>
    <row r="8" spans="2:14" ht="22.8" x14ac:dyDescent="0.3">
      <c r="B8" s="8"/>
      <c r="C8" s="9">
        <f>C7+1</f>
        <v>45821</v>
      </c>
      <c r="D8" s="13">
        <v>0.33333333333333331</v>
      </c>
      <c r="E8" s="14" t="s">
        <v>4</v>
      </c>
      <c r="F8" s="15">
        <f>IF(E8="",D8,D8+RIGHT(E8,5))</f>
        <v>0.375</v>
      </c>
      <c r="G8" s="33" t="s">
        <v>15</v>
      </c>
      <c r="H8" s="15">
        <f>IF(G8="",F8,F8+RIGHT(G8,5))</f>
        <v>0.41666666666666669</v>
      </c>
      <c r="I8" s="14" t="s">
        <v>7</v>
      </c>
      <c r="J8" s="15">
        <f>IF(I8="",H8,H8+RIGHT(I8,5))</f>
        <v>0.5</v>
      </c>
      <c r="K8" s="14" t="s">
        <v>10</v>
      </c>
      <c r="L8" s="15">
        <f>IF(K8="","",J8+RIGHT(K8,5))</f>
        <v>0.58333333333333337</v>
      </c>
      <c r="M8" s="14" t="s">
        <v>3</v>
      </c>
      <c r="N8" s="13">
        <f>IF(M8="",L8,L8+RIGHT(M8,5))</f>
        <v>0.63541666666666674</v>
      </c>
    </row>
    <row r="9" spans="2:14" ht="23.4" x14ac:dyDescent="0.55000000000000004">
      <c r="B9" s="16"/>
      <c r="C9" s="17"/>
      <c r="D9" s="17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3.6" x14ac:dyDescent="0.45">
      <c r="B10" s="23" t="s">
        <v>1</v>
      </c>
      <c r="C10" s="24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8" x14ac:dyDescent="0.3">
      <c r="B11" s="8"/>
      <c r="C11" s="9">
        <f>C4</f>
        <v>45817</v>
      </c>
      <c r="D11" s="31">
        <v>0.35416666666666669</v>
      </c>
      <c r="E11" s="11"/>
      <c r="F11" s="12" t="e" cm="1">
        <f t="array" ref="F11">IF(E11="",alice1,alice1+RIGHT(E11,5))</f>
        <v>#NAME?</v>
      </c>
      <c r="G11" s="11"/>
      <c r="H11" s="12" t="e" cm="1">
        <f t="array" ref="H11">IF(gwanaelle1="",fabio1,fabio1+RIGHT(gwanaelle1,5))</f>
        <v>#NAME?</v>
      </c>
      <c r="I11" s="11"/>
      <c r="J11" s="12" t="e" cm="1">
        <f t="array" ref="J11">IF(I11="",heloïse1,heloïse1+RIGHT(I11,5))</f>
        <v>#NAME?</v>
      </c>
      <c r="K11" s="11"/>
      <c r="L11" s="12" t="e">
        <f>IF(K11="",J11,J11+RIGHT(K11,5))</f>
        <v>#NAME?</v>
      </c>
      <c r="M11" s="11"/>
      <c r="N11" s="10" t="e" cm="1">
        <f t="array" ref="N11">IF(M11="",lili1,lili1+RIGHT(M11,5))</f>
        <v>#NAME?</v>
      </c>
    </row>
    <row r="12" spans="2:14" ht="22.8" x14ac:dyDescent="0.3">
      <c r="B12" s="8"/>
      <c r="C12" s="9">
        <f>C11+1</f>
        <v>45818</v>
      </c>
      <c r="D12" s="13">
        <v>0.33333333333333331</v>
      </c>
      <c r="E12" s="33" t="s">
        <v>6</v>
      </c>
      <c r="F12" s="15" t="e" cm="1">
        <f t="array" ref="F12">IF(E12="",alice2,alice2+RIGHT(E12,5))</f>
        <v>#NAME?</v>
      </c>
      <c r="G12" s="14"/>
      <c r="H12" s="15" t="e" cm="1">
        <f t="array" ref="H12">IF(gwanaelle2="",fabio2,fabio2+RIGHT(gwanaelle2,5))</f>
        <v>#NAME?</v>
      </c>
      <c r="I12" s="14"/>
      <c r="J12" s="15" t="e" cm="1">
        <f t="array" ref="J12">IF(I12="",heloïse2,heloïse2+RIGHT(I12,5))</f>
        <v>#NAME?</v>
      </c>
      <c r="K12" s="14"/>
      <c r="L12" s="15" t="e">
        <f>IF(K12="",J12,J12+RIGHT(K12,5))</f>
        <v>#NAME?</v>
      </c>
      <c r="M12" s="14"/>
      <c r="N12" s="13" t="e" cm="1">
        <f t="array" ref="N12">IF(M12="",lili2,lili2+RIGHT(M12,5))</f>
        <v>#NAME?</v>
      </c>
    </row>
    <row r="13" spans="2:14" ht="22.8" x14ac:dyDescent="0.3">
      <c r="B13" s="8"/>
      <c r="C13" s="9">
        <f>C12+1</f>
        <v>45819</v>
      </c>
      <c r="D13" s="13">
        <v>0.35416666666666669</v>
      </c>
      <c r="E13" s="14" t="s">
        <v>16</v>
      </c>
      <c r="F13" s="15" t="e" cm="1">
        <f t="array" ref="F13">IF(E13="",alice3,alice3+RIGHT(E13,5))</f>
        <v>#NAME?</v>
      </c>
      <c r="G13" s="14" t="s">
        <v>14</v>
      </c>
      <c r="H13" s="15" t="e" cm="1">
        <f t="array" ref="H13">IF(gwanaelle3="",fabio3,fabio3+RIGHT(gwanaelle3,5))</f>
        <v>#NAME?</v>
      </c>
      <c r="I13" s="14" t="s">
        <v>21</v>
      </c>
      <c r="J13" s="15" t="e" cm="1">
        <f t="array" ref="J13">IF(I13="",heloïse3,heloïse3+RIGHT(I13,5))</f>
        <v>#NAME?</v>
      </c>
      <c r="K13" s="32"/>
      <c r="L13" s="15" t="e">
        <f>IF(K13="",J13,J13+RIGHT(K13,5))</f>
        <v>#NAME?</v>
      </c>
      <c r="M13" s="32"/>
      <c r="N13" s="13" t="e" cm="1">
        <f t="array" ref="N13">IF(M13="",lili3,lili3+RIGHT(M13,5))</f>
        <v>#NAME?</v>
      </c>
    </row>
    <row r="14" spans="2:14" ht="22.8" x14ac:dyDescent="0.3">
      <c r="B14" s="8"/>
      <c r="C14" s="9">
        <f>C13+1</f>
        <v>45820</v>
      </c>
      <c r="D14" s="13">
        <v>0.35416666666666669</v>
      </c>
      <c r="E14" s="14"/>
      <c r="F14" s="15" t="e" cm="1">
        <f t="array" ref="F14">IF(E14="",alice4,alice4+RIGHT(E14,5))</f>
        <v>#NAME?</v>
      </c>
      <c r="G14" s="14" t="s">
        <v>17</v>
      </c>
      <c r="H14" s="15" t="e" cm="1">
        <f t="array" ref="H14">IF(gwanaelle4="",fabio4,fabio4+RIGHT(gwanaelle4,5))</f>
        <v>#NAME?</v>
      </c>
      <c r="I14" s="33" t="s">
        <v>6</v>
      </c>
      <c r="J14" s="15" t="e" cm="1">
        <f t="array" ref="J14">IF(I14="",heloïse4,heloïse4+RIGHT(I14,5))</f>
        <v>#NAME?</v>
      </c>
      <c r="K14" s="14"/>
      <c r="L14" s="15" t="e">
        <f>IF(K14="",J14,J14+RIGHT(K14,5))</f>
        <v>#NAME?</v>
      </c>
      <c r="M14" s="14"/>
      <c r="N14" s="13" t="e" cm="1">
        <f t="array" ref="N14">IF(M14="",lili4,lili4+RIGHT(M14,5))</f>
        <v>#NAME?</v>
      </c>
    </row>
    <row r="15" spans="2:14" ht="22.8" x14ac:dyDescent="0.3">
      <c r="B15" s="8"/>
      <c r="C15" s="9">
        <f>C14+1</f>
        <v>45821</v>
      </c>
      <c r="D15" s="13">
        <v>0.35416666666666669</v>
      </c>
      <c r="E15" s="14" t="s">
        <v>16</v>
      </c>
      <c r="F15" s="15" t="e" cm="1">
        <f t="array" ref="F15">IF(E15="",alice5,alice5+RIGHT(E15,5))</f>
        <v>#NAME?</v>
      </c>
      <c r="G15" s="14" t="s">
        <v>20</v>
      </c>
      <c r="H15" s="15" t="e" cm="1">
        <f t="array" ref="H15">IF(gwanaelle5="",fabio5,fabio5+RIGHT(gwanaelle5,5))</f>
        <v>#NAME?</v>
      </c>
      <c r="I15" s="14" t="s">
        <v>18</v>
      </c>
      <c r="J15" s="15" t="e" cm="1">
        <f t="array" ref="J15">IF(I15="",heloïse5,heloïse5+RIGHT(I15,5))</f>
        <v>#NAME?</v>
      </c>
      <c r="K15" s="14" t="s">
        <v>19</v>
      </c>
      <c r="L15" s="15" t="e">
        <f>IF(K15="",J15,J15+RIGHT(K15,5))</f>
        <v>#NAME?</v>
      </c>
      <c r="M15" s="14"/>
      <c r="N15" s="13" t="e" cm="1">
        <f t="array" ref="N15">IF(M15="",lili5,lili5+RIGHT(M15,5))</f>
        <v>#NAME?</v>
      </c>
    </row>
  </sheetData>
  <conditionalFormatting sqref="B4:B8 B11:B15">
    <cfRule type="expression" dxfId="10" priority="3">
      <formula>COUNTIF(form,$K4)&gt;0</formula>
    </cfRule>
    <cfRule type="expression" dxfId="9" priority="8">
      <formula>$J4="f"</formula>
    </cfRule>
    <cfRule type="expression" dxfId="8" priority="9">
      <formula>$J4&lt;&gt;""</formula>
    </cfRule>
    <cfRule type="expression" dxfId="7" priority="11">
      <formula>COUNTIF(dataferm,$K4)&gt;0</formula>
    </cfRule>
  </conditionalFormatting>
  <conditionalFormatting sqref="E4:N15">
    <cfRule type="containsText" dxfId="6" priority="12" operator="containsText" text="ufita">
      <formula>NOT(ISERROR(SEARCH("ufita",E4)))</formula>
    </cfRule>
  </conditionalFormatting>
  <conditionalFormatting sqref="E4:M15">
    <cfRule type="expression" dxfId="5" priority="6">
      <formula>OR(ISNUMBER(FIND(colb,E4)))</formula>
    </cfRule>
  </conditionalFormatting>
  <conditionalFormatting sqref="E4:N15">
    <cfRule type="expression" dxfId="4" priority="5">
      <formula>OR(ISNUMBER(FIND(cola,E4)))</formula>
    </cfRule>
  </conditionalFormatting>
  <conditionalFormatting sqref="E4:N8 E11:N15">
    <cfRule type="expression" dxfId="3" priority="7">
      <formula>OR(ISNUMBER(FIND(colc,E4)))</formula>
    </cfRule>
  </conditionalFormatting>
  <conditionalFormatting sqref="E4:N15">
    <cfRule type="containsText" dxfId="2" priority="1" operator="containsText" text="R.s.">
      <formula>NOT(ISERROR(SEARCH("R.s.",E4)))</formula>
    </cfRule>
  </conditionalFormatting>
  <conditionalFormatting sqref="D4:D8 D11:D15">
    <cfRule type="expression" dxfId="1" priority="14">
      <formula>D4&lt;&gt;#REF!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58BCE0B3-09B6-460C-A9A6-FD402EC5B4BE}">
            <xm:f>NOT(ISERROR(SEARCH(#REF!,D4)))</xm:f>
            <xm:f>#REF!</xm:f>
            <x14:dxf>
              <font>
                <b/>
                <i val="0"/>
                <color theme="0"/>
              </font>
              <fill>
                <patternFill>
                  <bgColor rgb="FF5E7471"/>
                </patternFill>
              </fill>
            </x14:dxf>
          </x14:cfRule>
          <xm:sqref>D4:M15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0D06-E92C-4989-A349-5B2CF56F770E}">
  <dimension ref="A1:B3"/>
  <sheetViews>
    <sheetView workbookViewId="0"/>
  </sheetViews>
  <sheetFormatPr baseColWidth="10" defaultRowHeight="14.4" x14ac:dyDescent="0.3"/>
  <cols>
    <col min="1" max="1" width="9.109375" bestFit="1" customWidth="1"/>
  </cols>
  <sheetData>
    <row r="1" spans="1:2" x14ac:dyDescent="0.3">
      <c r="A1" t="s">
        <v>0</v>
      </c>
      <c r="B1" t="s">
        <v>2</v>
      </c>
    </row>
    <row r="2" spans="1:2" x14ac:dyDescent="0.3">
      <c r="A2" t="s">
        <v>22</v>
      </c>
      <c r="B2" s="34" t="s">
        <v>23</v>
      </c>
    </row>
    <row r="3" spans="1:2" x14ac:dyDescent="0.3">
      <c r="A3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Props1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2025-06-02T13:55:48Z</dcterms:created>
  <dcterms:modified xsi:type="dcterms:W3CDTF">2025-06-03T06:39:30Z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