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4785AECA-0826-4021-B490-91ED529ABE3F}" xr6:coauthVersionLast="45" xr6:coauthVersionMax="45" xr10:uidLastSave="{00000000-0000-0000-0000-000000000000}"/>
  <bookViews>
    <workbookView xWindow="750" yWindow="555" windowWidth="26325" windowHeight="14280" xr2:uid="{00000000-000D-0000-FFFF-FFFF00000000}"/>
  </bookViews>
  <sheets>
    <sheet name="COURSES" sheetId="1" r:id="rId1"/>
    <sheet name="Liste des courses" sheetId="3" r:id="rId2"/>
    <sheet name="Objectif" sheetId="4" r:id="rId3"/>
  </sheets>
  <definedNames>
    <definedName name="liste">COURSES!$AL$4:$AN$19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W3" i="1" l="1"/>
  <c r="V3" i="1"/>
  <c r="J5" i="1" s="1"/>
  <c r="T2" i="1"/>
  <c r="J4" i="1" l="1"/>
  <c r="F15" i="4" l="1"/>
  <c r="B25" i="4" l="1"/>
  <c r="F7" i="4"/>
  <c r="F13" i="4" s="1"/>
  <c r="F17" i="4" s="1"/>
  <c r="B28" i="4" s="1"/>
  <c r="D19" i="4" l="1"/>
  <c r="B30" i="4"/>
  <c r="N2" i="1" s="1"/>
  <c r="P5" i="1" l="1"/>
  <c r="P6" i="1"/>
  <c r="P7" i="1"/>
  <c r="P8" i="1"/>
  <c r="P9" i="1"/>
  <c r="P10" i="1"/>
  <c r="P11" i="1"/>
  <c r="Q11" i="1" s="1"/>
  <c r="P12" i="1"/>
  <c r="Q12" i="1" s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Q8" i="1" l="1"/>
  <c r="Q9" i="1"/>
  <c r="Q10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6" i="1"/>
  <c r="Q5" i="1"/>
  <c r="Q7" i="1"/>
  <c r="P4" i="1"/>
  <c r="Q4" i="1" s="1"/>
  <c r="C2" i="1" l="1"/>
</calcChain>
</file>

<file path=xl/sharedStrings.xml><?xml version="1.0" encoding="utf-8"?>
<sst xmlns="http://schemas.openxmlformats.org/spreadsheetml/2006/main" count="276" uniqueCount="181">
  <si>
    <t>Bénéfice</t>
  </si>
  <si>
    <t>Bilan</t>
  </si>
  <si>
    <t>mise</t>
  </si>
  <si>
    <t>RxCx</t>
  </si>
  <si>
    <t>Heure</t>
  </si>
  <si>
    <t>OVER</t>
  </si>
  <si>
    <t>SP</t>
  </si>
  <si>
    <t>gagner</t>
  </si>
  <si>
    <t>gain</t>
  </si>
  <si>
    <t>Cote</t>
  </si>
  <si>
    <t>Rapport</t>
  </si>
  <si>
    <t xml:space="preserve">BIEN DEFINIR SON PROJET </t>
  </si>
  <si>
    <t>Etapes</t>
  </si>
  <si>
    <t>Libellé</t>
  </si>
  <si>
    <t>Valeur Libellé</t>
  </si>
  <si>
    <t>Calcul commenté</t>
  </si>
  <si>
    <t>Nombre de courses par jour</t>
  </si>
  <si>
    <t>Nombre de jours par semaine</t>
  </si>
  <si>
    <t>où je suis disponible</t>
  </si>
  <si>
    <t>Total nombre de courses par</t>
  </si>
  <si>
    <t>semaine</t>
  </si>
  <si>
    <t>Nombre de semaines dans</t>
  </si>
  <si>
    <t>l’année</t>
  </si>
  <si>
    <t>Total des courses pour l’année</t>
  </si>
  <si>
    <t>Profit par cheval : PPCH</t>
  </si>
  <si>
    <t>Salaire du mois</t>
  </si>
  <si>
    <t>combien je veut gagner a l'année</t>
  </si>
  <si>
    <t>Salaire à la semaine</t>
  </si>
  <si>
    <t>Capital nécessaire</t>
  </si>
  <si>
    <t>Gagner Par Jours</t>
  </si>
  <si>
    <t>50% gagnants</t>
  </si>
  <si>
    <t>Partant</t>
  </si>
  <si>
    <t>R1C1</t>
  </si>
  <si>
    <t>14H00</t>
  </si>
  <si>
    <t>VINCENNES</t>
  </si>
  <si>
    <t>PRIX-DE-DIVONNE-LES-BAINS</t>
  </si>
  <si>
    <t>2175m</t>
  </si>
  <si>
    <t>Monté</t>
  </si>
  <si>
    <t>R1C2</t>
  </si>
  <si>
    <t>14H35</t>
  </si>
  <si>
    <t>PRIX-DE-CHAMBLY</t>
  </si>
  <si>
    <t>2700m</t>
  </si>
  <si>
    <t>Attelé</t>
  </si>
  <si>
    <t>R1C3</t>
  </si>
  <si>
    <t>15H15</t>
  </si>
  <si>
    <t>PRIX-DE-BAR-LE-DUC (Quinte)</t>
  </si>
  <si>
    <t>2850m</t>
  </si>
  <si>
    <t>R1C4</t>
  </si>
  <si>
    <t>15H50</t>
  </si>
  <si>
    <t>PRIX-YVONNICK-BODIN</t>
  </si>
  <si>
    <t>R1C5</t>
  </si>
  <si>
    <t>16H25</t>
  </si>
  <si>
    <t>PRIX-DE-DAMVILLE</t>
  </si>
  <si>
    <t>R1C6</t>
  </si>
  <si>
    <t>17H00</t>
  </si>
  <si>
    <t>PRIX-DE-TENCE (Pick5)</t>
  </si>
  <si>
    <t>R1C7</t>
  </si>
  <si>
    <t>17H35</t>
  </si>
  <si>
    <t>PRIX-DE-COLLIOURE</t>
  </si>
  <si>
    <t>R1C8</t>
  </si>
  <si>
    <t>18H10</t>
  </si>
  <si>
    <t>PRIX-DES-EGLANTIERS</t>
  </si>
  <si>
    <t>R1C9</t>
  </si>
  <si>
    <t>18H45</t>
  </si>
  <si>
    <t>PRIX-DU-TOUQUET</t>
  </si>
  <si>
    <t>2100m</t>
  </si>
  <si>
    <t>R2C1</t>
  </si>
  <si>
    <t>11H00</t>
  </si>
  <si>
    <t>MONS-(GHLIN)</t>
  </si>
  <si>
    <t>PRIX-LE-VIEUX-MOULIN</t>
  </si>
  <si>
    <t>1500m</t>
  </si>
  <si>
    <t>Plat</t>
  </si>
  <si>
    <t>R2C2</t>
  </si>
  <si>
    <t>11H30</t>
  </si>
  <si>
    <t>PRIX-LA-VIGNE-ROUGE</t>
  </si>
  <si>
    <t>R2C3</t>
  </si>
  <si>
    <t>12H00</t>
  </si>
  <si>
    <t>PRIX-VAN-GOGH</t>
  </si>
  <si>
    <t>R2C4</t>
  </si>
  <si>
    <t>12H30</t>
  </si>
  <si>
    <t>PRIX-L-ITALIENNE</t>
  </si>
  <si>
    <t>2300m</t>
  </si>
  <si>
    <t>R2C5</t>
  </si>
  <si>
    <t>13H00</t>
  </si>
  <si>
    <t>PRIX-LA-GINGUETTE</t>
  </si>
  <si>
    <t>950m</t>
  </si>
  <si>
    <t>R2C6</t>
  </si>
  <si>
    <t>13H30</t>
  </si>
  <si>
    <t>PRIX-EX-LE-ZOUAVE</t>
  </si>
  <si>
    <t>R3C1</t>
  </si>
  <si>
    <t>12H15</t>
  </si>
  <si>
    <t>LE-BOUSCAT</t>
  </si>
  <si>
    <t>PRIX-TIMOKO</t>
  </si>
  <si>
    <t>2550m</t>
  </si>
  <si>
    <t>R3C2</t>
  </si>
  <si>
    <t>12H45</t>
  </si>
  <si>
    <t>PRIX-DE-L-UNAT-SUD-OUEST</t>
  </si>
  <si>
    <t>2650m</t>
  </si>
  <si>
    <t>R3C3</t>
  </si>
  <si>
    <t>13H15</t>
  </si>
  <si>
    <t>PRIX-DE-LAVAL</t>
  </si>
  <si>
    <t>R3C4</t>
  </si>
  <si>
    <t>13H45</t>
  </si>
  <si>
    <t>PRIX-ILSTER-D-ESPIENS</t>
  </si>
  <si>
    <t>R3C5</t>
  </si>
  <si>
    <t>14H17</t>
  </si>
  <si>
    <t>PRIX-DE-MAUQUENCHY</t>
  </si>
  <si>
    <t>R3C6</t>
  </si>
  <si>
    <t>14H52</t>
  </si>
  <si>
    <t>PRIX-DE-CABOURG</t>
  </si>
  <si>
    <t>R3C7</t>
  </si>
  <si>
    <t>15H32</t>
  </si>
  <si>
    <t>PRIX-FAN-IDOLE</t>
  </si>
  <si>
    <t>R3C8</t>
  </si>
  <si>
    <t>16H07</t>
  </si>
  <si>
    <t>GRAND-PRIX-D-HIVER (Pick5)</t>
  </si>
  <si>
    <t>R4C1</t>
  </si>
  <si>
    <t>16H42</t>
  </si>
  <si>
    <t>PORNICHET</t>
  </si>
  <si>
    <t>PRIX-FRENCH-QUARTER-(PRIX-LE-VALENTIN)</t>
  </si>
  <si>
    <t>R4C2</t>
  </si>
  <si>
    <t>17H17</t>
  </si>
  <si>
    <t>PRIX-DU-REVEILLON-(PRIX-GEORAMA)</t>
  </si>
  <si>
    <t>R4C3</t>
  </si>
  <si>
    <t>17H52</t>
  </si>
  <si>
    <t>PRIX-STAND-INITIATION-PMU-(PRIX-DE-GOHAUD)</t>
  </si>
  <si>
    <t>R4C4</t>
  </si>
  <si>
    <t>18H27</t>
  </si>
  <si>
    <t>PRIX-\</t>
  </si>
  <si>
    <t>R4C5</t>
  </si>
  <si>
    <t>19H00</t>
  </si>
  <si>
    <t>PRIX-PORNICHET-BADMINTON-CLUB-(PRIX-DE-SAINT-MARC-SUR-MER)</t>
  </si>
  <si>
    <t>2400m</t>
  </si>
  <si>
    <t>R4C6</t>
  </si>
  <si>
    <t>19H30</t>
  </si>
  <si>
    <t>PRIX-ALOHA</t>
  </si>
  <si>
    <t>1700m</t>
  </si>
  <si>
    <t>R4C7</t>
  </si>
  <si>
    <t>20H00</t>
  </si>
  <si>
    <t>PRIX-OFFICE-MUNICIPAL-DES-SPORTS-(OMS)-(PRIX-DE-LA-GOVELLE)</t>
  </si>
  <si>
    <t>3100m</t>
  </si>
  <si>
    <t>R4C8</t>
  </si>
  <si>
    <t>20H30</t>
  </si>
  <si>
    <t>PRIX-WAHINE</t>
  </si>
  <si>
    <t>R5C1</t>
  </si>
  <si>
    <t>19H15</t>
  </si>
  <si>
    <t>CHILE</t>
  </si>
  <si>
    <t>ZORRO-BELLACO-HANDICAP</t>
  </si>
  <si>
    <t>1200m</t>
  </si>
  <si>
    <t>R5C2</t>
  </si>
  <si>
    <t>19H45</t>
  </si>
  <si>
    <t>ZACATAL</t>
  </si>
  <si>
    <t>1000m</t>
  </si>
  <si>
    <t>R5C3</t>
  </si>
  <si>
    <t>20H15</t>
  </si>
  <si>
    <t>ANO-NUEVO-STAKE</t>
  </si>
  <si>
    <t>1300m</t>
  </si>
  <si>
    <t>R5C4</t>
  </si>
  <si>
    <t>20H45</t>
  </si>
  <si>
    <t>ZEMUS-HANDICAP</t>
  </si>
  <si>
    <t>R5C5</t>
  </si>
  <si>
    <t>21H12</t>
  </si>
  <si>
    <t>ZICCO</t>
  </si>
  <si>
    <t>R5C6</t>
  </si>
  <si>
    <t>21H39</t>
  </si>
  <si>
    <t>ZANI</t>
  </si>
  <si>
    <t>1400m</t>
  </si>
  <si>
    <t>R5C7</t>
  </si>
  <si>
    <t>22H06</t>
  </si>
  <si>
    <t>ZAREVICH-HANDICAP</t>
  </si>
  <si>
    <t>%</t>
  </si>
  <si>
    <t>Mus</t>
  </si>
  <si>
    <t>AA-PMU Odds</t>
  </si>
  <si>
    <t>W% réussite</t>
  </si>
  <si>
    <t>1.58</t>
  </si>
  <si>
    <t>1.99</t>
  </si>
  <si>
    <t>2.35</t>
  </si>
  <si>
    <t>2.9</t>
  </si>
  <si>
    <t>last time out</t>
  </si>
  <si>
    <t>Derniere place</t>
  </si>
  <si>
    <t xml:space="preserve">W%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</si>
</sst>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.00\ &quot;€&quot;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gradientFill>
        <stop position="0">
          <color rgb="FFFF0000"/>
        </stop>
        <stop position="1">
          <color theme="1"/>
        </stop>
      </gradientFill>
    </fill>
    <fill>
      <patternFill patternType="solid">
        <fgColor rgb="FFFFFF00"/>
        <bgColor auto="1"/>
      </patternFill>
    </fill>
    <fill>
      <patternFill patternType="solid">
        <fgColor rgb="FFA5A5A5"/>
      </patternFill>
    </fill>
    <fill>
      <patternFill patternType="solid">
        <fgColor theme="0"/>
        <bgColor auto="1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rgb="FF00FF0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medium">
        <color rgb="FF0000F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rgb="FF0000FF"/>
      </bottom>
      <diagonal/>
    </border>
    <border>
      <left style="medium">
        <color rgb="FF0000FF"/>
      </left>
      <right style="thin">
        <color rgb="FF7F7F7F"/>
      </right>
      <top style="medium">
        <color rgb="FF0000FF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rgb="FF0000FF"/>
      </left>
      <right style="medium">
        <color auto="1"/>
      </right>
      <top style="thick">
        <color rgb="FF0000FF"/>
      </top>
      <bottom style="double">
        <color auto="1"/>
      </bottom>
      <diagonal/>
    </border>
    <border>
      <left/>
      <right/>
      <top style="thick">
        <color rgb="FF0000FF"/>
      </top>
      <bottom style="double">
        <color auto="1"/>
      </bottom>
      <diagonal/>
    </border>
    <border>
      <left style="double">
        <color auto="1"/>
      </left>
      <right/>
      <top style="thick">
        <color rgb="FF0000FF"/>
      </top>
      <bottom style="double">
        <color auto="1"/>
      </bottom>
      <diagonal/>
    </border>
    <border>
      <left/>
      <right style="double">
        <color auto="1"/>
      </right>
      <top style="thick">
        <color rgb="FF0000FF"/>
      </top>
      <bottom style="double">
        <color auto="1"/>
      </bottom>
      <diagonal/>
    </border>
    <border>
      <left/>
      <right style="thick">
        <color rgb="FF0000FF"/>
      </right>
      <top style="thick">
        <color rgb="FF0000FF"/>
      </top>
      <bottom style="double">
        <color auto="1"/>
      </bottom>
      <diagonal/>
    </border>
    <border>
      <left style="thick">
        <color rgb="FF0000FF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ck">
        <color rgb="FF0000FF"/>
      </right>
      <top style="double">
        <color auto="1"/>
      </top>
      <bottom style="double">
        <color auto="1"/>
      </bottom>
      <diagonal/>
    </border>
    <border>
      <left style="thick">
        <color rgb="FF0000FF"/>
      </left>
      <right style="medium">
        <color auto="1"/>
      </right>
      <top/>
      <bottom style="double">
        <color auto="1"/>
      </bottom>
      <diagonal/>
    </border>
    <border>
      <left style="thick">
        <color rgb="FF0000FF"/>
      </left>
      <right style="medium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thick">
        <color rgb="FF0000FF"/>
      </right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ck">
        <color rgb="FF0000FF"/>
      </right>
      <top/>
      <bottom style="double">
        <color auto="1"/>
      </bottom>
      <diagonal/>
    </border>
    <border>
      <left style="thick">
        <color rgb="FF0000FF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  <border>
      <left/>
      <right style="thick">
        <color rgb="FF0000FF"/>
      </right>
      <top style="medium">
        <color auto="1"/>
      </top>
      <bottom style="double">
        <color auto="1"/>
      </bottom>
      <diagonal/>
    </border>
    <border>
      <left style="thick">
        <color rgb="FF0000FF"/>
      </left>
      <right style="medium">
        <color auto="1"/>
      </right>
      <top style="double">
        <color auto="1"/>
      </top>
      <bottom style="thick">
        <color rgb="FF0000FF"/>
      </bottom>
      <diagonal/>
    </border>
    <border>
      <left style="medium">
        <color auto="1"/>
      </left>
      <right/>
      <top style="double">
        <color auto="1"/>
      </top>
      <bottom style="thick">
        <color rgb="FF0000FF"/>
      </bottom>
      <diagonal/>
    </border>
    <border>
      <left/>
      <right/>
      <top style="double">
        <color auto="1"/>
      </top>
      <bottom style="thick">
        <color rgb="FF0000FF"/>
      </bottom>
      <diagonal/>
    </border>
    <border>
      <left/>
      <right style="double">
        <color auto="1"/>
      </right>
      <top style="double">
        <color auto="1"/>
      </top>
      <bottom style="thick">
        <color rgb="FF0000FF"/>
      </bottom>
      <diagonal/>
    </border>
    <border>
      <left style="double">
        <color auto="1"/>
      </left>
      <right/>
      <top style="double">
        <color auto="1"/>
      </top>
      <bottom style="thick">
        <color rgb="FF0000FF"/>
      </bottom>
      <diagonal/>
    </border>
    <border>
      <left/>
      <right style="thick">
        <color rgb="FF0000FF"/>
      </right>
      <top style="double">
        <color auto="1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thick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medium">
        <color rgb="FF0000FF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</borders>
  <cellStyleXfs count="5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9" fillId="0" borderId="0" applyNumberFormat="0" applyFill="0" applyBorder="0" applyAlignment="0" applyProtection="0"/>
    <xf numFmtId="0" fontId="10" fillId="9" borderId="11" applyNumberFormat="0" applyAlignment="0" applyProtection="0"/>
  </cellStyleXfs>
  <cellXfs count="152">
    <xf numFmtId="0" fontId="0" fillId="0" borderId="0" xfId="0"/>
    <xf numFmtId="6" fontId="0" fillId="0" borderId="0" xfId="0" applyNumberFormat="1"/>
    <xf numFmtId="0" fontId="0" fillId="0" borderId="7" xfId="0" applyBorder="1" applyAlignment="1">
      <alignment horizontal="center"/>
    </xf>
    <xf numFmtId="0" fontId="0" fillId="5" borderId="0" xfId="0" applyFill="1" applyProtection="1">
      <protection locked="0"/>
    </xf>
    <xf numFmtId="0" fontId="0" fillId="7" borderId="0" xfId="0" applyFill="1" applyProtection="1">
      <protection locked="0"/>
    </xf>
    <xf numFmtId="0" fontId="3" fillId="8" borderId="4" xfId="1" applyFont="1" applyFill="1" applyBorder="1" applyAlignment="1" applyProtection="1">
      <alignment horizontal="center" vertical="center"/>
      <protection locked="0"/>
    </xf>
    <xf numFmtId="0" fontId="3" fillId="8" borderId="5" xfId="1" applyFont="1" applyFill="1" applyBorder="1" applyAlignment="1" applyProtection="1">
      <alignment horizontal="center" vertical="center"/>
      <protection locked="0"/>
    </xf>
    <xf numFmtId="0" fontId="1" fillId="6" borderId="2" xfId="1" applyFill="1" applyAlignment="1" applyProtection="1">
      <alignment horizontal="center" vertical="center"/>
      <protection locked="0"/>
    </xf>
    <xf numFmtId="0" fontId="1" fillId="0" borderId="8" xfId="1" applyFill="1" applyBorder="1" applyAlignment="1" applyProtection="1">
      <alignment horizontal="center" vertical="center"/>
      <protection locked="0"/>
    </xf>
    <xf numFmtId="0" fontId="1" fillId="0" borderId="2" xfId="1" applyFill="1" applyBorder="1" applyAlignment="1" applyProtection="1">
      <alignment horizontal="center" vertical="center"/>
      <protection locked="0"/>
    </xf>
    <xf numFmtId="0" fontId="1" fillId="5" borderId="2" xfId="1" applyFill="1" applyBorder="1" applyAlignment="1" applyProtection="1">
      <alignment horizontal="center" vertical="center"/>
      <protection locked="0"/>
    </xf>
    <xf numFmtId="2" fontId="1" fillId="5" borderId="2" xfId="1" applyNumberFormat="1" applyFill="1" applyBorder="1" applyAlignment="1" applyProtection="1">
      <alignment horizontal="center" vertical="center"/>
      <protection locked="0"/>
    </xf>
    <xf numFmtId="0" fontId="7" fillId="5" borderId="2" xfId="1" applyFont="1" applyFill="1" applyAlignment="1" applyProtection="1">
      <alignment horizontal="center" vertical="center"/>
      <protection locked="0"/>
    </xf>
    <xf numFmtId="0" fontId="1" fillId="5" borderId="2" xfId="1" applyNumberFormat="1" applyFill="1" applyBorder="1" applyAlignment="1" applyProtection="1">
      <alignment horizontal="center" vertical="center"/>
      <protection locked="0"/>
    </xf>
    <xf numFmtId="0" fontId="1" fillId="5" borderId="2" xfId="1" applyNumberFormat="1" applyFill="1" applyBorder="1" applyAlignment="1" applyProtection="1">
      <alignment horizontal="center"/>
      <protection locked="0"/>
    </xf>
    <xf numFmtId="2" fontId="1" fillId="5" borderId="2" xfId="1" applyNumberFormat="1" applyFill="1" applyBorder="1" applyAlignment="1" applyProtection="1">
      <alignment horizontal="center"/>
      <protection locked="0"/>
    </xf>
    <xf numFmtId="0" fontId="1" fillId="0" borderId="9" xfId="1" applyFill="1" applyBorder="1" applyAlignment="1" applyProtection="1">
      <alignment horizontal="center" vertical="center"/>
      <protection locked="0"/>
    </xf>
    <xf numFmtId="0" fontId="1" fillId="5" borderId="6" xfId="1" applyFill="1" applyBorder="1" applyAlignment="1" applyProtection="1">
      <alignment horizontal="center" vertical="center"/>
      <protection locked="0"/>
    </xf>
    <xf numFmtId="0" fontId="1" fillId="5" borderId="6" xfId="1" applyNumberFormat="1" applyFill="1" applyBorder="1" applyAlignment="1" applyProtection="1">
      <alignment horizontal="center" vertical="center"/>
      <protection locked="0"/>
    </xf>
    <xf numFmtId="2" fontId="1" fillId="5" borderId="6" xfId="1" applyNumberForma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6" fontId="0" fillId="5" borderId="0" xfId="0" applyNumberFormat="1" applyFill="1" applyAlignment="1" applyProtection="1">
      <alignment horizontal="center"/>
      <protection locked="0"/>
    </xf>
    <xf numFmtId="6" fontId="0" fillId="5" borderId="0" xfId="0" applyNumberForma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4" fontId="1" fillId="5" borderId="2" xfId="1" applyNumberFormat="1" applyFill="1" applyBorder="1" applyAlignment="1" applyProtection="1">
      <alignment horizontal="center" vertical="center"/>
      <protection hidden="1"/>
    </xf>
    <xf numFmtId="164" fontId="1" fillId="5" borderId="2" xfId="1" applyNumberFormat="1" applyFill="1" applyBorder="1" applyAlignment="1" applyProtection="1">
      <alignment horizontal="center" vertical="center"/>
      <protection hidden="1"/>
    </xf>
    <xf numFmtId="2" fontId="10" fillId="4" borderId="2" xfId="1" applyNumberFormat="1" applyFont="1" applyFill="1" applyBorder="1" applyAlignment="1" applyProtection="1">
      <alignment horizontal="center" vertical="center"/>
      <protection locked="0"/>
    </xf>
    <xf numFmtId="2" fontId="10" fillId="4" borderId="6" xfId="1" applyNumberFormat="1" applyFont="1" applyFill="1" applyBorder="1" applyAlignment="1" applyProtection="1">
      <alignment horizontal="center" vertical="center"/>
      <protection locked="0"/>
    </xf>
    <xf numFmtId="2" fontId="5" fillId="3" borderId="13" xfId="0" applyNumberFormat="1" applyFont="1" applyFill="1" applyBorder="1" applyAlignment="1" applyProtection="1">
      <alignment horizontal="center" vertical="center"/>
      <protection hidden="1"/>
    </xf>
    <xf numFmtId="2" fontId="1" fillId="5" borderId="12" xfId="1" applyNumberForma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5" borderId="1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0" fontId="0" fillId="5" borderId="42" xfId="0" applyFill="1" applyBorder="1" applyAlignment="1">
      <alignment horizontal="center" vertical="center"/>
    </xf>
    <xf numFmtId="165" fontId="0" fillId="5" borderId="49" xfId="0" applyNumberFormat="1" applyFill="1" applyBorder="1" applyAlignment="1">
      <alignment horizontal="center" vertical="center"/>
    </xf>
    <xf numFmtId="0" fontId="0" fillId="5" borderId="50" xfId="0" applyFill="1" applyBorder="1"/>
    <xf numFmtId="0" fontId="0" fillId="5" borderId="51" xfId="0" applyFill="1" applyBorder="1"/>
    <xf numFmtId="165" fontId="0" fillId="5" borderId="0" xfId="0" applyNumberFormat="1" applyFill="1"/>
    <xf numFmtId="2" fontId="10" fillId="4" borderId="12" xfId="1" applyNumberFormat="1" applyFont="1" applyFill="1" applyBorder="1" applyAlignment="1" applyProtection="1">
      <alignment horizontal="center" vertical="center"/>
      <protection locked="0"/>
    </xf>
    <xf numFmtId="0" fontId="1" fillId="0" borderId="2" xfId="1" applyFill="1" applyAlignment="1" applyProtection="1">
      <alignment horizontal="center" vertical="center"/>
      <protection locked="0"/>
    </xf>
    <xf numFmtId="0" fontId="1" fillId="13" borderId="2" xfId="1" applyFill="1" applyBorder="1" applyAlignment="1" applyProtection="1">
      <alignment horizontal="center" vertical="center"/>
      <protection locked="0"/>
    </xf>
    <xf numFmtId="0" fontId="1" fillId="13" borderId="6" xfId="1" applyFill="1" applyBorder="1" applyAlignment="1" applyProtection="1">
      <alignment horizontal="center" vertical="center"/>
      <protection locked="0"/>
    </xf>
    <xf numFmtId="0" fontId="1" fillId="0" borderId="2" xfId="1" applyNumberFormat="1" applyFill="1" applyBorder="1" applyAlignment="1" applyProtection="1">
      <alignment horizontal="center" vertical="center"/>
      <protection locked="0"/>
    </xf>
    <xf numFmtId="0" fontId="10" fillId="15" borderId="10" xfId="2" applyFont="1" applyFill="1" applyBorder="1" applyAlignment="1" applyProtection="1">
      <alignment horizontal="center" vertical="center"/>
      <protection locked="0"/>
    </xf>
    <xf numFmtId="14" fontId="4" fillId="16" borderId="0" xfId="0" applyNumberFormat="1" applyFont="1" applyFill="1" applyAlignment="1" applyProtection="1">
      <alignment horizontal="center" vertical="center"/>
      <protection locked="0"/>
    </xf>
    <xf numFmtId="0" fontId="1" fillId="14" borderId="2" xfId="1" applyFill="1" applyAlignment="1" applyProtection="1">
      <alignment horizontal="center" vertical="center"/>
      <protection locked="0"/>
    </xf>
    <xf numFmtId="2" fontId="1" fillId="14" borderId="2" xfId="1" applyNumberFormat="1" applyFill="1" applyAlignment="1" applyProtection="1">
      <alignment horizontal="center" vertical="center"/>
      <protection locked="0"/>
    </xf>
    <xf numFmtId="0" fontId="0" fillId="0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12" xfId="1" applyFill="1" applyBorder="1" applyAlignment="1" applyProtection="1">
      <alignment horizontal="center" vertical="center"/>
      <protection locked="0"/>
    </xf>
    <xf numFmtId="0" fontId="0" fillId="13" borderId="7" xfId="0" applyFill="1" applyBorder="1" applyAlignment="1">
      <alignment horizontal="center"/>
    </xf>
    <xf numFmtId="14" fontId="13" fillId="13" borderId="0" xfId="0" applyNumberFormat="1" applyFont="1" applyFill="1" applyAlignment="1" applyProtection="1">
      <alignment horizontal="center" vertical="center"/>
      <protection locked="0"/>
    </xf>
    <xf numFmtId="0" fontId="10" fillId="0" borderId="2" xfId="1" applyNumberFormat="1" applyFont="1" applyFill="1" applyBorder="1" applyAlignment="1" applyProtection="1">
      <alignment horizontal="center" vertical="center"/>
      <protection locked="0"/>
    </xf>
    <xf numFmtId="0" fontId="1" fillId="0" borderId="2" xfId="1" applyNumberFormat="1" applyFill="1" applyBorder="1" applyAlignment="1" applyProtection="1">
      <alignment horizontal="center"/>
      <protection locked="0"/>
    </xf>
    <xf numFmtId="165" fontId="11" fillId="13" borderId="0" xfId="4" applyNumberFormat="1" applyFont="1" applyFill="1" applyBorder="1" applyAlignment="1" applyProtection="1">
      <alignment vertical="center"/>
      <protection locked="0"/>
    </xf>
    <xf numFmtId="0" fontId="9" fillId="8" borderId="58" xfId="3" applyFill="1" applyBorder="1" applyAlignment="1" applyProtection="1">
      <alignment horizontal="center" vertical="center"/>
      <protection locked="0"/>
    </xf>
    <xf numFmtId="0" fontId="3" fillId="8" borderId="58" xfId="1" applyFont="1" applyFill="1" applyBorder="1" applyAlignment="1" applyProtection="1">
      <alignment horizontal="center" vertical="center"/>
      <protection locked="0"/>
    </xf>
    <xf numFmtId="0" fontId="3" fillId="8" borderId="12" xfId="1" applyFont="1" applyFill="1" applyBorder="1" applyAlignment="1" applyProtection="1">
      <alignment horizontal="center" vertical="center"/>
      <protection locked="0"/>
    </xf>
    <xf numFmtId="0" fontId="10" fillId="15" borderId="12" xfId="1" applyFont="1" applyFill="1" applyBorder="1" applyAlignment="1" applyProtection="1">
      <alignment horizontal="center" vertical="center"/>
      <protection locked="0"/>
    </xf>
    <xf numFmtId="0" fontId="3" fillId="8" borderId="59" xfId="1" applyFont="1" applyFill="1" applyBorder="1" applyAlignment="1" applyProtection="1">
      <alignment horizontal="center" vertical="center"/>
      <protection locked="0"/>
    </xf>
    <xf numFmtId="165" fontId="11" fillId="13" borderId="63" xfId="4" applyNumberFormat="1" applyFont="1" applyFill="1" applyBorder="1" applyAlignment="1" applyProtection="1">
      <alignment vertical="center"/>
      <protection locked="0"/>
    </xf>
    <xf numFmtId="165" fontId="11" fillId="13" borderId="63" xfId="4" applyNumberFormat="1" applyFont="1" applyFill="1" applyBorder="1" applyAlignment="1" applyProtection="1">
      <alignment horizontal="center" vertical="center"/>
      <protection locked="0"/>
    </xf>
    <xf numFmtId="0" fontId="10" fillId="15" borderId="59" xfId="1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8" fillId="10" borderId="60" xfId="0" applyFont="1" applyFill="1" applyBorder="1" applyAlignment="1" applyProtection="1">
      <alignment horizontal="center" vertical="center"/>
      <protection locked="0"/>
    </xf>
    <xf numFmtId="0" fontId="8" fillId="10" borderId="61" xfId="0" applyFont="1" applyFill="1" applyBorder="1" applyAlignment="1" applyProtection="1">
      <alignment horizontal="center" vertical="center"/>
      <protection locked="0"/>
    </xf>
    <xf numFmtId="0" fontId="8" fillId="10" borderId="62" xfId="0" applyFont="1" applyFill="1" applyBorder="1" applyAlignment="1" applyProtection="1">
      <alignment horizontal="center" vertical="center"/>
      <protection locked="0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11" borderId="24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8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/>
    </xf>
    <xf numFmtId="165" fontId="12" fillId="5" borderId="52" xfId="0" applyNumberFormat="1" applyFont="1" applyFill="1" applyBorder="1" applyAlignment="1">
      <alignment horizontal="center" vertical="center"/>
    </xf>
    <xf numFmtId="165" fontId="12" fillId="5" borderId="53" xfId="0" applyNumberFormat="1" applyFont="1" applyFill="1" applyBorder="1" applyAlignment="1">
      <alignment horizontal="center" vertical="center"/>
    </xf>
    <xf numFmtId="165" fontId="12" fillId="5" borderId="54" xfId="0" applyNumberFormat="1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/>
    </xf>
    <xf numFmtId="3" fontId="0" fillId="5" borderId="39" xfId="0" applyNumberFormat="1" applyFill="1" applyBorder="1" applyAlignment="1">
      <alignment horizontal="center"/>
    </xf>
    <xf numFmtId="3" fontId="0" fillId="5" borderId="40" xfId="0" applyNumberFormat="1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3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165" fontId="10" fillId="12" borderId="46" xfId="0" applyNumberFormat="1" applyFont="1" applyFill="1" applyBorder="1" applyAlignment="1">
      <alignment horizontal="center" vertical="center"/>
    </xf>
    <xf numFmtId="165" fontId="10" fillId="12" borderId="45" xfId="0" applyNumberFormat="1" applyFont="1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49" xfId="0" applyFont="1" applyFill="1" applyBorder="1" applyAlignment="1">
      <alignment horizontal="center" vertical="center"/>
    </xf>
    <xf numFmtId="0" fontId="3" fillId="11" borderId="52" xfId="0" applyFont="1" applyFill="1" applyBorder="1" applyAlignment="1">
      <alignment horizontal="center" vertical="center"/>
    </xf>
    <xf numFmtId="0" fontId="3" fillId="11" borderId="53" xfId="0" applyFont="1" applyFill="1" applyBorder="1" applyAlignment="1">
      <alignment horizontal="center" vertical="center"/>
    </xf>
    <xf numFmtId="0" fontId="3" fillId="11" borderId="54" xfId="0" applyFont="1" applyFill="1" applyBorder="1" applyAlignment="1">
      <alignment horizontal="center" vertical="center"/>
    </xf>
    <xf numFmtId="165" fontId="0" fillId="5" borderId="52" xfId="0" applyNumberFormat="1" applyFill="1" applyBorder="1" applyAlignment="1">
      <alignment horizontal="center" vertical="center"/>
    </xf>
    <xf numFmtId="165" fontId="0" fillId="5" borderId="53" xfId="0" applyNumberFormat="1" applyFill="1" applyBorder="1" applyAlignment="1">
      <alignment horizontal="center" vertical="center"/>
    </xf>
    <xf numFmtId="165" fontId="0" fillId="5" borderId="54" xfId="0" applyNumberFormat="1" applyFill="1" applyBorder="1" applyAlignment="1">
      <alignment horizontal="center" vertical="center"/>
    </xf>
    <xf numFmtId="0" fontId="0" fillId="5" borderId="52" xfId="0" applyFill="1" applyBorder="1" applyAlignment="1">
      <alignment horizontal="center"/>
    </xf>
    <xf numFmtId="0" fontId="0" fillId="5" borderId="53" xfId="0" applyFill="1" applyBorder="1" applyAlignment="1">
      <alignment horizontal="center"/>
    </xf>
    <xf numFmtId="0" fontId="0" fillId="5" borderId="54" xfId="0" applyFill="1" applyBorder="1" applyAlignment="1">
      <alignment horizontal="center"/>
    </xf>
    <xf numFmtId="165" fontId="0" fillId="5" borderId="55" xfId="0" applyNumberFormat="1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0" fontId="1" fillId="0" borderId="12" xfId="1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Protection="1">
      <protection locked="0"/>
    </xf>
    <xf numFmtId="0" fontId="0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65" xfId="0" applyFont="1" applyFill="1" applyBorder="1" applyAlignment="1" applyProtection="1">
      <alignment vertical="center"/>
      <protection locked="0"/>
    </xf>
    <xf numFmtId="0" fontId="0" fillId="5" borderId="64" xfId="0" applyFont="1" applyFill="1" applyBorder="1" applyAlignment="1" applyProtection="1">
      <alignment horizontal="center" vertical="center"/>
      <protection locked="0"/>
    </xf>
    <xf numFmtId="9" fontId="0" fillId="5" borderId="0" xfId="0" applyNumberFormat="1" applyFont="1" applyFill="1" applyBorder="1" applyProtection="1">
      <protection locked="0"/>
    </xf>
  </cellXfs>
  <cellStyles count="5">
    <cellStyle name="Calcul" xfId="2" builtinId="22"/>
    <cellStyle name="Lien hypertexte" xfId="3" builtinId="8"/>
    <cellStyle name="Normal" xfId="0" builtinId="0"/>
    <cellStyle name="Sortie" xfId="1" builtinId="21"/>
    <cellStyle name="Vérification" xfId="4" builtinId="23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F8F8F8"/>
      <color rgb="FFEAEAEA"/>
      <color rgb="FFDDDDDD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g"/><Relationship Id="rId3" Type="http://schemas.openxmlformats.org/officeDocument/2006/relationships/image" Target="../media/image2.png"/><Relationship Id="rId7" Type="http://schemas.openxmlformats.org/officeDocument/2006/relationships/hyperlink" Target="#Objectif!A1"/><Relationship Id="rId2" Type="http://schemas.openxmlformats.org/officeDocument/2006/relationships/image" Target="../media/image1.png"/><Relationship Id="rId1" Type="http://schemas.openxmlformats.org/officeDocument/2006/relationships/hyperlink" Target="https://info.pmu.fr/" TargetMode="External"/><Relationship Id="rId6" Type="http://schemas.openxmlformats.org/officeDocument/2006/relationships/image" Target="../media/image4.jpg"/><Relationship Id="rId5" Type="http://schemas.openxmlformats.org/officeDocument/2006/relationships/hyperlink" Target="https://www.zeturf.fr/fr/programmes-et-pronostics" TargetMode="External"/><Relationship Id="rId4" Type="http://schemas.openxmlformats.org/officeDocument/2006/relationships/image" Target="../media/image3.jpg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</xdr:row>
      <xdr:rowOff>57150</xdr:rowOff>
    </xdr:from>
    <xdr:to>
      <xdr:col>2</xdr:col>
      <xdr:colOff>61145</xdr:colOff>
      <xdr:row>14</xdr:row>
      <xdr:rowOff>57150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733425"/>
          <a:ext cx="1527995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32</xdr:row>
      <xdr:rowOff>57150</xdr:rowOff>
    </xdr:from>
    <xdr:to>
      <xdr:col>1</xdr:col>
      <xdr:colOff>723900</xdr:colOff>
      <xdr:row>34</xdr:row>
      <xdr:rowOff>164426</xdr:rowOff>
    </xdr:to>
    <xdr:pic macro="[0]!REMISEAZERO">
      <xdr:nvPicPr>
        <xdr:cNvPr id="7" name="Image 6">
          <a:extLst>
            <a:ext uri="{FF2B5EF4-FFF2-40B4-BE49-F238E27FC236}">
              <a16:creationId xmlns:a16="http://schemas.microsoft.com/office/drawing/2014/main" id="{24234B60-F1FB-4004-A13E-222326017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6448425"/>
          <a:ext cx="1438275" cy="488276"/>
        </a:xfrm>
        <a:prstGeom prst="rect">
          <a:avLst/>
        </a:prstGeom>
      </xdr:spPr>
    </xdr:pic>
    <xdr:clientData/>
  </xdr:twoCellAnchor>
  <xdr:twoCellAnchor editAs="oneCell">
    <xdr:from>
      <xdr:col>0</xdr:col>
      <xdr:colOff>145569</xdr:colOff>
      <xdr:row>16</xdr:row>
      <xdr:rowOff>28575</xdr:rowOff>
    </xdr:from>
    <xdr:to>
      <xdr:col>1</xdr:col>
      <xdr:colOff>504825</xdr:colOff>
      <xdr:row>23</xdr:row>
      <xdr:rowOff>95250</xdr:rowOff>
    </xdr:to>
    <xdr:pic macro="[0]!TEST">
      <xdr:nvPicPr>
        <xdr:cNvPr id="11" name="Image 10">
          <a:extLst>
            <a:ext uri="{FF2B5EF4-FFF2-40B4-BE49-F238E27FC236}">
              <a16:creationId xmlns:a16="http://schemas.microsoft.com/office/drawing/2014/main" id="{90F3C060-BB90-4C3E-BA82-11AE170A4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69" y="3371850"/>
          <a:ext cx="1121256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</xdr:row>
      <xdr:rowOff>76200</xdr:rowOff>
    </xdr:from>
    <xdr:to>
      <xdr:col>1</xdr:col>
      <xdr:colOff>666750</xdr:colOff>
      <xdr:row>31</xdr:row>
      <xdr:rowOff>123825</xdr:rowOff>
    </xdr:to>
    <xdr:pic>
      <xdr:nvPicPr>
        <xdr:cNvPr id="9" name="Imag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7BC1F79-0BCB-40ED-B33C-A621CCCBE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943475"/>
          <a:ext cx="1381125" cy="1381125"/>
        </a:xfrm>
        <a:prstGeom prst="rect">
          <a:avLst/>
        </a:prstGeom>
      </xdr:spPr>
    </xdr:pic>
    <xdr:clientData/>
  </xdr:twoCellAnchor>
  <xdr:twoCellAnchor>
    <xdr:from>
      <xdr:col>3</xdr:col>
      <xdr:colOff>238124</xdr:colOff>
      <xdr:row>1</xdr:row>
      <xdr:rowOff>76200</xdr:rowOff>
    </xdr:from>
    <xdr:to>
      <xdr:col>7</xdr:col>
      <xdr:colOff>333375</xdr:colOff>
      <xdr:row>1</xdr:row>
      <xdr:rowOff>390525</xdr:rowOff>
    </xdr:to>
    <xdr:sp macro="" textlink="">
      <xdr:nvSpPr>
        <xdr:cNvPr id="2" name="Rectangle 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F4C1E62-A4E4-4895-9A1D-30CE7E0C8F36}"/>
            </a:ext>
          </a:extLst>
        </xdr:cNvPr>
        <xdr:cNvSpPr/>
      </xdr:nvSpPr>
      <xdr:spPr>
        <a:xfrm>
          <a:off x="2657474" y="276225"/>
          <a:ext cx="2324101" cy="314325"/>
        </a:xfrm>
        <a:prstGeom prst="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>
          <a:prstTxWarp prst="textPlain">
            <a:avLst/>
          </a:prstTxWarp>
        </a:bodyPr>
        <a:lstStyle/>
        <a:p>
          <a:pPr algn="l"/>
          <a:r>
            <a:rPr lang="fr-FR" sz="11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OBJECTIF</a:t>
          </a:r>
        </a:p>
      </xdr:txBody>
    </xdr:sp>
    <xdr:clientData/>
  </xdr:twoCellAnchor>
  <xdr:twoCellAnchor editAs="oneCell">
    <xdr:from>
      <xdr:col>8</xdr:col>
      <xdr:colOff>133351</xdr:colOff>
      <xdr:row>1</xdr:row>
      <xdr:rowOff>9526</xdr:rowOff>
    </xdr:from>
    <xdr:to>
      <xdr:col>11</xdr:col>
      <xdr:colOff>9526</xdr:colOff>
      <xdr:row>2</xdr:row>
      <xdr:rowOff>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A5FB24E-70F4-47EA-BD1D-58EA0DAEA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6" y="209551"/>
          <a:ext cx="1219200" cy="457200"/>
        </a:xfrm>
        <a:prstGeom prst="rect">
          <a:avLst/>
        </a:prstGeom>
      </xdr:spPr>
    </xdr:pic>
    <xdr:clientData/>
  </xdr:twoCellAnchor>
  <xdr:twoCellAnchor editAs="oneCell">
    <xdr:from>
      <xdr:col>20</xdr:col>
      <xdr:colOff>171450</xdr:colOff>
      <xdr:row>7</xdr:row>
      <xdr:rowOff>28575</xdr:rowOff>
    </xdr:from>
    <xdr:to>
      <xdr:col>28</xdr:col>
      <xdr:colOff>324722</xdr:colOff>
      <xdr:row>21</xdr:row>
      <xdr:rowOff>86105</xdr:rowOff>
    </xdr:to>
    <xdr:pic>
      <xdr:nvPicPr>
        <xdr:cNvPr id="10" name="Image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BEA48E-F570-4F86-8CF5-9071F9EB1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2925" y="1647825"/>
          <a:ext cx="6249272" cy="2724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ive.cotecompare.com/index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150"/>
  <sheetViews>
    <sheetView showZeros="0" tabSelected="1" topLeftCell="A16" workbookViewId="0">
      <selection activeCell="J41" sqref="J41"/>
    </sheetView>
  </sheetViews>
  <sheetFormatPr baseColWidth="10" defaultRowHeight="15" x14ac:dyDescent="0.25"/>
  <cols>
    <col min="1" max="2" width="11.42578125" style="3"/>
    <col min="3" max="3" width="13.42578125" style="3" customWidth="1"/>
    <col min="4" max="5" width="11.42578125" style="3"/>
    <col min="6" max="6" width="5.85546875" style="3" customWidth="1"/>
    <col min="7" max="7" width="4.7109375" style="3" customWidth="1"/>
    <col min="8" max="8" width="5.85546875" style="3" customWidth="1"/>
    <col min="9" max="9" width="5.7109375" style="3" customWidth="1"/>
    <col min="10" max="10" width="8.28515625" style="3" customWidth="1"/>
    <col min="11" max="11" width="6.140625" style="3" customWidth="1"/>
    <col min="12" max="12" width="6" style="3" customWidth="1"/>
    <col min="13" max="13" width="10.85546875" style="3" hidden="1" customWidth="1"/>
    <col min="14" max="14" width="14.85546875" style="4" customWidth="1"/>
    <col min="15" max="17" width="11.42578125" style="3"/>
    <col min="18" max="18" width="0.85546875" style="3" customWidth="1"/>
    <col min="19" max="19" width="11.42578125" style="3"/>
    <col min="20" max="20" width="13.85546875" style="3" bestFit="1" customWidth="1"/>
    <col min="21" max="31" width="11.42578125" style="3"/>
    <col min="32" max="35" width="5.7109375" style="3" customWidth="1"/>
    <col min="36" max="16384" width="11.42578125" style="3"/>
  </cols>
  <sheetData>
    <row r="1" spans="1:40" ht="15.75" thickBot="1" x14ac:dyDescent="0.3">
      <c r="N1" s="3"/>
    </row>
    <row r="2" spans="1:40" ht="36.75" thickBot="1" x14ac:dyDescent="0.3">
      <c r="A2" s="74" t="s">
        <v>0</v>
      </c>
      <c r="B2" s="75"/>
      <c r="C2" s="31">
        <f>SUM(Q4:Q41)</f>
        <v>0</v>
      </c>
      <c r="D2" s="76"/>
      <c r="E2" s="77"/>
      <c r="F2" s="77"/>
      <c r="G2" s="77"/>
      <c r="H2" s="77"/>
      <c r="I2" s="77"/>
      <c r="J2" s="77"/>
      <c r="K2" s="77"/>
      <c r="L2" s="78"/>
      <c r="M2" s="65"/>
      <c r="N2" s="65">
        <f>Objectif!B30</f>
        <v>96.15384615384616</v>
      </c>
      <c r="O2" s="65"/>
      <c r="P2" s="65"/>
      <c r="Q2" s="65"/>
      <c r="R2" s="65"/>
      <c r="S2" s="72" t="s">
        <v>1</v>
      </c>
      <c r="T2" s="71">
        <f>SUM(T3:T41)</f>
        <v>0</v>
      </c>
    </row>
    <row r="3" spans="1:40" ht="15" customHeight="1" thickBot="1" x14ac:dyDescent="0.3">
      <c r="C3" s="54" t="s">
        <v>31</v>
      </c>
      <c r="D3" s="66" t="s">
        <v>3</v>
      </c>
      <c r="E3" s="67" t="s">
        <v>4</v>
      </c>
      <c r="F3" s="68" t="s">
        <v>9</v>
      </c>
      <c r="G3" s="69" t="s">
        <v>6</v>
      </c>
      <c r="H3" s="68" t="s">
        <v>6</v>
      </c>
      <c r="I3" s="70" t="s">
        <v>5</v>
      </c>
      <c r="J3" s="73" t="s">
        <v>170</v>
      </c>
      <c r="K3" s="70" t="s">
        <v>171</v>
      </c>
      <c r="L3" s="70" t="s">
        <v>171</v>
      </c>
      <c r="N3" s="5" t="s">
        <v>10</v>
      </c>
      <c r="O3" s="5" t="s">
        <v>2</v>
      </c>
      <c r="P3" s="5" t="s">
        <v>7</v>
      </c>
      <c r="Q3" s="6" t="s">
        <v>8</v>
      </c>
      <c r="R3" s="4"/>
      <c r="S3" s="55">
        <v>43825</v>
      </c>
      <c r="T3" s="60"/>
      <c r="V3" s="143">
        <f>INDEX(AH15:AH20,MATCH(F4,AF15:AF20,1))</f>
        <v>74</v>
      </c>
      <c r="W3" s="143">
        <f>INDEX(AI5:AI7,MATCH(K4,$AF$5:$AF$7,1))</f>
        <v>34</v>
      </c>
      <c r="AF3" s="144" t="s">
        <v>178</v>
      </c>
      <c r="AG3" s="144"/>
      <c r="AH3" s="144"/>
      <c r="AI3" s="144"/>
      <c r="AJ3" s="145"/>
      <c r="AL3" s="7" t="s">
        <v>9</v>
      </c>
      <c r="AM3" s="7" t="s">
        <v>6</v>
      </c>
      <c r="AN3" s="7" t="s">
        <v>6</v>
      </c>
    </row>
    <row r="4" spans="1:40" ht="15" customHeight="1" x14ac:dyDescent="0.25">
      <c r="C4" s="58"/>
      <c r="D4" s="59"/>
      <c r="E4" s="2"/>
      <c r="F4" s="8">
        <v>1.1000000000000001</v>
      </c>
      <c r="G4" s="51">
        <v>1.1000000000000001</v>
      </c>
      <c r="H4" s="10">
        <v>1.5</v>
      </c>
      <c r="I4" s="60">
        <v>2</v>
      </c>
      <c r="J4" s="142">
        <f>V3+W3</f>
        <v>108</v>
      </c>
      <c r="K4" s="60">
        <v>6</v>
      </c>
      <c r="L4" s="60">
        <v>3</v>
      </c>
      <c r="N4" s="49"/>
      <c r="O4" s="32"/>
      <c r="P4" s="27" t="str">
        <f>IF(N4&gt;0,N4*O4,"")</f>
        <v/>
      </c>
      <c r="Q4" s="28">
        <f>IF(ISBLANK(N4),-O4,P4-O4)</f>
        <v>0</v>
      </c>
      <c r="R4" s="4"/>
      <c r="S4" s="55">
        <v>43826</v>
      </c>
      <c r="T4" s="57"/>
      <c r="AF4" s="146" t="s">
        <v>179</v>
      </c>
      <c r="AG4" s="146"/>
      <c r="AH4" s="146"/>
      <c r="AI4" s="147" t="s">
        <v>180</v>
      </c>
      <c r="AJ4" s="145"/>
      <c r="AL4" s="12">
        <v>1.5</v>
      </c>
      <c r="AM4" s="12">
        <v>1.1000000000000001</v>
      </c>
      <c r="AN4" s="12">
        <v>1.2</v>
      </c>
    </row>
    <row r="5" spans="1:40" ht="15" customHeight="1" x14ac:dyDescent="0.25">
      <c r="C5" s="58"/>
      <c r="D5" s="59"/>
      <c r="E5" s="2"/>
      <c r="F5" s="8">
        <v>1.1000000000000001</v>
      </c>
      <c r="G5" s="51">
        <v>1.3</v>
      </c>
      <c r="H5" s="10">
        <v>1.9</v>
      </c>
      <c r="I5" s="53">
        <v>1</v>
      </c>
      <c r="J5" s="142">
        <f>V3+W3</f>
        <v>108</v>
      </c>
      <c r="K5" s="53">
        <v>5</v>
      </c>
      <c r="L5" s="53"/>
      <c r="N5" s="29"/>
      <c r="O5" s="11"/>
      <c r="P5" s="27" t="str">
        <f t="shared" ref="P5:P41" si="0">IF(N5&gt;0,N5*O5,"")</f>
        <v/>
      </c>
      <c r="Q5" s="28">
        <f t="shared" ref="Q5:Q41" si="1">IF(ISBLANK(N5),-O5,P5-O5)</f>
        <v>0</v>
      </c>
      <c r="R5" s="4"/>
      <c r="S5" s="55">
        <v>43827</v>
      </c>
      <c r="T5" s="50"/>
      <c r="AF5" s="147">
        <v>1</v>
      </c>
      <c r="AG5" s="147">
        <v>2</v>
      </c>
      <c r="AH5" s="147"/>
      <c r="AI5" s="147">
        <v>41</v>
      </c>
      <c r="AJ5" s="145"/>
      <c r="AL5" s="12">
        <v>1.5</v>
      </c>
      <c r="AM5" s="12">
        <v>1.1000000000000001</v>
      </c>
      <c r="AN5" s="12">
        <v>1.3</v>
      </c>
    </row>
    <row r="6" spans="1:40" x14ac:dyDescent="0.25">
      <c r="C6" s="58"/>
      <c r="D6" s="59"/>
      <c r="E6" s="2"/>
      <c r="F6" s="8"/>
      <c r="G6" s="51"/>
      <c r="H6" s="10"/>
      <c r="I6" s="63"/>
      <c r="J6" s="142">
        <f t="shared" ref="J6:J41" si="2">V5+W5</f>
        <v>0</v>
      </c>
      <c r="K6" s="63"/>
      <c r="L6" s="63"/>
      <c r="N6" s="29"/>
      <c r="O6" s="11"/>
      <c r="P6" s="27" t="str">
        <f t="shared" si="0"/>
        <v/>
      </c>
      <c r="Q6" s="28">
        <f t="shared" si="1"/>
        <v>0</v>
      </c>
      <c r="R6" s="4"/>
      <c r="S6" s="55">
        <v>43828</v>
      </c>
      <c r="T6" s="56"/>
      <c r="AF6" s="147">
        <v>3</v>
      </c>
      <c r="AG6" s="147">
        <v>4</v>
      </c>
      <c r="AH6" s="147"/>
      <c r="AI6" s="147">
        <v>25</v>
      </c>
      <c r="AJ6" s="145"/>
      <c r="AL6" s="12">
        <v>1.6</v>
      </c>
      <c r="AM6" s="12">
        <v>1.1000000000000001</v>
      </c>
      <c r="AN6" s="12">
        <v>1.5</v>
      </c>
    </row>
    <row r="7" spans="1:40" x14ac:dyDescent="0.25">
      <c r="C7" s="58"/>
      <c r="D7" s="59"/>
      <c r="E7" s="2"/>
      <c r="F7" s="8"/>
      <c r="G7" s="51"/>
      <c r="H7" s="10"/>
      <c r="I7" s="53"/>
      <c r="J7" s="142">
        <f t="shared" ref="J7" si="3">V5+W5</f>
        <v>0</v>
      </c>
      <c r="K7" s="53"/>
      <c r="L7" s="53"/>
      <c r="N7" s="29"/>
      <c r="O7" s="11"/>
      <c r="P7" s="27" t="str">
        <f t="shared" si="0"/>
        <v/>
      </c>
      <c r="Q7" s="28">
        <f t="shared" si="1"/>
        <v>0</v>
      </c>
      <c r="R7" s="4"/>
      <c r="S7" s="55">
        <v>43829</v>
      </c>
      <c r="T7" s="50"/>
      <c r="AF7" s="147">
        <v>5</v>
      </c>
      <c r="AG7" s="147">
        <v>100</v>
      </c>
      <c r="AH7" s="147"/>
      <c r="AI7" s="147">
        <v>34</v>
      </c>
      <c r="AJ7" s="145"/>
      <c r="AL7" s="12">
        <v>1.6</v>
      </c>
      <c r="AM7" s="12">
        <v>1.1000000000000001</v>
      </c>
      <c r="AN7" s="12">
        <v>1.6</v>
      </c>
    </row>
    <row r="8" spans="1:40" x14ac:dyDescent="0.25">
      <c r="C8" s="58"/>
      <c r="D8" s="59"/>
      <c r="E8" s="2"/>
      <c r="F8" s="8"/>
      <c r="G8" s="51"/>
      <c r="H8" s="9"/>
      <c r="I8" s="53"/>
      <c r="J8" s="142">
        <f t="shared" ref="J8:J41" si="4">V7+W7</f>
        <v>0</v>
      </c>
      <c r="K8" s="53"/>
      <c r="L8" s="53"/>
      <c r="N8" s="29"/>
      <c r="O8" s="11"/>
      <c r="P8" s="27" t="str">
        <f t="shared" si="0"/>
        <v/>
      </c>
      <c r="Q8" s="28">
        <f t="shared" si="1"/>
        <v>0</v>
      </c>
      <c r="R8" s="4"/>
      <c r="S8" s="55">
        <v>43830</v>
      </c>
      <c r="T8" s="56"/>
      <c r="AF8" s="145"/>
      <c r="AG8" s="145"/>
      <c r="AH8" s="145"/>
      <c r="AI8" s="145"/>
      <c r="AJ8" s="145"/>
      <c r="AL8" s="12">
        <v>1.7</v>
      </c>
      <c r="AM8" s="12">
        <v>1.1000000000000001</v>
      </c>
      <c r="AN8" s="12">
        <v>1.6</v>
      </c>
    </row>
    <row r="9" spans="1:40" x14ac:dyDescent="0.25">
      <c r="C9" s="58"/>
      <c r="D9" s="59"/>
      <c r="E9" s="2"/>
      <c r="F9" s="8"/>
      <c r="G9" s="51"/>
      <c r="H9" s="9"/>
      <c r="I9" s="53"/>
      <c r="J9" s="142">
        <f t="shared" ref="J9" si="5">V7+W7</f>
        <v>0</v>
      </c>
      <c r="K9" s="53"/>
      <c r="L9" s="53"/>
      <c r="N9" s="29"/>
      <c r="O9" s="11"/>
      <c r="P9" s="27" t="str">
        <f t="shared" si="0"/>
        <v/>
      </c>
      <c r="Q9" s="28">
        <f t="shared" si="1"/>
        <v>0</v>
      </c>
      <c r="R9" s="4"/>
      <c r="S9" s="62">
        <v>43831</v>
      </c>
      <c r="T9" s="50"/>
      <c r="AF9" s="145"/>
      <c r="AG9" s="145"/>
      <c r="AH9" s="145"/>
      <c r="AI9" s="145"/>
      <c r="AJ9" s="145"/>
      <c r="AL9" s="12">
        <v>1.8</v>
      </c>
      <c r="AM9" s="12">
        <v>1.1000000000000001</v>
      </c>
      <c r="AN9" s="12">
        <v>1.4</v>
      </c>
    </row>
    <row r="10" spans="1:40" x14ac:dyDescent="0.25">
      <c r="C10" s="58"/>
      <c r="D10" s="59"/>
      <c r="E10" s="2"/>
      <c r="F10" s="8"/>
      <c r="G10" s="51"/>
      <c r="H10" s="9"/>
      <c r="I10" s="53"/>
      <c r="J10" s="142">
        <f t="shared" ref="J10:J41" si="6">V9+W9</f>
        <v>0</v>
      </c>
      <c r="K10" s="53"/>
      <c r="L10" s="53"/>
      <c r="N10" s="29"/>
      <c r="O10" s="11"/>
      <c r="P10" s="27" t="str">
        <f t="shared" si="0"/>
        <v/>
      </c>
      <c r="Q10" s="28">
        <f t="shared" si="1"/>
        <v>0</v>
      </c>
      <c r="R10" s="4"/>
      <c r="S10" s="55">
        <v>43832</v>
      </c>
      <c r="T10" s="56"/>
      <c r="AF10" s="145"/>
      <c r="AG10" s="145"/>
      <c r="AH10" s="145"/>
      <c r="AI10" s="145"/>
      <c r="AJ10" s="145"/>
      <c r="AL10" s="12">
        <v>1.8</v>
      </c>
      <c r="AM10" s="12">
        <v>1.1000000000000001</v>
      </c>
      <c r="AN10" s="12">
        <v>1.5</v>
      </c>
    </row>
    <row r="11" spans="1:40" x14ac:dyDescent="0.25">
      <c r="C11" s="58"/>
      <c r="D11" s="59"/>
      <c r="E11" s="2"/>
      <c r="F11" s="8"/>
      <c r="G11" s="51"/>
      <c r="H11" s="9"/>
      <c r="I11" s="53"/>
      <c r="J11" s="142">
        <f t="shared" ref="J11" si="7">V9+W9</f>
        <v>0</v>
      </c>
      <c r="K11" s="53"/>
      <c r="L11" s="53"/>
      <c r="N11" s="29"/>
      <c r="O11" s="11"/>
      <c r="P11" s="27" t="str">
        <f t="shared" si="0"/>
        <v/>
      </c>
      <c r="Q11" s="28">
        <f t="shared" si="1"/>
        <v>0</v>
      </c>
      <c r="R11" s="4"/>
      <c r="S11" s="55">
        <v>43833</v>
      </c>
      <c r="T11" s="50"/>
      <c r="AF11" s="145"/>
      <c r="AG11" s="145"/>
      <c r="AH11" s="145"/>
      <c r="AI11" s="145"/>
      <c r="AJ11" s="145"/>
      <c r="AL11" s="12">
        <v>1.8</v>
      </c>
      <c r="AM11" s="12">
        <v>1.1000000000000001</v>
      </c>
      <c r="AN11" s="12">
        <v>1.6</v>
      </c>
    </row>
    <row r="12" spans="1:40" x14ac:dyDescent="0.25">
      <c r="C12" s="58"/>
      <c r="D12" s="59"/>
      <c r="E12" s="2"/>
      <c r="F12" s="8"/>
      <c r="G12" s="51"/>
      <c r="H12" s="10"/>
      <c r="I12" s="9"/>
      <c r="J12" s="142">
        <f t="shared" ref="J12:J41" si="8">V11+W11</f>
        <v>0</v>
      </c>
      <c r="K12" s="9"/>
      <c r="L12" s="9"/>
      <c r="N12" s="29"/>
      <c r="O12" s="11"/>
      <c r="P12" s="27" t="str">
        <f t="shared" si="0"/>
        <v/>
      </c>
      <c r="Q12" s="28">
        <f t="shared" si="1"/>
        <v>0</v>
      </c>
      <c r="R12" s="4"/>
      <c r="S12" s="55">
        <v>43834</v>
      </c>
      <c r="T12" s="56"/>
      <c r="AF12" s="145"/>
      <c r="AG12" s="145"/>
      <c r="AH12" s="145"/>
      <c r="AI12" s="145"/>
      <c r="AJ12" s="145"/>
      <c r="AL12" s="12">
        <v>2</v>
      </c>
      <c r="AM12" s="12">
        <v>1.1000000000000001</v>
      </c>
      <c r="AN12" s="12">
        <v>1.2</v>
      </c>
    </row>
    <row r="13" spans="1:40" x14ac:dyDescent="0.25">
      <c r="C13" s="58"/>
      <c r="D13" s="59"/>
      <c r="E13" s="2"/>
      <c r="F13" s="8"/>
      <c r="G13" s="51"/>
      <c r="H13" s="10"/>
      <c r="I13" s="9"/>
      <c r="J13" s="142">
        <f t="shared" ref="J13" si="9">V11+W11</f>
        <v>0</v>
      </c>
      <c r="K13" s="9"/>
      <c r="L13" s="9"/>
      <c r="N13" s="29"/>
      <c r="O13" s="11"/>
      <c r="P13" s="27" t="str">
        <f t="shared" si="0"/>
        <v/>
      </c>
      <c r="Q13" s="28">
        <f t="shared" si="1"/>
        <v>0</v>
      </c>
      <c r="R13" s="4"/>
      <c r="S13" s="55">
        <v>43835</v>
      </c>
      <c r="T13" s="50"/>
      <c r="AF13" s="148" t="s">
        <v>172</v>
      </c>
      <c r="AG13" s="148"/>
      <c r="AH13" s="148"/>
      <c r="AI13" s="148"/>
      <c r="AJ13" s="145"/>
      <c r="AL13" s="12">
        <v>2.1</v>
      </c>
      <c r="AM13" s="12">
        <v>1.1000000000000001</v>
      </c>
      <c r="AN13" s="12">
        <v>1.1000000000000001</v>
      </c>
    </row>
    <row r="14" spans="1:40" x14ac:dyDescent="0.25">
      <c r="C14" s="58"/>
      <c r="D14" s="59"/>
      <c r="E14" s="2"/>
      <c r="F14" s="8"/>
      <c r="G14" s="51"/>
      <c r="H14" s="10"/>
      <c r="I14" s="9"/>
      <c r="J14" s="142">
        <f t="shared" ref="J14:J41" si="10">V13+W13</f>
        <v>0</v>
      </c>
      <c r="K14" s="9"/>
      <c r="L14" s="9"/>
      <c r="N14" s="29"/>
      <c r="O14" s="11"/>
      <c r="P14" s="27" t="str">
        <f t="shared" si="0"/>
        <v/>
      </c>
      <c r="Q14" s="28">
        <f t="shared" si="1"/>
        <v>0</v>
      </c>
      <c r="R14" s="4"/>
      <c r="S14" s="55">
        <v>43836</v>
      </c>
      <c r="T14" s="56"/>
      <c r="AF14" s="147">
        <v>0</v>
      </c>
      <c r="AG14" s="149"/>
      <c r="AH14" s="150" t="s">
        <v>173</v>
      </c>
      <c r="AI14" s="147"/>
      <c r="AJ14" s="145"/>
      <c r="AL14" s="12">
        <v>2.1</v>
      </c>
      <c r="AM14" s="12">
        <v>1.1000000000000001</v>
      </c>
      <c r="AN14" s="12">
        <v>1.6</v>
      </c>
    </row>
    <row r="15" spans="1:40" x14ac:dyDescent="0.25">
      <c r="C15" s="58"/>
      <c r="D15" s="59"/>
      <c r="E15" s="2"/>
      <c r="F15" s="8"/>
      <c r="G15" s="51"/>
      <c r="H15" s="10"/>
      <c r="I15" s="9"/>
      <c r="J15" s="142">
        <f t="shared" ref="J15" si="11">V13+W13</f>
        <v>0</v>
      </c>
      <c r="K15" s="9"/>
      <c r="L15" s="9"/>
      <c r="N15" s="29"/>
      <c r="O15" s="11"/>
      <c r="P15" s="27" t="str">
        <f t="shared" si="0"/>
        <v/>
      </c>
      <c r="Q15" s="28">
        <f t="shared" si="1"/>
        <v>0</v>
      </c>
      <c r="R15" s="4"/>
      <c r="S15" s="55">
        <v>43837</v>
      </c>
      <c r="T15" s="50"/>
      <c r="AF15" s="147">
        <v>1.1000000000000001</v>
      </c>
      <c r="AG15" s="147" t="s">
        <v>174</v>
      </c>
      <c r="AH15" s="147">
        <v>74</v>
      </c>
      <c r="AI15" s="151"/>
      <c r="AJ15" s="145"/>
      <c r="AL15" s="12">
        <v>2.5</v>
      </c>
      <c r="AM15" s="12">
        <v>1.1000000000000001</v>
      </c>
      <c r="AN15" s="12">
        <v>1.3</v>
      </c>
    </row>
    <row r="16" spans="1:40" x14ac:dyDescent="0.25">
      <c r="C16" s="58"/>
      <c r="D16" s="59"/>
      <c r="E16" s="2"/>
      <c r="F16" s="8"/>
      <c r="G16" s="51"/>
      <c r="H16" s="10"/>
      <c r="I16" s="53"/>
      <c r="J16" s="142">
        <f t="shared" ref="J16:J41" si="12">V15+W15</f>
        <v>0</v>
      </c>
      <c r="K16" s="53"/>
      <c r="L16" s="53"/>
      <c r="N16" s="29"/>
      <c r="O16" s="11"/>
      <c r="P16" s="27" t="str">
        <f t="shared" si="0"/>
        <v/>
      </c>
      <c r="Q16" s="28">
        <f t="shared" si="1"/>
        <v>0</v>
      </c>
      <c r="R16" s="4"/>
      <c r="S16" s="55">
        <v>43838</v>
      </c>
      <c r="T16" s="56"/>
      <c r="AF16" s="147">
        <v>1.59</v>
      </c>
      <c r="AG16" s="147" t="s">
        <v>175</v>
      </c>
      <c r="AH16" s="147">
        <v>54</v>
      </c>
      <c r="AI16" s="151"/>
      <c r="AJ16" s="145"/>
      <c r="AL16" s="12">
        <v>2.8</v>
      </c>
      <c r="AM16" s="12">
        <v>1.1000000000000001</v>
      </c>
      <c r="AN16" s="12">
        <v>1.6</v>
      </c>
    </row>
    <row r="17" spans="3:40" x14ac:dyDescent="0.25">
      <c r="C17" s="58"/>
      <c r="D17" s="59"/>
      <c r="E17" s="2"/>
      <c r="F17" s="8"/>
      <c r="G17" s="51"/>
      <c r="H17" s="10"/>
      <c r="I17" s="53"/>
      <c r="J17" s="142">
        <f t="shared" ref="J17" si="13">V15+W15</f>
        <v>0</v>
      </c>
      <c r="K17" s="53"/>
      <c r="L17" s="53"/>
      <c r="N17" s="29"/>
      <c r="O17" s="11"/>
      <c r="P17" s="27" t="str">
        <f t="shared" si="0"/>
        <v/>
      </c>
      <c r="Q17" s="28">
        <f t="shared" si="1"/>
        <v>0</v>
      </c>
      <c r="R17" s="4"/>
      <c r="S17" s="55">
        <v>43839</v>
      </c>
      <c r="T17" s="50"/>
      <c r="AF17" s="147">
        <v>2</v>
      </c>
      <c r="AG17" s="147" t="s">
        <v>176</v>
      </c>
      <c r="AH17" s="147">
        <v>43</v>
      </c>
      <c r="AI17" s="151"/>
      <c r="AJ17" s="145"/>
      <c r="AL17" s="12">
        <v>2.9</v>
      </c>
      <c r="AM17" s="12">
        <v>1.1000000000000001</v>
      </c>
      <c r="AN17" s="12">
        <v>1.6</v>
      </c>
    </row>
    <row r="18" spans="3:40" x14ac:dyDescent="0.25">
      <c r="C18" s="58"/>
      <c r="D18" s="59"/>
      <c r="E18" s="2"/>
      <c r="F18" s="8"/>
      <c r="G18" s="51"/>
      <c r="H18" s="10"/>
      <c r="I18" s="53"/>
      <c r="J18" s="142">
        <f t="shared" ref="J18:J41" si="14">V17+W17</f>
        <v>0</v>
      </c>
      <c r="K18" s="53"/>
      <c r="L18" s="53"/>
      <c r="N18" s="29"/>
      <c r="O18" s="11"/>
      <c r="P18" s="27" t="str">
        <f t="shared" si="0"/>
        <v/>
      </c>
      <c r="Q18" s="28">
        <f t="shared" si="1"/>
        <v>0</v>
      </c>
      <c r="R18" s="4"/>
      <c r="S18" s="55">
        <v>43840</v>
      </c>
      <c r="T18" s="56"/>
      <c r="AF18" s="147">
        <v>2.36</v>
      </c>
      <c r="AG18" s="147" t="s">
        <v>177</v>
      </c>
      <c r="AH18" s="147">
        <v>36</v>
      </c>
      <c r="AI18" s="151"/>
      <c r="AJ18" s="145"/>
      <c r="AL18" s="12">
        <v>3.4</v>
      </c>
      <c r="AM18" s="12">
        <v>1.1000000000000001</v>
      </c>
      <c r="AN18" s="12">
        <v>1.3</v>
      </c>
    </row>
    <row r="19" spans="3:40" x14ac:dyDescent="0.25">
      <c r="C19" s="58"/>
      <c r="D19" s="59"/>
      <c r="E19" s="2"/>
      <c r="F19" s="8"/>
      <c r="G19" s="51"/>
      <c r="H19" s="10"/>
      <c r="I19" s="53"/>
      <c r="J19" s="142">
        <f t="shared" ref="J19" si="15">V17+W17</f>
        <v>0</v>
      </c>
      <c r="K19" s="53"/>
      <c r="L19" s="53"/>
      <c r="N19" s="29"/>
      <c r="O19" s="11"/>
      <c r="P19" s="27" t="str">
        <f t="shared" si="0"/>
        <v/>
      </c>
      <c r="Q19" s="28">
        <f t="shared" si="1"/>
        <v>0</v>
      </c>
      <c r="R19" s="4"/>
      <c r="S19" s="55">
        <v>43841</v>
      </c>
      <c r="T19" s="50"/>
      <c r="AF19" s="147">
        <v>50</v>
      </c>
      <c r="AG19" s="147">
        <v>50</v>
      </c>
      <c r="AH19" s="147">
        <v>26</v>
      </c>
      <c r="AI19" s="151"/>
      <c r="AJ19" s="145"/>
      <c r="AL19" s="12">
        <v>3.8</v>
      </c>
      <c r="AM19" s="12">
        <v>1.1000000000000001</v>
      </c>
      <c r="AN19" s="12">
        <v>1.7</v>
      </c>
    </row>
    <row r="20" spans="3:40" x14ac:dyDescent="0.25">
      <c r="C20" s="58"/>
      <c r="D20" s="59"/>
      <c r="E20" s="2"/>
      <c r="F20" s="8"/>
      <c r="G20" s="51"/>
      <c r="H20" s="10"/>
      <c r="I20" s="53"/>
      <c r="J20" s="142">
        <f t="shared" ref="J20:J41" si="16">V19+W19</f>
        <v>0</v>
      </c>
      <c r="K20" s="53"/>
      <c r="L20" s="53"/>
      <c r="N20" s="29"/>
      <c r="O20" s="11"/>
      <c r="P20" s="27" t="str">
        <f t="shared" si="0"/>
        <v/>
      </c>
      <c r="Q20" s="28">
        <f t="shared" si="1"/>
        <v>0</v>
      </c>
      <c r="R20" s="4"/>
      <c r="S20" s="55">
        <v>43842</v>
      </c>
      <c r="T20" s="56"/>
      <c r="AF20" s="145"/>
      <c r="AG20" s="145"/>
      <c r="AH20" s="145"/>
      <c r="AI20" s="145"/>
      <c r="AJ20" s="145"/>
    </row>
    <row r="21" spans="3:40" x14ac:dyDescent="0.25">
      <c r="C21" s="58"/>
      <c r="D21" s="59"/>
      <c r="E21" s="2"/>
      <c r="F21" s="8"/>
      <c r="G21" s="51"/>
      <c r="H21" s="10"/>
      <c r="I21" s="53"/>
      <c r="J21" s="142">
        <f t="shared" ref="J21" si="17">V19+W19</f>
        <v>0</v>
      </c>
      <c r="K21" s="53"/>
      <c r="L21" s="53"/>
      <c r="N21" s="29"/>
      <c r="O21" s="11"/>
      <c r="P21" s="27" t="str">
        <f t="shared" si="0"/>
        <v/>
      </c>
      <c r="Q21" s="28">
        <f t="shared" si="1"/>
        <v>0</v>
      </c>
      <c r="R21" s="4"/>
      <c r="S21" s="55">
        <v>43843</v>
      </c>
      <c r="T21" s="50"/>
      <c r="AF21" s="145"/>
      <c r="AG21" s="145"/>
      <c r="AH21" s="145"/>
      <c r="AI21" s="145"/>
      <c r="AJ21" s="145"/>
    </row>
    <row r="22" spans="3:40" x14ac:dyDescent="0.25">
      <c r="C22" s="58"/>
      <c r="D22" s="59"/>
      <c r="E22" s="2"/>
      <c r="F22" s="8"/>
      <c r="G22" s="51"/>
      <c r="H22" s="10"/>
      <c r="I22" s="53"/>
      <c r="J22" s="142">
        <f t="shared" ref="J22:J41" si="18">V21+W21</f>
        <v>0</v>
      </c>
      <c r="K22" s="53"/>
      <c r="L22" s="53"/>
      <c r="N22" s="29"/>
      <c r="O22" s="11"/>
      <c r="P22" s="27" t="str">
        <f t="shared" si="0"/>
        <v/>
      </c>
      <c r="Q22" s="28">
        <f t="shared" si="1"/>
        <v>0</v>
      </c>
      <c r="R22" s="4"/>
      <c r="S22" s="55">
        <v>43844</v>
      </c>
      <c r="T22" s="56"/>
      <c r="AF22" s="145"/>
      <c r="AG22" s="145"/>
      <c r="AH22" s="145"/>
      <c r="AI22" s="145"/>
      <c r="AJ22" s="145"/>
    </row>
    <row r="23" spans="3:40" x14ac:dyDescent="0.25">
      <c r="C23" s="58"/>
      <c r="D23" s="59"/>
      <c r="E23" s="2"/>
      <c r="F23" s="8"/>
      <c r="G23" s="51"/>
      <c r="H23" s="10"/>
      <c r="I23" s="53"/>
      <c r="J23" s="142">
        <f t="shared" ref="J23" si="19">V21+W21</f>
        <v>0</v>
      </c>
      <c r="K23" s="53"/>
      <c r="L23" s="53"/>
      <c r="N23" s="29"/>
      <c r="O23" s="11"/>
      <c r="P23" s="27" t="str">
        <f t="shared" si="0"/>
        <v/>
      </c>
      <c r="Q23" s="28">
        <f t="shared" si="1"/>
        <v>0</v>
      </c>
      <c r="R23" s="4"/>
      <c r="S23" s="55">
        <v>43845</v>
      </c>
      <c r="T23" s="50"/>
      <c r="AF23" s="145"/>
      <c r="AG23" s="145"/>
      <c r="AH23" s="145"/>
      <c r="AI23" s="145"/>
      <c r="AJ23" s="145"/>
    </row>
    <row r="24" spans="3:40" x14ac:dyDescent="0.25">
      <c r="C24" s="58"/>
      <c r="D24" s="59"/>
      <c r="E24" s="2"/>
      <c r="F24" s="8"/>
      <c r="G24" s="51"/>
      <c r="H24" s="10"/>
      <c r="I24" s="64"/>
      <c r="J24" s="142">
        <f t="shared" ref="J24:J41" si="20">V23+W23</f>
        <v>0</v>
      </c>
      <c r="K24" s="64"/>
      <c r="L24" s="64"/>
      <c r="N24" s="29"/>
      <c r="O24" s="15"/>
      <c r="P24" s="27" t="str">
        <f t="shared" si="0"/>
        <v/>
      </c>
      <c r="Q24" s="28">
        <f t="shared" si="1"/>
        <v>0</v>
      </c>
      <c r="R24" s="4"/>
      <c r="S24" s="55">
        <v>43846</v>
      </c>
      <c r="T24" s="56"/>
      <c r="AF24" s="145"/>
      <c r="AG24" s="145"/>
      <c r="AH24" s="145"/>
      <c r="AI24" s="145"/>
      <c r="AJ24" s="145"/>
    </row>
    <row r="25" spans="3:40" x14ac:dyDescent="0.25">
      <c r="C25" s="58"/>
      <c r="D25" s="59"/>
      <c r="E25" s="2"/>
      <c r="F25" s="8"/>
      <c r="G25" s="51"/>
      <c r="H25" s="10"/>
      <c r="I25" s="64"/>
      <c r="J25" s="142">
        <f t="shared" ref="J25" si="21">V23+W23</f>
        <v>0</v>
      </c>
      <c r="K25" s="64"/>
      <c r="L25" s="64"/>
      <c r="N25" s="29"/>
      <c r="O25" s="15"/>
      <c r="P25" s="27" t="str">
        <f t="shared" si="0"/>
        <v/>
      </c>
      <c r="Q25" s="28">
        <f t="shared" si="1"/>
        <v>0</v>
      </c>
      <c r="R25" s="4"/>
      <c r="S25" s="55">
        <v>43847</v>
      </c>
      <c r="T25" s="50"/>
      <c r="AF25" s="145"/>
      <c r="AG25" s="145"/>
      <c r="AH25" s="145"/>
      <c r="AI25" s="145"/>
      <c r="AJ25" s="145"/>
    </row>
    <row r="26" spans="3:40" x14ac:dyDescent="0.25">
      <c r="C26" s="58"/>
      <c r="D26" s="59"/>
      <c r="E26" s="2"/>
      <c r="F26" s="8"/>
      <c r="G26" s="51"/>
      <c r="H26" s="10"/>
      <c r="I26" s="64"/>
      <c r="J26" s="142">
        <f t="shared" ref="J26:J41" si="22">V25+W25</f>
        <v>0</v>
      </c>
      <c r="K26" s="64"/>
      <c r="L26" s="64"/>
      <c r="N26" s="29"/>
      <c r="O26" s="15"/>
      <c r="P26" s="27" t="str">
        <f t="shared" si="0"/>
        <v/>
      </c>
      <c r="Q26" s="28">
        <f t="shared" si="1"/>
        <v>0</v>
      </c>
      <c r="R26" s="4"/>
      <c r="S26" s="55">
        <v>43848</v>
      </c>
      <c r="T26" s="56"/>
      <c r="AF26" s="145"/>
      <c r="AG26" s="145"/>
      <c r="AH26" s="145"/>
      <c r="AI26" s="145"/>
      <c r="AJ26" s="145"/>
    </row>
    <row r="27" spans="3:40" x14ac:dyDescent="0.25">
      <c r="C27" s="58"/>
      <c r="D27" s="59"/>
      <c r="E27" s="2"/>
      <c r="F27" s="8"/>
      <c r="G27" s="51"/>
      <c r="H27" s="10"/>
      <c r="I27" s="64"/>
      <c r="J27" s="142">
        <f t="shared" ref="J27" si="23">V25+W25</f>
        <v>0</v>
      </c>
      <c r="K27" s="64"/>
      <c r="L27" s="64"/>
      <c r="N27" s="29"/>
      <c r="O27" s="15"/>
      <c r="P27" s="27" t="str">
        <f t="shared" si="0"/>
        <v/>
      </c>
      <c r="Q27" s="28">
        <f t="shared" si="1"/>
        <v>0</v>
      </c>
      <c r="R27" s="4"/>
      <c r="S27" s="55">
        <v>43849</v>
      </c>
      <c r="T27" s="50"/>
      <c r="AF27" s="145"/>
      <c r="AG27" s="145"/>
      <c r="AH27" s="145"/>
      <c r="AI27" s="145"/>
      <c r="AJ27" s="145"/>
    </row>
    <row r="28" spans="3:40" x14ac:dyDescent="0.25">
      <c r="C28" s="58"/>
      <c r="D28" s="59"/>
      <c r="E28" s="2"/>
      <c r="F28" s="8"/>
      <c r="G28" s="51"/>
      <c r="H28" s="10"/>
      <c r="I28" s="14"/>
      <c r="J28" s="142">
        <f t="shared" ref="J28:J41" si="24">V27+W27</f>
        <v>0</v>
      </c>
      <c r="K28" s="14"/>
      <c r="L28" s="14"/>
      <c r="N28" s="29"/>
      <c r="O28" s="15"/>
      <c r="P28" s="27" t="str">
        <f t="shared" si="0"/>
        <v/>
      </c>
      <c r="Q28" s="28">
        <f t="shared" si="1"/>
        <v>0</v>
      </c>
      <c r="R28" s="4"/>
      <c r="S28" s="55">
        <v>43850</v>
      </c>
      <c r="T28" s="56"/>
      <c r="AF28" s="145"/>
      <c r="AG28" s="145"/>
      <c r="AH28" s="145"/>
      <c r="AI28" s="145"/>
      <c r="AJ28" s="145"/>
    </row>
    <row r="29" spans="3:40" x14ac:dyDescent="0.25">
      <c r="C29" s="58"/>
      <c r="D29" s="59"/>
      <c r="E29" s="2"/>
      <c r="F29" s="8"/>
      <c r="G29" s="51"/>
      <c r="H29" s="10"/>
      <c r="I29" s="13"/>
      <c r="J29" s="142">
        <f t="shared" ref="J29" si="25">V27+W27</f>
        <v>0</v>
      </c>
      <c r="K29" s="13"/>
      <c r="L29" s="13"/>
      <c r="N29" s="29"/>
      <c r="O29" s="11"/>
      <c r="P29" s="27" t="str">
        <f t="shared" si="0"/>
        <v/>
      </c>
      <c r="Q29" s="28">
        <f t="shared" si="1"/>
        <v>0</v>
      </c>
      <c r="R29" s="4"/>
      <c r="S29" s="55">
        <v>43851</v>
      </c>
      <c r="T29" s="50"/>
      <c r="AF29" s="145"/>
      <c r="AG29" s="145"/>
      <c r="AH29" s="145"/>
      <c r="AI29" s="145"/>
      <c r="AJ29" s="145"/>
    </row>
    <row r="30" spans="3:40" x14ac:dyDescent="0.25">
      <c r="C30" s="58"/>
      <c r="D30" s="59"/>
      <c r="E30" s="2"/>
      <c r="F30" s="8"/>
      <c r="G30" s="51"/>
      <c r="H30" s="10"/>
      <c r="I30" s="13"/>
      <c r="J30" s="142">
        <f t="shared" ref="J30:J41" si="26">V29+W29</f>
        <v>0</v>
      </c>
      <c r="K30" s="13"/>
      <c r="L30" s="13"/>
      <c r="N30" s="29"/>
      <c r="O30" s="11"/>
      <c r="P30" s="27" t="str">
        <f t="shared" si="0"/>
        <v/>
      </c>
      <c r="Q30" s="28">
        <f t="shared" si="1"/>
        <v>0</v>
      </c>
      <c r="R30" s="4"/>
      <c r="S30" s="55">
        <v>43852</v>
      </c>
      <c r="T30" s="56"/>
    </row>
    <row r="31" spans="3:40" x14ac:dyDescent="0.25">
      <c r="C31" s="58"/>
      <c r="D31" s="2"/>
      <c r="E31" s="2"/>
      <c r="F31" s="8"/>
      <c r="G31" s="51"/>
      <c r="H31" s="10"/>
      <c r="I31" s="13"/>
      <c r="J31" s="142">
        <f t="shared" ref="J31" si="27">V29+W29</f>
        <v>0</v>
      </c>
      <c r="K31" s="13"/>
      <c r="L31" s="13"/>
      <c r="N31" s="29"/>
      <c r="O31" s="11"/>
      <c r="P31" s="27" t="str">
        <f t="shared" si="0"/>
        <v/>
      </c>
      <c r="Q31" s="28">
        <f t="shared" si="1"/>
        <v>0</v>
      </c>
      <c r="R31" s="4"/>
      <c r="S31" s="55">
        <v>43853</v>
      </c>
      <c r="T31" s="50"/>
    </row>
    <row r="32" spans="3:40" x14ac:dyDescent="0.25">
      <c r="C32" s="58"/>
      <c r="D32" s="2"/>
      <c r="E32" s="2"/>
      <c r="F32" s="8"/>
      <c r="G32" s="51"/>
      <c r="H32" s="10"/>
      <c r="I32" s="13"/>
      <c r="J32" s="142">
        <f t="shared" ref="J32:J41" si="28">V31+W31</f>
        <v>0</v>
      </c>
      <c r="K32" s="13"/>
      <c r="L32" s="13"/>
      <c r="N32" s="29"/>
      <c r="O32" s="11"/>
      <c r="P32" s="27" t="str">
        <f t="shared" si="0"/>
        <v/>
      </c>
      <c r="Q32" s="28">
        <f t="shared" si="1"/>
        <v>0</v>
      </c>
      <c r="R32" s="4"/>
      <c r="S32" s="55">
        <v>43854</v>
      </c>
      <c r="T32" s="56"/>
    </row>
    <row r="33" spans="3:20" x14ac:dyDescent="0.25">
      <c r="C33" s="58"/>
      <c r="D33" s="2"/>
      <c r="E33" s="2"/>
      <c r="F33" s="8"/>
      <c r="G33" s="51"/>
      <c r="H33" s="10"/>
      <c r="I33" s="13"/>
      <c r="J33" s="142">
        <f t="shared" ref="J33" si="29">V31+W31</f>
        <v>0</v>
      </c>
      <c r="K33" s="13"/>
      <c r="L33" s="13"/>
      <c r="N33" s="29"/>
      <c r="O33" s="11"/>
      <c r="P33" s="27" t="str">
        <f t="shared" si="0"/>
        <v/>
      </c>
      <c r="Q33" s="28">
        <f t="shared" si="1"/>
        <v>0</v>
      </c>
      <c r="R33" s="4"/>
      <c r="S33" s="55">
        <v>43855</v>
      </c>
      <c r="T33" s="50"/>
    </row>
    <row r="34" spans="3:20" x14ac:dyDescent="0.25">
      <c r="C34" s="58"/>
      <c r="D34" s="2"/>
      <c r="E34" s="2"/>
      <c r="F34" s="8"/>
      <c r="G34" s="51"/>
      <c r="H34" s="10"/>
      <c r="I34" s="13"/>
      <c r="J34" s="142">
        <f t="shared" ref="J34:J41" si="30">V33+W33</f>
        <v>0</v>
      </c>
      <c r="K34" s="13"/>
      <c r="L34" s="13"/>
      <c r="N34" s="29"/>
      <c r="O34" s="11"/>
      <c r="P34" s="27" t="str">
        <f t="shared" si="0"/>
        <v/>
      </c>
      <c r="Q34" s="28">
        <f t="shared" si="1"/>
        <v>0</v>
      </c>
      <c r="R34" s="4"/>
      <c r="S34" s="55">
        <v>43856</v>
      </c>
      <c r="T34" s="56"/>
    </row>
    <row r="35" spans="3:20" x14ac:dyDescent="0.25">
      <c r="C35" s="58"/>
      <c r="D35" s="2"/>
      <c r="E35" s="2"/>
      <c r="F35" s="8"/>
      <c r="G35" s="51"/>
      <c r="H35" s="10"/>
      <c r="I35" s="13"/>
      <c r="J35" s="142">
        <f t="shared" ref="J35" si="31">V33+W33</f>
        <v>0</v>
      </c>
      <c r="K35" s="13"/>
      <c r="L35" s="13"/>
      <c r="N35" s="29"/>
      <c r="O35" s="11"/>
      <c r="P35" s="27" t="str">
        <f t="shared" si="0"/>
        <v/>
      </c>
      <c r="Q35" s="28">
        <f t="shared" si="1"/>
        <v>0</v>
      </c>
      <c r="R35" s="4"/>
      <c r="S35" s="55"/>
      <c r="T35" s="50"/>
    </row>
    <row r="36" spans="3:20" x14ac:dyDescent="0.25">
      <c r="C36" s="58"/>
      <c r="D36" s="2"/>
      <c r="E36" s="2"/>
      <c r="F36" s="8"/>
      <c r="G36" s="51"/>
      <c r="H36" s="10"/>
      <c r="I36" s="13"/>
      <c r="J36" s="142">
        <f t="shared" ref="J36:J41" si="32">V35+W35</f>
        <v>0</v>
      </c>
      <c r="K36" s="13"/>
      <c r="L36" s="13"/>
      <c r="N36" s="29"/>
      <c r="O36" s="11"/>
      <c r="P36" s="27" t="str">
        <f t="shared" si="0"/>
        <v/>
      </c>
      <c r="Q36" s="28">
        <f t="shared" si="1"/>
        <v>0</v>
      </c>
      <c r="R36" s="4"/>
      <c r="S36" s="55"/>
      <c r="T36" s="56"/>
    </row>
    <row r="37" spans="3:20" x14ac:dyDescent="0.25">
      <c r="C37" s="58"/>
      <c r="D37" s="2"/>
      <c r="E37" s="2"/>
      <c r="F37" s="8"/>
      <c r="G37" s="51"/>
      <c r="H37" s="10"/>
      <c r="I37" s="13"/>
      <c r="J37" s="142">
        <f t="shared" ref="J37" si="33">V35+W35</f>
        <v>0</v>
      </c>
      <c r="K37" s="13"/>
      <c r="L37" s="13"/>
      <c r="N37" s="29"/>
      <c r="O37" s="11"/>
      <c r="P37" s="27" t="str">
        <f t="shared" si="0"/>
        <v/>
      </c>
      <c r="Q37" s="28">
        <f t="shared" si="1"/>
        <v>0</v>
      </c>
      <c r="R37" s="4"/>
      <c r="S37" s="55"/>
      <c r="T37" s="50"/>
    </row>
    <row r="38" spans="3:20" x14ac:dyDescent="0.25">
      <c r="C38" s="58"/>
      <c r="D38" s="2"/>
      <c r="E38" s="2"/>
      <c r="F38" s="8"/>
      <c r="G38" s="51"/>
      <c r="H38" s="10"/>
      <c r="I38" s="13"/>
      <c r="J38" s="142">
        <f t="shared" ref="J38:J41" si="34">V37+W37</f>
        <v>0</v>
      </c>
      <c r="K38" s="13"/>
      <c r="L38" s="13"/>
      <c r="N38" s="29"/>
      <c r="O38" s="11"/>
      <c r="P38" s="27" t="str">
        <f t="shared" si="0"/>
        <v/>
      </c>
      <c r="Q38" s="28">
        <f t="shared" si="1"/>
        <v>0</v>
      </c>
      <c r="R38" s="4"/>
      <c r="S38" s="55"/>
      <c r="T38" s="56"/>
    </row>
    <row r="39" spans="3:20" x14ac:dyDescent="0.25">
      <c r="C39" s="58"/>
      <c r="D39" s="2"/>
      <c r="E39" s="2"/>
      <c r="F39" s="8"/>
      <c r="G39" s="51"/>
      <c r="H39" s="10"/>
      <c r="I39" s="13"/>
      <c r="J39" s="142">
        <f t="shared" ref="J39" si="35">V37+W37</f>
        <v>0</v>
      </c>
      <c r="K39" s="13"/>
      <c r="L39" s="13"/>
      <c r="N39" s="29"/>
      <c r="O39" s="11"/>
      <c r="P39" s="27" t="str">
        <f t="shared" si="0"/>
        <v/>
      </c>
      <c r="Q39" s="28">
        <f t="shared" si="1"/>
        <v>0</v>
      </c>
      <c r="R39" s="4"/>
      <c r="S39" s="55"/>
      <c r="T39" s="50"/>
    </row>
    <row r="40" spans="3:20" x14ac:dyDescent="0.25">
      <c r="C40" s="58"/>
      <c r="D40" s="61"/>
      <c r="E40" s="2"/>
      <c r="F40" s="8"/>
      <c r="G40" s="51"/>
      <c r="H40" s="10"/>
      <c r="I40" s="13"/>
      <c r="J40" s="142">
        <f t="shared" ref="J40:J41" si="36">V39+W39</f>
        <v>0</v>
      </c>
      <c r="K40" s="13"/>
      <c r="L40" s="13"/>
      <c r="N40" s="29"/>
      <c r="O40" s="11"/>
      <c r="P40" s="27" t="str">
        <f t="shared" si="0"/>
        <v/>
      </c>
      <c r="Q40" s="28">
        <f t="shared" si="1"/>
        <v>0</v>
      </c>
      <c r="R40" s="4"/>
      <c r="S40" s="55"/>
      <c r="T40" s="56"/>
    </row>
    <row r="41" spans="3:20" ht="15.75" thickBot="1" x14ac:dyDescent="0.3">
      <c r="C41" s="58"/>
      <c r="D41" s="61"/>
      <c r="E41" s="2"/>
      <c r="F41" s="16"/>
      <c r="G41" s="52"/>
      <c r="H41" s="17"/>
      <c r="I41" s="18"/>
      <c r="J41" s="142">
        <f t="shared" ref="J41" si="37">V39+W39</f>
        <v>0</v>
      </c>
      <c r="K41" s="18"/>
      <c r="L41" s="18"/>
      <c r="N41" s="30"/>
      <c r="O41" s="19"/>
      <c r="P41" s="27" t="str">
        <f t="shared" si="0"/>
        <v/>
      </c>
      <c r="Q41" s="28">
        <f t="shared" si="1"/>
        <v>0</v>
      </c>
      <c r="R41" s="4"/>
      <c r="S41" s="55"/>
      <c r="T41" s="50"/>
    </row>
    <row r="42" spans="3:20" x14ac:dyDescent="0.25">
      <c r="C42" s="20"/>
      <c r="D42" s="21"/>
      <c r="E42" s="21"/>
      <c r="F42" s="20"/>
      <c r="G42" s="22"/>
      <c r="H42" s="23"/>
      <c r="I42" s="23"/>
      <c r="J42" s="24"/>
      <c r="L42" s="23"/>
      <c r="N42" s="3"/>
    </row>
    <row r="43" spans="3:20" x14ac:dyDescent="0.25">
      <c r="C43" s="23"/>
      <c r="D43" s="25"/>
      <c r="E43" s="26"/>
      <c r="G43" s="23"/>
      <c r="H43" s="23"/>
      <c r="I43" s="23"/>
      <c r="J43" s="24"/>
      <c r="L43" s="23"/>
      <c r="N43" s="3"/>
    </row>
    <row r="44" spans="3:20" x14ac:dyDescent="0.25">
      <c r="C44" s="23"/>
      <c r="D44" s="25"/>
      <c r="E44" s="26"/>
      <c r="G44" s="23"/>
      <c r="H44" s="23"/>
      <c r="I44" s="23"/>
      <c r="J44" s="24"/>
      <c r="L44" s="23"/>
      <c r="N44" s="3"/>
    </row>
    <row r="45" spans="3:20" x14ac:dyDescent="0.25">
      <c r="D45" s="26"/>
      <c r="E45" s="26"/>
      <c r="F45" s="23"/>
      <c r="G45" s="23"/>
      <c r="H45" s="23"/>
      <c r="I45" s="23"/>
      <c r="J45" s="23"/>
      <c r="K45" s="23"/>
      <c r="L45" s="23"/>
      <c r="N45" s="3"/>
    </row>
    <row r="46" spans="3:20" x14ac:dyDescent="0.25">
      <c r="F46" s="23"/>
      <c r="G46" s="23"/>
      <c r="H46" s="23"/>
      <c r="I46" s="23"/>
      <c r="J46" s="23"/>
      <c r="K46" s="23"/>
      <c r="L46" s="23"/>
      <c r="N46" s="3"/>
    </row>
    <row r="47" spans="3:20" x14ac:dyDescent="0.25">
      <c r="F47" s="23"/>
      <c r="G47" s="23"/>
      <c r="H47" s="23"/>
      <c r="I47" s="23"/>
      <c r="J47" s="23"/>
      <c r="K47" s="23"/>
      <c r="L47" s="23"/>
      <c r="N47" s="3"/>
    </row>
    <row r="48" spans="3:20" x14ac:dyDescent="0.25">
      <c r="N48" s="3"/>
    </row>
    <row r="49" spans="14:14" x14ac:dyDescent="0.25">
      <c r="N49" s="3"/>
    </row>
    <row r="50" spans="14:14" x14ac:dyDescent="0.25">
      <c r="N50" s="3"/>
    </row>
    <row r="51" spans="14:14" x14ac:dyDescent="0.25">
      <c r="N51" s="3"/>
    </row>
    <row r="52" spans="14:14" x14ac:dyDescent="0.25">
      <c r="N52" s="3"/>
    </row>
    <row r="53" spans="14:14" x14ac:dyDescent="0.25">
      <c r="N53" s="3"/>
    </row>
    <row r="54" spans="14:14" x14ac:dyDescent="0.25">
      <c r="N54" s="3"/>
    </row>
    <row r="55" spans="14:14" x14ac:dyDescent="0.25">
      <c r="N55" s="3"/>
    </row>
    <row r="56" spans="14:14" x14ac:dyDescent="0.25">
      <c r="N56" s="3"/>
    </row>
    <row r="57" spans="14:14" x14ac:dyDescent="0.25">
      <c r="N57" s="3"/>
    </row>
    <row r="58" spans="14:14" x14ac:dyDescent="0.25">
      <c r="N58" s="3"/>
    </row>
    <row r="59" spans="14:14" x14ac:dyDescent="0.25">
      <c r="N59" s="3"/>
    </row>
    <row r="60" spans="14:14" x14ac:dyDescent="0.25">
      <c r="N60" s="3"/>
    </row>
    <row r="61" spans="14:14" x14ac:dyDescent="0.25">
      <c r="N61" s="3"/>
    </row>
    <row r="62" spans="14:14" x14ac:dyDescent="0.25">
      <c r="N62" s="3"/>
    </row>
    <row r="63" spans="14:14" x14ac:dyDescent="0.25">
      <c r="N63" s="3"/>
    </row>
    <row r="64" spans="14:14" x14ac:dyDescent="0.25">
      <c r="N64" s="3"/>
    </row>
    <row r="65" spans="14:14" x14ac:dyDescent="0.25">
      <c r="N65" s="3"/>
    </row>
    <row r="66" spans="14:14" x14ac:dyDescent="0.25">
      <c r="N66" s="3"/>
    </row>
    <row r="67" spans="14:14" x14ac:dyDescent="0.25">
      <c r="N67" s="3"/>
    </row>
    <row r="68" spans="14:14" x14ac:dyDescent="0.25">
      <c r="N68" s="3"/>
    </row>
    <row r="69" spans="14:14" x14ac:dyDescent="0.25">
      <c r="N69" s="3"/>
    </row>
    <row r="70" spans="14:14" x14ac:dyDescent="0.25">
      <c r="N70" s="3"/>
    </row>
    <row r="71" spans="14:14" x14ac:dyDescent="0.25">
      <c r="N71" s="3"/>
    </row>
    <row r="72" spans="14:14" x14ac:dyDescent="0.25">
      <c r="N72" s="3"/>
    </row>
    <row r="73" spans="14:14" x14ac:dyDescent="0.25">
      <c r="N73" s="3"/>
    </row>
    <row r="74" spans="14:14" x14ac:dyDescent="0.25">
      <c r="N74" s="3"/>
    </row>
    <row r="75" spans="14:14" x14ac:dyDescent="0.25">
      <c r="N75" s="3"/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  <row r="79" spans="14:14" x14ac:dyDescent="0.25">
      <c r="N79" s="3"/>
    </row>
    <row r="80" spans="14:14" x14ac:dyDescent="0.25">
      <c r="N80" s="3"/>
    </row>
    <row r="81" spans="14:14" x14ac:dyDescent="0.25">
      <c r="N81" s="3"/>
    </row>
    <row r="82" spans="14:14" x14ac:dyDescent="0.25">
      <c r="N82" s="3"/>
    </row>
    <row r="83" spans="14:14" x14ac:dyDescent="0.25">
      <c r="N83" s="3"/>
    </row>
    <row r="84" spans="14:14" x14ac:dyDescent="0.25">
      <c r="N84" s="3"/>
    </row>
    <row r="85" spans="14:14" x14ac:dyDescent="0.25">
      <c r="N85" s="3"/>
    </row>
    <row r="86" spans="14:14" x14ac:dyDescent="0.25">
      <c r="N86" s="3"/>
    </row>
    <row r="87" spans="14:14" x14ac:dyDescent="0.25">
      <c r="N87" s="3"/>
    </row>
    <row r="88" spans="14:14" x14ac:dyDescent="0.25">
      <c r="N88" s="3"/>
    </row>
    <row r="89" spans="14:14" x14ac:dyDescent="0.25">
      <c r="N89" s="3"/>
    </row>
    <row r="90" spans="14:14" x14ac:dyDescent="0.25">
      <c r="N90" s="3"/>
    </row>
    <row r="91" spans="14:14" x14ac:dyDescent="0.25">
      <c r="N91" s="3"/>
    </row>
    <row r="92" spans="14:14" x14ac:dyDescent="0.25">
      <c r="N92" s="3"/>
    </row>
    <row r="93" spans="14:14" x14ac:dyDescent="0.25">
      <c r="N93" s="3"/>
    </row>
    <row r="94" spans="14:14" x14ac:dyDescent="0.25">
      <c r="N94" s="3"/>
    </row>
    <row r="95" spans="14:14" x14ac:dyDescent="0.25">
      <c r="N95" s="3"/>
    </row>
    <row r="96" spans="14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14:14" x14ac:dyDescent="0.25">
      <c r="N129" s="3"/>
    </row>
    <row r="130" spans="14:14" x14ac:dyDescent="0.25">
      <c r="N130" s="3"/>
    </row>
    <row r="131" spans="14:14" x14ac:dyDescent="0.25">
      <c r="N131" s="3"/>
    </row>
    <row r="132" spans="14:14" x14ac:dyDescent="0.25">
      <c r="N132" s="3"/>
    </row>
    <row r="133" spans="14:14" x14ac:dyDescent="0.25">
      <c r="N133" s="3"/>
    </row>
    <row r="134" spans="14:14" x14ac:dyDescent="0.25">
      <c r="N134" s="3"/>
    </row>
    <row r="135" spans="14:14" x14ac:dyDescent="0.25">
      <c r="N135" s="3"/>
    </row>
    <row r="136" spans="14:14" x14ac:dyDescent="0.25">
      <c r="N136" s="3"/>
    </row>
    <row r="137" spans="14:14" x14ac:dyDescent="0.25">
      <c r="N137" s="3"/>
    </row>
    <row r="138" spans="14:14" x14ac:dyDescent="0.25">
      <c r="N138" s="3"/>
    </row>
    <row r="139" spans="14:14" x14ac:dyDescent="0.25">
      <c r="N139" s="3"/>
    </row>
    <row r="140" spans="14:14" x14ac:dyDescent="0.25">
      <c r="N140" s="3"/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  <row r="145" spans="14:14" x14ac:dyDescent="0.25">
      <c r="N145" s="3"/>
    </row>
    <row r="146" spans="14:14" x14ac:dyDescent="0.25">
      <c r="N146" s="3"/>
    </row>
    <row r="147" spans="14:14" x14ac:dyDescent="0.25">
      <c r="N147" s="3"/>
    </row>
    <row r="148" spans="14:14" x14ac:dyDescent="0.25">
      <c r="N148" s="3"/>
    </row>
    <row r="149" spans="14:14" x14ac:dyDescent="0.25">
      <c r="N149" s="3"/>
    </row>
    <row r="150" spans="14:14" x14ac:dyDescent="0.25">
      <c r="N150" s="3"/>
    </row>
  </sheetData>
  <sortState ref="C4:E41">
    <sortCondition ref="E4:E41"/>
  </sortState>
  <mergeCells count="5">
    <mergeCell ref="AF13:AI13"/>
    <mergeCell ref="AF3:AI3"/>
    <mergeCell ref="AF4:AH4"/>
    <mergeCell ref="A2:B2"/>
    <mergeCell ref="D2:L2"/>
  </mergeCells>
  <conditionalFormatting sqref="I4:L41">
    <cfRule type="expression" dxfId="0" priority="1">
      <formula>AND(COUNTIF(liste,$F4)&gt;0,COUNTIF(liste,$G4)&gt;0,COUNTIF(liste,$H4)&gt;0)</formula>
    </cfRule>
  </conditionalFormatting>
  <hyperlinks>
    <hyperlink ref="D3" r:id="rId1" xr:uid="{00000000-0004-0000-0000-000000000000}"/>
  </hyperlinks>
  <pageMargins left="0.7" right="0.7" top="0.75" bottom="0.75" header="0.3" footer="0.3"/>
  <pageSetup paperSize="9" orientation="portrait" r:id="rId2"/>
  <ignoredErrors>
    <ignoredError sqref="T2 N2" unlockedFormula="1"/>
    <ignoredError sqref="W3" evalError="1"/>
    <ignoredError sqref="V3" evalError="1" formulaRange="1"/>
    <ignoredError sqref="J4" evalError="1" unlocked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9"/>
  <sheetViews>
    <sheetView workbookViewId="0">
      <selection sqref="A1:B38"/>
    </sheetView>
  </sheetViews>
  <sheetFormatPr baseColWidth="10" defaultRowHeight="15" x14ac:dyDescent="0.25"/>
  <sheetData>
    <row r="1" spans="1:8" x14ac:dyDescent="0.25">
      <c r="A1" t="s">
        <v>32</v>
      </c>
      <c r="B1" t="s">
        <v>33</v>
      </c>
      <c r="C1" t="s">
        <v>34</v>
      </c>
      <c r="D1" t="s">
        <v>35</v>
      </c>
      <c r="E1">
        <v>11</v>
      </c>
      <c r="F1" t="s">
        <v>36</v>
      </c>
      <c r="G1" s="1">
        <v>43000</v>
      </c>
      <c r="H1" t="s">
        <v>37</v>
      </c>
    </row>
    <row r="2" spans="1:8" x14ac:dyDescent="0.25">
      <c r="A2" t="s">
        <v>38</v>
      </c>
      <c r="B2" t="s">
        <v>39</v>
      </c>
      <c r="C2" t="s">
        <v>34</v>
      </c>
      <c r="D2" t="s">
        <v>40</v>
      </c>
      <c r="E2">
        <v>15</v>
      </c>
      <c r="F2" t="s">
        <v>41</v>
      </c>
      <c r="G2" s="1">
        <v>33000</v>
      </c>
      <c r="H2" t="s">
        <v>42</v>
      </c>
    </row>
    <row r="3" spans="1:8" x14ac:dyDescent="0.25">
      <c r="A3" t="s">
        <v>43</v>
      </c>
      <c r="B3" t="s">
        <v>44</v>
      </c>
      <c r="C3" t="s">
        <v>34</v>
      </c>
      <c r="D3" t="s">
        <v>45</v>
      </c>
      <c r="E3">
        <v>15</v>
      </c>
      <c r="F3" t="s">
        <v>46</v>
      </c>
      <c r="G3" s="1">
        <v>80000</v>
      </c>
      <c r="H3" t="s">
        <v>42</v>
      </c>
    </row>
    <row r="4" spans="1:8" x14ac:dyDescent="0.25">
      <c r="A4" t="s">
        <v>47</v>
      </c>
      <c r="B4" t="s">
        <v>48</v>
      </c>
      <c r="C4" t="s">
        <v>34</v>
      </c>
      <c r="D4" t="s">
        <v>49</v>
      </c>
      <c r="E4">
        <v>13</v>
      </c>
      <c r="F4" t="s">
        <v>41</v>
      </c>
      <c r="G4" s="1">
        <v>80000</v>
      </c>
      <c r="H4" t="s">
        <v>37</v>
      </c>
    </row>
    <row r="5" spans="1:8" x14ac:dyDescent="0.25">
      <c r="A5" t="s">
        <v>50</v>
      </c>
      <c r="B5" t="s">
        <v>51</v>
      </c>
      <c r="C5" t="s">
        <v>34</v>
      </c>
      <c r="D5" t="s">
        <v>52</v>
      </c>
      <c r="E5">
        <v>8</v>
      </c>
      <c r="F5" t="s">
        <v>46</v>
      </c>
      <c r="G5" s="1">
        <v>44000</v>
      </c>
      <c r="H5" t="s">
        <v>42</v>
      </c>
    </row>
    <row r="6" spans="1:8" x14ac:dyDescent="0.25">
      <c r="A6" t="s">
        <v>53</v>
      </c>
      <c r="B6" t="s">
        <v>54</v>
      </c>
      <c r="C6" t="s">
        <v>34</v>
      </c>
      <c r="D6" t="s">
        <v>55</v>
      </c>
      <c r="E6">
        <v>16</v>
      </c>
      <c r="F6" t="s">
        <v>46</v>
      </c>
      <c r="G6" s="1">
        <v>43000</v>
      </c>
      <c r="H6" t="s">
        <v>42</v>
      </c>
    </row>
    <row r="7" spans="1:8" x14ac:dyDescent="0.25">
      <c r="A7" t="s">
        <v>56</v>
      </c>
      <c r="B7" t="s">
        <v>57</v>
      </c>
      <c r="C7" t="s">
        <v>34</v>
      </c>
      <c r="D7" t="s">
        <v>58</v>
      </c>
      <c r="E7">
        <v>11</v>
      </c>
      <c r="F7" t="s">
        <v>46</v>
      </c>
      <c r="G7" s="1">
        <v>33000</v>
      </c>
      <c r="H7" t="s">
        <v>37</v>
      </c>
    </row>
    <row r="8" spans="1:8" x14ac:dyDescent="0.25">
      <c r="A8" t="s">
        <v>59</v>
      </c>
      <c r="B8" t="s">
        <v>60</v>
      </c>
      <c r="C8" t="s">
        <v>34</v>
      </c>
      <c r="D8" t="s">
        <v>61</v>
      </c>
      <c r="E8">
        <v>8</v>
      </c>
      <c r="F8" t="s">
        <v>46</v>
      </c>
      <c r="G8" s="1">
        <v>44000</v>
      </c>
      <c r="H8" t="s">
        <v>42</v>
      </c>
    </row>
    <row r="9" spans="1:8" x14ac:dyDescent="0.25">
      <c r="A9" t="s">
        <v>62</v>
      </c>
      <c r="B9" t="s">
        <v>63</v>
      </c>
      <c r="C9" t="s">
        <v>34</v>
      </c>
      <c r="D9" t="s">
        <v>64</v>
      </c>
      <c r="E9">
        <v>10</v>
      </c>
      <c r="F9" t="s">
        <v>65</v>
      </c>
      <c r="G9" s="1">
        <v>33000</v>
      </c>
      <c r="H9" t="s">
        <v>42</v>
      </c>
    </row>
    <row r="10" spans="1:8" x14ac:dyDescent="0.25">
      <c r="A10" t="s">
        <v>66</v>
      </c>
      <c r="B10" t="s">
        <v>67</v>
      </c>
      <c r="C10" t="s">
        <v>68</v>
      </c>
      <c r="D10" t="s">
        <v>69</v>
      </c>
      <c r="E10">
        <v>12</v>
      </c>
      <c r="F10" t="s">
        <v>70</v>
      </c>
      <c r="G10" s="1">
        <v>3200</v>
      </c>
      <c r="H10" t="s">
        <v>71</v>
      </c>
    </row>
    <row r="11" spans="1:8" x14ac:dyDescent="0.25">
      <c r="A11" t="s">
        <v>72</v>
      </c>
      <c r="B11" t="s">
        <v>73</v>
      </c>
      <c r="C11" t="s">
        <v>68</v>
      </c>
      <c r="D11" t="s">
        <v>74</v>
      </c>
      <c r="E11">
        <v>13</v>
      </c>
      <c r="F11" t="s">
        <v>65</v>
      </c>
      <c r="G11" s="1">
        <v>4800</v>
      </c>
      <c r="H11" t="s">
        <v>71</v>
      </c>
    </row>
    <row r="12" spans="1:8" x14ac:dyDescent="0.25">
      <c r="A12" t="s">
        <v>75</v>
      </c>
      <c r="B12" t="s">
        <v>76</v>
      </c>
      <c r="C12" t="s">
        <v>68</v>
      </c>
      <c r="D12" t="s">
        <v>77</v>
      </c>
      <c r="E12">
        <v>14</v>
      </c>
      <c r="F12" t="s">
        <v>65</v>
      </c>
      <c r="G12" s="1">
        <v>6400</v>
      </c>
      <c r="H12" t="s">
        <v>71</v>
      </c>
    </row>
    <row r="13" spans="1:8" x14ac:dyDescent="0.25">
      <c r="A13" t="s">
        <v>78</v>
      </c>
      <c r="B13" t="s">
        <v>79</v>
      </c>
      <c r="C13" t="s">
        <v>68</v>
      </c>
      <c r="D13" t="s">
        <v>80</v>
      </c>
      <c r="E13">
        <v>14</v>
      </c>
      <c r="F13" t="s">
        <v>81</v>
      </c>
      <c r="G13" s="1">
        <v>3200</v>
      </c>
      <c r="H13" t="s">
        <v>71</v>
      </c>
    </row>
    <row r="14" spans="1:8" x14ac:dyDescent="0.25">
      <c r="A14" t="s">
        <v>82</v>
      </c>
      <c r="B14" t="s">
        <v>83</v>
      </c>
      <c r="C14" t="s">
        <v>68</v>
      </c>
      <c r="D14" t="s">
        <v>84</v>
      </c>
      <c r="E14">
        <v>14</v>
      </c>
      <c r="F14" t="s">
        <v>85</v>
      </c>
      <c r="G14" s="1">
        <v>3200</v>
      </c>
      <c r="H14" t="s">
        <v>71</v>
      </c>
    </row>
    <row r="15" spans="1:8" x14ac:dyDescent="0.25">
      <c r="A15" t="s">
        <v>86</v>
      </c>
      <c r="B15" t="s">
        <v>87</v>
      </c>
      <c r="C15" t="s">
        <v>68</v>
      </c>
      <c r="D15" t="s">
        <v>88</v>
      </c>
      <c r="E15">
        <v>14</v>
      </c>
      <c r="F15" t="s">
        <v>70</v>
      </c>
      <c r="G15" s="1">
        <v>3200</v>
      </c>
      <c r="H15" t="s">
        <v>71</v>
      </c>
    </row>
    <row r="16" spans="1:8" x14ac:dyDescent="0.25">
      <c r="A16" t="s">
        <v>89</v>
      </c>
      <c r="B16" t="s">
        <v>90</v>
      </c>
      <c r="C16" t="s">
        <v>91</v>
      </c>
      <c r="D16" t="s">
        <v>92</v>
      </c>
      <c r="E16">
        <v>12</v>
      </c>
      <c r="F16" t="s">
        <v>93</v>
      </c>
      <c r="G16" s="1">
        <v>20000</v>
      </c>
      <c r="H16" t="s">
        <v>42</v>
      </c>
    </row>
    <row r="17" spans="1:8" x14ac:dyDescent="0.25">
      <c r="A17" t="s">
        <v>94</v>
      </c>
      <c r="B17" t="s">
        <v>95</v>
      </c>
      <c r="C17" t="s">
        <v>91</v>
      </c>
      <c r="D17" t="s">
        <v>96</v>
      </c>
      <c r="E17">
        <v>16</v>
      </c>
      <c r="F17" t="s">
        <v>97</v>
      </c>
      <c r="G17" s="1">
        <v>6000</v>
      </c>
      <c r="H17" t="s">
        <v>42</v>
      </c>
    </row>
    <row r="18" spans="1:8" x14ac:dyDescent="0.25">
      <c r="A18" t="s">
        <v>98</v>
      </c>
      <c r="B18" t="s">
        <v>99</v>
      </c>
      <c r="C18" t="s">
        <v>91</v>
      </c>
      <c r="D18" t="s">
        <v>100</v>
      </c>
      <c r="E18">
        <v>16</v>
      </c>
      <c r="F18" t="s">
        <v>97</v>
      </c>
      <c r="G18" s="1">
        <v>21000</v>
      </c>
      <c r="H18" t="s">
        <v>42</v>
      </c>
    </row>
    <row r="19" spans="1:8" x14ac:dyDescent="0.25">
      <c r="A19" t="s">
        <v>101</v>
      </c>
      <c r="B19" t="s">
        <v>102</v>
      </c>
      <c r="C19" t="s">
        <v>91</v>
      </c>
      <c r="D19" t="s">
        <v>103</v>
      </c>
      <c r="E19">
        <v>15</v>
      </c>
      <c r="F19" t="s">
        <v>97</v>
      </c>
      <c r="G19" s="1">
        <v>31000</v>
      </c>
      <c r="H19" t="s">
        <v>37</v>
      </c>
    </row>
    <row r="20" spans="1:8" x14ac:dyDescent="0.25">
      <c r="A20" t="s">
        <v>104</v>
      </c>
      <c r="B20" t="s">
        <v>105</v>
      </c>
      <c r="C20" t="s">
        <v>91</v>
      </c>
      <c r="D20" t="s">
        <v>106</v>
      </c>
      <c r="E20">
        <v>15</v>
      </c>
      <c r="F20" t="s">
        <v>97</v>
      </c>
      <c r="G20" s="1">
        <v>23000</v>
      </c>
      <c r="H20" t="s">
        <v>42</v>
      </c>
    </row>
    <row r="21" spans="1:8" x14ac:dyDescent="0.25">
      <c r="A21" t="s">
        <v>107</v>
      </c>
      <c r="B21" t="s">
        <v>108</v>
      </c>
      <c r="C21" t="s">
        <v>91</v>
      </c>
      <c r="D21" t="s">
        <v>109</v>
      </c>
      <c r="E21">
        <v>16</v>
      </c>
      <c r="F21" t="s">
        <v>93</v>
      </c>
      <c r="G21" s="1">
        <v>20000</v>
      </c>
      <c r="H21" t="s">
        <v>42</v>
      </c>
    </row>
    <row r="22" spans="1:8" x14ac:dyDescent="0.25">
      <c r="A22" t="s">
        <v>110</v>
      </c>
      <c r="B22" t="s">
        <v>111</v>
      </c>
      <c r="C22" t="s">
        <v>91</v>
      </c>
      <c r="D22" t="s">
        <v>112</v>
      </c>
      <c r="E22">
        <v>14</v>
      </c>
      <c r="F22" t="s">
        <v>93</v>
      </c>
      <c r="G22" s="1">
        <v>27000</v>
      </c>
      <c r="H22" t="s">
        <v>42</v>
      </c>
    </row>
    <row r="23" spans="1:8" x14ac:dyDescent="0.25">
      <c r="A23" t="s">
        <v>113</v>
      </c>
      <c r="B23" t="s">
        <v>114</v>
      </c>
      <c r="C23" t="s">
        <v>91</v>
      </c>
      <c r="D23" t="s">
        <v>115</v>
      </c>
      <c r="E23">
        <v>13</v>
      </c>
      <c r="F23" t="s">
        <v>97</v>
      </c>
      <c r="G23" s="1">
        <v>49000</v>
      </c>
      <c r="H23" t="s">
        <v>42</v>
      </c>
    </row>
    <row r="24" spans="1:8" x14ac:dyDescent="0.25">
      <c r="A24" t="s">
        <v>116</v>
      </c>
      <c r="B24" t="s">
        <v>117</v>
      </c>
      <c r="C24" t="s">
        <v>118</v>
      </c>
      <c r="D24" t="s">
        <v>119</v>
      </c>
      <c r="E24">
        <v>16</v>
      </c>
      <c r="F24" t="s">
        <v>65</v>
      </c>
      <c r="G24" s="1">
        <v>14000</v>
      </c>
      <c r="H24" t="s">
        <v>71</v>
      </c>
    </row>
    <row r="25" spans="1:8" x14ac:dyDescent="0.25">
      <c r="A25" t="s">
        <v>120</v>
      </c>
      <c r="B25" t="s">
        <v>121</v>
      </c>
      <c r="C25" t="s">
        <v>118</v>
      </c>
      <c r="D25" t="s">
        <v>122</v>
      </c>
      <c r="E25">
        <v>16</v>
      </c>
      <c r="F25" t="s">
        <v>65</v>
      </c>
      <c r="G25" s="1">
        <v>12000</v>
      </c>
      <c r="H25" t="s">
        <v>71</v>
      </c>
    </row>
    <row r="26" spans="1:8" x14ac:dyDescent="0.25">
      <c r="A26" t="s">
        <v>123</v>
      </c>
      <c r="B26" t="s">
        <v>124</v>
      </c>
      <c r="C26" t="s">
        <v>118</v>
      </c>
      <c r="D26" t="s">
        <v>125</v>
      </c>
      <c r="E26">
        <v>12</v>
      </c>
      <c r="F26" t="s">
        <v>65</v>
      </c>
      <c r="G26" s="1">
        <v>14000</v>
      </c>
      <c r="H26" t="s">
        <v>71</v>
      </c>
    </row>
    <row r="27" spans="1:8" x14ac:dyDescent="0.25">
      <c r="A27" t="s">
        <v>126</v>
      </c>
      <c r="B27" t="s">
        <v>127</v>
      </c>
      <c r="C27" t="s">
        <v>118</v>
      </c>
      <c r="D27" t="s">
        <v>128</v>
      </c>
      <c r="E27">
        <v>11</v>
      </c>
      <c r="F27" t="s">
        <v>65</v>
      </c>
      <c r="G27" s="1">
        <v>12000</v>
      </c>
      <c r="H27" t="s">
        <v>71</v>
      </c>
    </row>
    <row r="28" spans="1:8" x14ac:dyDescent="0.25">
      <c r="A28" t="s">
        <v>129</v>
      </c>
      <c r="B28" t="s">
        <v>130</v>
      </c>
      <c r="C28" t="s">
        <v>118</v>
      </c>
      <c r="D28" t="s">
        <v>131</v>
      </c>
      <c r="E28">
        <v>13</v>
      </c>
      <c r="F28" t="s">
        <v>132</v>
      </c>
      <c r="G28" s="1">
        <v>16000</v>
      </c>
      <c r="H28" t="s">
        <v>71</v>
      </c>
    </row>
    <row r="29" spans="1:8" x14ac:dyDescent="0.25">
      <c r="A29" t="s">
        <v>133</v>
      </c>
      <c r="B29" t="s">
        <v>134</v>
      </c>
      <c r="C29" t="s">
        <v>118</v>
      </c>
      <c r="D29" t="s">
        <v>135</v>
      </c>
      <c r="E29">
        <v>12</v>
      </c>
      <c r="F29" t="s">
        <v>136</v>
      </c>
      <c r="G29" s="1">
        <v>16000</v>
      </c>
      <c r="H29" t="s">
        <v>71</v>
      </c>
    </row>
    <row r="30" spans="1:8" x14ac:dyDescent="0.25">
      <c r="A30" t="s">
        <v>137</v>
      </c>
      <c r="B30" t="s">
        <v>138</v>
      </c>
      <c r="C30" t="s">
        <v>118</v>
      </c>
      <c r="D30" t="s">
        <v>139</v>
      </c>
      <c r="E30">
        <v>12</v>
      </c>
      <c r="F30" t="s">
        <v>140</v>
      </c>
      <c r="G30" s="1">
        <v>14000</v>
      </c>
      <c r="H30" t="s">
        <v>71</v>
      </c>
    </row>
    <row r="31" spans="1:8" x14ac:dyDescent="0.25">
      <c r="A31" t="s">
        <v>141</v>
      </c>
      <c r="B31" t="s">
        <v>142</v>
      </c>
      <c r="C31" t="s">
        <v>118</v>
      </c>
      <c r="D31" t="s">
        <v>143</v>
      </c>
      <c r="E31">
        <v>8</v>
      </c>
      <c r="F31" t="s">
        <v>136</v>
      </c>
      <c r="G31" s="1">
        <v>16000</v>
      </c>
      <c r="H31" t="s">
        <v>71</v>
      </c>
    </row>
    <row r="32" spans="1:8" x14ac:dyDescent="0.25">
      <c r="A32" t="s">
        <v>144</v>
      </c>
      <c r="B32" t="s">
        <v>145</v>
      </c>
      <c r="C32" t="s">
        <v>146</v>
      </c>
      <c r="D32" t="s">
        <v>147</v>
      </c>
      <c r="E32">
        <v>15</v>
      </c>
      <c r="F32" t="s">
        <v>148</v>
      </c>
      <c r="G32" s="1">
        <v>4395</v>
      </c>
      <c r="H32" t="s">
        <v>71</v>
      </c>
    </row>
    <row r="33" spans="1:8" x14ac:dyDescent="0.25">
      <c r="A33" t="s">
        <v>149</v>
      </c>
      <c r="B33" t="s">
        <v>150</v>
      </c>
      <c r="C33" t="s">
        <v>146</v>
      </c>
      <c r="D33" t="s">
        <v>151</v>
      </c>
      <c r="E33">
        <v>14</v>
      </c>
      <c r="F33" t="s">
        <v>152</v>
      </c>
      <c r="G33" s="1">
        <v>13366</v>
      </c>
      <c r="H33" t="s">
        <v>71</v>
      </c>
    </row>
    <row r="34" spans="1:8" x14ac:dyDescent="0.25">
      <c r="A34" t="s">
        <v>153</v>
      </c>
      <c r="B34" t="s">
        <v>154</v>
      </c>
      <c r="C34" t="s">
        <v>146</v>
      </c>
      <c r="D34" t="s">
        <v>155</v>
      </c>
      <c r="E34">
        <v>8</v>
      </c>
      <c r="F34" t="s">
        <v>156</v>
      </c>
      <c r="G34" s="1">
        <v>8576</v>
      </c>
      <c r="H34" t="s">
        <v>71</v>
      </c>
    </row>
    <row r="35" spans="1:8" x14ac:dyDescent="0.25">
      <c r="A35" t="s">
        <v>157</v>
      </c>
      <c r="B35" t="s">
        <v>158</v>
      </c>
      <c r="C35" t="s">
        <v>146</v>
      </c>
      <c r="D35" t="s">
        <v>159</v>
      </c>
      <c r="E35">
        <v>14</v>
      </c>
      <c r="F35" t="s">
        <v>148</v>
      </c>
      <c r="G35" s="1">
        <v>4395</v>
      </c>
      <c r="H35" t="s">
        <v>71</v>
      </c>
    </row>
    <row r="36" spans="1:8" x14ac:dyDescent="0.25">
      <c r="A36" t="s">
        <v>160</v>
      </c>
      <c r="B36" t="s">
        <v>161</v>
      </c>
      <c r="C36" t="s">
        <v>146</v>
      </c>
      <c r="D36" t="s">
        <v>162</v>
      </c>
      <c r="E36">
        <v>13</v>
      </c>
      <c r="F36" t="s">
        <v>148</v>
      </c>
      <c r="G36" s="1">
        <v>5919</v>
      </c>
      <c r="H36" t="s">
        <v>71</v>
      </c>
    </row>
    <row r="37" spans="1:8" x14ac:dyDescent="0.25">
      <c r="A37" t="s">
        <v>163</v>
      </c>
      <c r="B37" t="s">
        <v>164</v>
      </c>
      <c r="C37" t="s">
        <v>146</v>
      </c>
      <c r="D37" t="s">
        <v>165</v>
      </c>
      <c r="E37">
        <v>12</v>
      </c>
      <c r="F37" t="s">
        <v>166</v>
      </c>
      <c r="G37" s="1">
        <v>6110</v>
      </c>
      <c r="H37" t="s">
        <v>71</v>
      </c>
    </row>
    <row r="38" spans="1:8" x14ac:dyDescent="0.25">
      <c r="A38" t="s">
        <v>167</v>
      </c>
      <c r="B38" t="s">
        <v>168</v>
      </c>
      <c r="C38" t="s">
        <v>146</v>
      </c>
      <c r="D38" t="s">
        <v>169</v>
      </c>
      <c r="E38">
        <v>14</v>
      </c>
      <c r="F38" t="s">
        <v>148</v>
      </c>
      <c r="G38" s="1">
        <v>4395</v>
      </c>
      <c r="H38" t="s">
        <v>71</v>
      </c>
    </row>
    <row r="39" spans="1:8" x14ac:dyDescent="0.25">
      <c r="G3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89744-08C4-4208-8C74-D9DFEEF77AA0}">
  <dimension ref="B1:J31"/>
  <sheetViews>
    <sheetView workbookViewId="0">
      <selection activeCell="J25" sqref="J25"/>
    </sheetView>
  </sheetViews>
  <sheetFormatPr baseColWidth="10" defaultRowHeight="15" x14ac:dyDescent="0.25"/>
  <cols>
    <col min="1" max="16384" width="11.42578125" style="33"/>
  </cols>
  <sheetData>
    <row r="1" spans="2:10" ht="16.5" thickTop="1" thickBot="1" x14ac:dyDescent="0.3">
      <c r="B1" s="79" t="s">
        <v>11</v>
      </c>
      <c r="C1" s="80"/>
      <c r="D1" s="80"/>
      <c r="E1" s="80"/>
      <c r="F1" s="80"/>
      <c r="G1" s="80"/>
      <c r="H1" s="80"/>
      <c r="I1" s="80"/>
      <c r="J1" s="81"/>
    </row>
    <row r="2" spans="2:10" ht="16.5" thickTop="1" thickBot="1" x14ac:dyDescent="0.3">
      <c r="B2" s="34" t="s">
        <v>12</v>
      </c>
      <c r="C2" s="82" t="s">
        <v>13</v>
      </c>
      <c r="D2" s="82"/>
      <c r="E2" s="82"/>
      <c r="F2" s="83" t="s">
        <v>14</v>
      </c>
      <c r="G2" s="84"/>
      <c r="H2" s="83" t="s">
        <v>15</v>
      </c>
      <c r="I2" s="82"/>
      <c r="J2" s="85"/>
    </row>
    <row r="3" spans="2:10" ht="16.5" thickTop="1" thickBot="1" x14ac:dyDescent="0.3">
      <c r="B3" s="35">
        <v>1</v>
      </c>
      <c r="C3" s="86" t="s">
        <v>16</v>
      </c>
      <c r="D3" s="86"/>
      <c r="E3" s="86"/>
      <c r="F3" s="87">
        <v>6</v>
      </c>
      <c r="G3" s="88"/>
      <c r="H3" s="89"/>
      <c r="I3" s="90"/>
      <c r="J3" s="91"/>
    </row>
    <row r="4" spans="2:10" ht="16.5" thickTop="1" thickBot="1" x14ac:dyDescent="0.3">
      <c r="B4" s="36"/>
      <c r="C4" s="86"/>
      <c r="D4" s="86"/>
      <c r="E4" s="86"/>
      <c r="F4" s="92"/>
      <c r="G4" s="93"/>
      <c r="H4" s="92"/>
      <c r="I4" s="86"/>
      <c r="J4" s="94"/>
    </row>
    <row r="5" spans="2:10" ht="15.75" thickTop="1" x14ac:dyDescent="0.25">
      <c r="B5" s="95">
        <v>2</v>
      </c>
      <c r="C5" s="97" t="s">
        <v>17</v>
      </c>
      <c r="D5" s="97"/>
      <c r="E5" s="97"/>
      <c r="F5" s="98">
        <v>7</v>
      </c>
      <c r="G5" s="99"/>
      <c r="H5" s="102"/>
      <c r="I5" s="103"/>
      <c r="J5" s="104"/>
    </row>
    <row r="6" spans="2:10" ht="15.75" thickBot="1" x14ac:dyDescent="0.3">
      <c r="B6" s="96"/>
      <c r="C6" s="106" t="s">
        <v>18</v>
      </c>
      <c r="D6" s="106"/>
      <c r="E6" s="106"/>
      <c r="F6" s="100"/>
      <c r="G6" s="101"/>
      <c r="H6" s="105"/>
      <c r="I6" s="106"/>
      <c r="J6" s="107"/>
    </row>
    <row r="7" spans="2:10" ht="15.75" thickTop="1" x14ac:dyDescent="0.25">
      <c r="B7" s="95">
        <v>3</v>
      </c>
      <c r="C7" s="103" t="s">
        <v>19</v>
      </c>
      <c r="D7" s="103"/>
      <c r="E7" s="103"/>
      <c r="F7" s="108">
        <f>F3*F5</f>
        <v>42</v>
      </c>
      <c r="G7" s="109"/>
      <c r="H7" s="102"/>
      <c r="I7" s="103"/>
      <c r="J7" s="104"/>
    </row>
    <row r="8" spans="2:10" ht="15.75" thickBot="1" x14ac:dyDescent="0.3">
      <c r="B8" s="96"/>
      <c r="C8" s="106" t="s">
        <v>20</v>
      </c>
      <c r="D8" s="106"/>
      <c r="E8" s="106"/>
      <c r="F8" s="110"/>
      <c r="G8" s="111"/>
      <c r="H8" s="105"/>
      <c r="I8" s="106"/>
      <c r="J8" s="107"/>
    </row>
    <row r="9" spans="2:10" ht="16.5" thickTop="1" thickBot="1" x14ac:dyDescent="0.3">
      <c r="B9" s="35"/>
      <c r="C9" s="86"/>
      <c r="D9" s="86"/>
      <c r="E9" s="86"/>
      <c r="F9" s="92"/>
      <c r="G9" s="93"/>
      <c r="H9" s="92"/>
      <c r="I9" s="86"/>
      <c r="J9" s="94"/>
    </row>
    <row r="10" spans="2:10" ht="15.75" thickTop="1" x14ac:dyDescent="0.25">
      <c r="B10" s="95">
        <v>4</v>
      </c>
      <c r="C10" s="103" t="s">
        <v>21</v>
      </c>
      <c r="D10" s="103"/>
      <c r="E10" s="103"/>
      <c r="F10" s="108">
        <v>52</v>
      </c>
      <c r="G10" s="109"/>
      <c r="H10" s="102"/>
      <c r="I10" s="103"/>
      <c r="J10" s="104"/>
    </row>
    <row r="11" spans="2:10" ht="15.75" thickBot="1" x14ac:dyDescent="0.3">
      <c r="B11" s="96"/>
      <c r="C11" s="106" t="s">
        <v>22</v>
      </c>
      <c r="D11" s="106"/>
      <c r="E11" s="106"/>
      <c r="F11" s="110"/>
      <c r="G11" s="111"/>
      <c r="H11" s="105"/>
      <c r="I11" s="106"/>
      <c r="J11" s="107"/>
    </row>
    <row r="12" spans="2:10" ht="16.5" thickTop="1" thickBot="1" x14ac:dyDescent="0.3">
      <c r="B12" s="35"/>
      <c r="C12" s="86"/>
      <c r="D12" s="86"/>
      <c r="E12" s="86"/>
      <c r="F12" s="92"/>
      <c r="G12" s="93"/>
      <c r="H12" s="92"/>
      <c r="I12" s="86"/>
      <c r="J12" s="94"/>
    </row>
    <row r="13" spans="2:10" ht="16.5" thickTop="1" thickBot="1" x14ac:dyDescent="0.3">
      <c r="B13" s="35">
        <v>5</v>
      </c>
      <c r="C13" s="86" t="s">
        <v>23</v>
      </c>
      <c r="D13" s="86"/>
      <c r="E13" s="86"/>
      <c r="F13" s="92">
        <f>F10*F7</f>
        <v>2184</v>
      </c>
      <c r="G13" s="93"/>
      <c r="H13" s="92"/>
      <c r="I13" s="86"/>
      <c r="J13" s="94"/>
    </row>
    <row r="14" spans="2:10" ht="16.5" thickTop="1" thickBot="1" x14ac:dyDescent="0.3">
      <c r="B14" s="37"/>
      <c r="C14" s="103"/>
      <c r="D14" s="103"/>
      <c r="E14" s="103"/>
      <c r="F14" s="102"/>
      <c r="G14" s="112"/>
      <c r="H14" s="102"/>
      <c r="I14" s="103"/>
      <c r="J14" s="104"/>
    </row>
    <row r="15" spans="2:10" ht="15.75" thickBot="1" x14ac:dyDescent="0.3">
      <c r="B15" s="38">
        <v>6</v>
      </c>
      <c r="C15" s="116" t="s">
        <v>30</v>
      </c>
      <c r="D15" s="116"/>
      <c r="E15" s="116"/>
      <c r="F15" s="117">
        <f>F13*50/100</f>
        <v>1092</v>
      </c>
      <c r="G15" s="118"/>
      <c r="H15" s="119"/>
      <c r="I15" s="116"/>
      <c r="J15" s="120"/>
    </row>
    <row r="16" spans="2:10" ht="16.5" thickTop="1" thickBot="1" x14ac:dyDescent="0.3">
      <c r="B16" s="39"/>
      <c r="C16" s="40"/>
      <c r="D16" s="40"/>
      <c r="E16" s="40"/>
      <c r="F16" s="41"/>
      <c r="G16" s="42"/>
      <c r="H16" s="41"/>
      <c r="I16" s="40"/>
      <c r="J16" s="43"/>
    </row>
    <row r="17" spans="2:10" ht="16.5" thickTop="1" thickBot="1" x14ac:dyDescent="0.3">
      <c r="B17" s="44">
        <v>7</v>
      </c>
      <c r="C17" s="121" t="s">
        <v>24</v>
      </c>
      <c r="D17" s="122"/>
      <c r="E17" s="123"/>
      <c r="F17" s="124">
        <f>B22/F15</f>
        <v>32.051282051282051</v>
      </c>
      <c r="G17" s="125"/>
      <c r="H17" s="126"/>
      <c r="I17" s="122"/>
      <c r="J17" s="127"/>
    </row>
    <row r="18" spans="2:10" ht="16.5" thickTop="1" thickBot="1" x14ac:dyDescent="0.3"/>
    <row r="19" spans="2:10" ht="16.5" thickTop="1" thickBot="1" x14ac:dyDescent="0.3">
      <c r="B19" s="128" t="s">
        <v>25</v>
      </c>
      <c r="C19" s="129"/>
      <c r="D19" s="45">
        <f>B25*4</f>
        <v>2692.3076923076924</v>
      </c>
    </row>
    <row r="20" spans="2:10" ht="15.75" hidden="1" thickBot="1" x14ac:dyDescent="0.3">
      <c r="B20" s="46"/>
      <c r="D20" s="47"/>
    </row>
    <row r="21" spans="2:10" ht="16.5" thickTop="1" thickBot="1" x14ac:dyDescent="0.3">
      <c r="B21" s="130" t="s">
        <v>26</v>
      </c>
      <c r="C21" s="131"/>
      <c r="D21" s="132"/>
    </row>
    <row r="22" spans="2:10" ht="16.5" thickTop="1" thickBot="1" x14ac:dyDescent="0.3">
      <c r="B22" s="133">
        <v>35000</v>
      </c>
      <c r="C22" s="134"/>
      <c r="D22" s="135"/>
    </row>
    <row r="23" spans="2:10" ht="16.5" hidden="1" thickTop="1" thickBot="1" x14ac:dyDescent="0.3">
      <c r="B23" s="136"/>
      <c r="C23" s="137"/>
      <c r="D23" s="138"/>
    </row>
    <row r="24" spans="2:10" ht="16.5" thickTop="1" thickBot="1" x14ac:dyDescent="0.3">
      <c r="B24" s="130" t="s">
        <v>27</v>
      </c>
      <c r="C24" s="131"/>
      <c r="D24" s="132"/>
    </row>
    <row r="25" spans="2:10" ht="16.5" thickTop="1" thickBot="1" x14ac:dyDescent="0.3">
      <c r="B25" s="113">
        <f>B22/F10</f>
        <v>673.07692307692309</v>
      </c>
      <c r="C25" s="114"/>
      <c r="D25" s="115"/>
      <c r="E25" s="48"/>
    </row>
    <row r="26" spans="2:10" ht="16.5" hidden="1" thickTop="1" thickBot="1" x14ac:dyDescent="0.3">
      <c r="B26" s="136"/>
      <c r="C26" s="137"/>
      <c r="D26" s="138"/>
    </row>
    <row r="27" spans="2:10" ht="16.5" thickTop="1" thickBot="1" x14ac:dyDescent="0.3">
      <c r="B27" s="130" t="s">
        <v>28</v>
      </c>
      <c r="C27" s="131"/>
      <c r="D27" s="132"/>
    </row>
    <row r="28" spans="2:10" ht="16.5" thickTop="1" thickBot="1" x14ac:dyDescent="0.3">
      <c r="B28" s="139">
        <f>F17*100/5</f>
        <v>641.02564102564099</v>
      </c>
      <c r="C28" s="140"/>
      <c r="D28" s="141"/>
    </row>
    <row r="29" spans="2:10" ht="16.5" thickTop="1" thickBot="1" x14ac:dyDescent="0.3">
      <c r="B29" s="130" t="s">
        <v>29</v>
      </c>
      <c r="C29" s="131"/>
      <c r="D29" s="132"/>
    </row>
    <row r="30" spans="2:10" ht="16.5" thickTop="1" thickBot="1" x14ac:dyDescent="0.3">
      <c r="B30" s="139">
        <f>B25/F5</f>
        <v>96.15384615384616</v>
      </c>
      <c r="C30" s="140"/>
      <c r="D30" s="141"/>
    </row>
    <row r="31" spans="2:10" ht="15.75" thickTop="1" x14ac:dyDescent="0.25"/>
  </sheetData>
  <mergeCells count="54">
    <mergeCell ref="B26:D26"/>
    <mergeCell ref="B27:D27"/>
    <mergeCell ref="B28:D28"/>
    <mergeCell ref="B29:D29"/>
    <mergeCell ref="B30:D30"/>
    <mergeCell ref="B25:D25"/>
    <mergeCell ref="C15:E15"/>
    <mergeCell ref="F15:G15"/>
    <mergeCell ref="H15:J15"/>
    <mergeCell ref="C17:E17"/>
    <mergeCell ref="F17:G17"/>
    <mergeCell ref="H17:J17"/>
    <mergeCell ref="B19:C19"/>
    <mergeCell ref="B21:D21"/>
    <mergeCell ref="B22:D22"/>
    <mergeCell ref="B23:D23"/>
    <mergeCell ref="B24:D24"/>
    <mergeCell ref="C13:E13"/>
    <mergeCell ref="F13:G13"/>
    <mergeCell ref="H13:J13"/>
    <mergeCell ref="C14:E14"/>
    <mergeCell ref="F14:G14"/>
    <mergeCell ref="H14:J14"/>
    <mergeCell ref="C12:E12"/>
    <mergeCell ref="F12:G12"/>
    <mergeCell ref="H12:J12"/>
    <mergeCell ref="B7:B8"/>
    <mergeCell ref="C7:E7"/>
    <mergeCell ref="F7:G8"/>
    <mergeCell ref="H7:J8"/>
    <mergeCell ref="C8:E8"/>
    <mergeCell ref="C9:E9"/>
    <mergeCell ref="F9:G9"/>
    <mergeCell ref="H9:J9"/>
    <mergeCell ref="B10:B11"/>
    <mergeCell ref="C10:E10"/>
    <mergeCell ref="F10:G11"/>
    <mergeCell ref="H10:J11"/>
    <mergeCell ref="C11:E11"/>
    <mergeCell ref="C4:E4"/>
    <mergeCell ref="F4:G4"/>
    <mergeCell ref="H4:J4"/>
    <mergeCell ref="B5:B6"/>
    <mergeCell ref="C5:E5"/>
    <mergeCell ref="F5:G6"/>
    <mergeCell ref="H5:J6"/>
    <mergeCell ref="C6:E6"/>
    <mergeCell ref="B1:J1"/>
    <mergeCell ref="C2:E2"/>
    <mergeCell ref="F2:G2"/>
    <mergeCell ref="H2:J2"/>
    <mergeCell ref="C3:E3"/>
    <mergeCell ref="F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COURSES</vt:lpstr>
      <vt:lpstr>Liste des courses</vt:lpstr>
      <vt:lpstr>Objectif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2019-12-17T13:32:55Z</dcterms:created>
  <dcterms:modified xsi:type="dcterms:W3CDTF">2020-01-02T16:44:28Z</dcterms:modified>
</cp:coreProperties>
</file>