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DCB3E039-F2FC-43B2-B1BB-C18A3E16C98D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Modèle" sheetId="1" r:id="rId1"/>
    <sheet name="Feuil2" sheetId="2" r:id="rId2"/>
    <sheet name="Feuil1" sheetId="3" r:id="rId3"/>
  </sheets>
  <definedNames>
    <definedName name="PLAT_equiv">Feuil2!$AI$20:$AI$24</definedName>
    <definedName name="PLAT_index">Feuil2!$AK$20:$AK$24</definedName>
    <definedName name="standart">Feuil1!$B$2:$B$6</definedName>
    <definedName name="terrain">Feuil1!$B$2:$B$5</definedName>
    <definedName name="TROT_equiv">Feuil2!$AI$29:$AI$33</definedName>
    <definedName name="TROT_index">Feuil2!$AK$29:$AK$33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U18" i="2" l="1"/>
  <c r="AU19" i="2"/>
  <c r="AU20" i="2"/>
  <c r="AU21" i="2"/>
  <c r="AV21" i="2" s="1"/>
  <c r="AU17" i="2"/>
  <c r="AV17" i="2" s="1"/>
  <c r="AR21" i="2"/>
  <c r="AR20" i="2"/>
  <c r="AR19" i="2"/>
  <c r="AR18" i="2"/>
  <c r="AR17" i="2"/>
  <c r="AV20" i="2"/>
  <c r="AV19" i="2"/>
  <c r="AV18" i="2"/>
  <c r="AI44" i="2" l="1"/>
  <c r="AJ44" i="2"/>
  <c r="AK44" i="2"/>
  <c r="AL44" i="2"/>
  <c r="AM44" i="2"/>
  <c r="AN44" i="2"/>
  <c r="AO44" i="2"/>
  <c r="AH44" i="2"/>
  <c r="AI42" i="2" l="1"/>
  <c r="AI46" i="2" s="1"/>
  <c r="AJ42" i="2"/>
  <c r="AJ46" i="2" s="1"/>
  <c r="AK42" i="2"/>
  <c r="AK46" i="2" s="1"/>
  <c r="AL42" i="2"/>
  <c r="AL46" i="2" s="1"/>
  <c r="AM42" i="2"/>
  <c r="AM46" i="2" s="1"/>
  <c r="AN42" i="2"/>
  <c r="AN46" i="2" s="1"/>
  <c r="AO42" i="2"/>
  <c r="AO46" i="2" s="1"/>
  <c r="AH42" i="2"/>
  <c r="AH46" i="2" s="1"/>
  <c r="AI41" i="2" l="1"/>
  <c r="AJ41" i="2"/>
  <c r="AK41" i="2"/>
  <c r="AL41" i="2"/>
  <c r="AM41" i="2"/>
  <c r="AN41" i="2"/>
  <c r="AO41" i="2"/>
  <c r="AH41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<sst xmlns="http://schemas.openxmlformats.org/spreadsheetml/2006/main" count="142" uniqueCount="93">
  <si>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</si>
  <si>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</si>
  <si>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</si>
  <si>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</si>
  <si>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</si>
  <si>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</si>
  <si>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</si>
  <si>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</si>
  <si>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</si>
  <si>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</si>
  <si>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</si>
  <si>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</si>
  <si>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</si>
  <si>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</si>
  <si>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</si>
  <si>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</si>
  <si>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</si>
  <si>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</si>
  <si>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</si>
  <si>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</si>
  <si>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</si>
  <si>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le Calcul</t>
  </si>
  <si>
    <t>Sélection finale</t>
  </si>
  <si>
    <t>NW</t>
  </si>
  <si>
    <t>W</t>
  </si>
  <si>
    <t>COTE</t>
  </si>
  <si>
    <t>France PARIS</t>
  </si>
  <si>
    <t>Le Gagnant d'un handicap a souvent déjà gagné un HANDICAP</t>
  </si>
  <si>
    <t>Make a Living at the Races</t>
  </si>
  <si>
    <t>Suppl</t>
  </si>
  <si>
    <t>GAGNANT A LA DERNIERE COURSE</t>
  </si>
  <si>
    <t>KG</t>
  </si>
  <si>
    <t>TOTAL</t>
  </si>
  <si>
    <t>System 0 Simple</t>
  </si>
  <si>
    <t>System Double 00</t>
  </si>
  <si>
    <t>AGE</t>
  </si>
  <si>
    <t>Cheval 6 ans ou +</t>
  </si>
  <si>
    <t>POIDS</t>
  </si>
  <si>
    <t>PLUS GROS POIDS</t>
  </si>
  <si>
    <t>Ecarts Et Selection de la presse</t>
  </si>
  <si>
    <t>NB Cité</t>
  </si>
  <si>
    <t>Plat</t>
  </si>
  <si>
    <t>Obstacle</t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</si>
  <si>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</si>
  <si>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</si>
  <si>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</si>
  <si>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</si>
  <si>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</si>
  <si>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t>JOCKEY</t>
  </si>
  <si>
    <t>ENTRAINEUR</t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</si>
  <si>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MASURE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</si>
  <si>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ROUGET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</si>
  <si>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.MACAIRE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</si>
  <si>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.FABRE (S) </t>
    </r>
    <r>
      <rPr>
        <sz val="11"/>
        <color rgb="FFFF0000"/>
        <rFont val="Calibri"/>
        <family val="2"/>
        <scheme val="minor"/>
      </rPr>
      <t>60</t>
    </r>
    <r>
      <rPr>
        <b/>
        <sz val="11"/>
        <color rgb="FFFF0000"/>
        <rFont val="Calibri"/>
        <family val="2"/>
        <scheme val="minor"/>
      </rPr>
      <t>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</si>
  <si>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PANTALL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</si>
  <si>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.NICOLLE </t>
    </r>
    <r>
      <rPr>
        <sz val="11"/>
        <color rgb="FFFF0000"/>
        <rFont val="Calibri"/>
        <family val="2"/>
        <scheme val="minor"/>
      </rPr>
      <t>6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</si>
  <si>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.CHAILLE-CHAILLE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</si>
  <si>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t>TOP.P</t>
  </si>
  <si>
    <t>LTO</t>
  </si>
  <si>
    <t>AA-PMU Odds</t>
  </si>
  <si>
    <t>W% réussite</t>
  </si>
  <si>
    <t>1.58</t>
  </si>
  <si>
    <t>1.99</t>
  </si>
  <si>
    <t>2.35</t>
  </si>
  <si>
    <t>2.9</t>
  </si>
  <si>
    <t>top performance</t>
  </si>
  <si>
    <t>Rang</t>
  </si>
  <si>
    <t>last time out</t>
  </si>
  <si>
    <t>Derniere place</t>
  </si>
  <si>
    <t xml:space="preserve">W% </t>
  </si>
  <si>
    <t>PLAT</t>
  </si>
  <si>
    <t>TROT OBSTACLE</t>
  </si>
  <si>
    <t>DISIPLINE</t>
  </si>
  <si>
    <t>Stastistique des gagnants</t>
  </si>
  <si>
    <t>Zones cotes</t>
  </si>
  <si>
    <t>Pourcentage</t>
  </si>
  <si>
    <t>1,1 à 2,5</t>
  </si>
  <si>
    <t>2,6 à 4</t>
  </si>
  <si>
    <t>SHF</t>
  </si>
  <si>
    <t>4,5 à 8</t>
  </si>
  <si>
    <t>8,5 ou plus</t>
  </si>
  <si>
    <t>Bénéficiere chaque année</t>
  </si>
  <si>
    <t>LOURD</t>
  </si>
  <si>
    <t>SOUPLE</t>
  </si>
  <si>
    <t xml:space="preserve">BON </t>
  </si>
  <si>
    <t>COLLANT</t>
  </si>
  <si>
    <t>L'etat du terrain</t>
  </si>
  <si>
    <t>TERRAIN</t>
  </si>
  <si>
    <t>jouer le</t>
  </si>
  <si>
    <t>STANDART</t>
  </si>
  <si>
    <t>MOINS</t>
  </si>
  <si>
    <t>DISTANCE</t>
  </si>
  <si>
    <t>METRES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</si>
</sst>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2"/>
      <color theme="0"/>
      <name val="Calibri"/>
      <family val="2"/>
      <scheme val="minor"/>
    </font>
    <font>
      <u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0"/>
      </patternFill>
    </fill>
    <fill>
      <patternFill patternType="solid">
        <fgColor theme="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gradientFill degree="90">
        <stop position="0">
          <color rgb="FFFFFF00"/>
        </stop>
        <stop position="1">
          <color rgb="FF66FF33"/>
        </stop>
      </gradientFill>
    </fill>
    <fill>
      <patternFill patternType="solid">
        <fgColor rgb="FF0F02B2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0000FF"/>
        </stop>
        <stop position="1">
          <color theme="1"/>
        </stop>
      </gradientFill>
    </fill>
    <fill>
      <gradientFill degree="90">
        <stop position="0">
          <color rgb="FFFFFF00"/>
        </stop>
        <stop position="1">
          <color rgb="FF0000FF"/>
        </stop>
      </gradientFill>
    </fill>
    <fill>
      <patternFill patternType="solid">
        <fgColor rgb="FFFFFF00"/>
        <bgColor indexed="64"/>
      </patternFill>
    </fill>
    <fill>
      <patternFill patternType="solid">
        <fgColor rgb="FF1C21F8"/>
        <bgColor indexed="64"/>
      </pattern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rgb="FF66FF33"/>
        </stop>
        <stop position="1">
          <color rgb="FFFFFF00"/>
        </stop>
      </gradientFill>
    </fill>
    <fill>
      <patternFill patternType="solid">
        <fgColor rgb="FF00FF00"/>
        <bgColor indexed="64"/>
      </patternFill>
    </fill>
  </fills>
  <borders count="14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rgb="FF3333FF"/>
      </left>
      <right/>
      <top style="thick">
        <color rgb="FF3333FF"/>
      </top>
      <bottom/>
      <diagonal/>
    </border>
    <border>
      <left/>
      <right/>
      <top style="thick">
        <color rgb="FF3333FF"/>
      </top>
      <bottom/>
      <diagonal/>
    </border>
    <border>
      <left/>
      <right style="thick">
        <color rgb="FF3333FF"/>
      </right>
      <top style="thick">
        <color rgb="FF3333FF"/>
      </top>
      <bottom/>
      <diagonal/>
    </border>
    <border>
      <left style="thick">
        <color rgb="FF3333FF"/>
      </left>
      <right/>
      <top/>
      <bottom/>
      <diagonal/>
    </border>
    <border>
      <left/>
      <right style="thick">
        <color rgb="FF3333FF"/>
      </right>
      <top/>
      <bottom/>
      <diagonal/>
    </border>
    <border>
      <left style="thick">
        <color rgb="FF3333FF"/>
      </left>
      <right/>
      <top/>
      <bottom style="thick">
        <color rgb="FF3333FF"/>
      </bottom>
      <diagonal/>
    </border>
    <border>
      <left/>
      <right/>
      <top/>
      <bottom style="thick">
        <color rgb="FF3333FF"/>
      </bottom>
      <diagonal/>
    </border>
    <border>
      <left/>
      <right style="thick">
        <color rgb="FF3333FF"/>
      </right>
      <top/>
      <bottom style="thick">
        <color rgb="FF3333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double">
        <color rgb="FF3333FF"/>
      </left>
      <right/>
      <top/>
      <bottom/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thin">
        <color indexed="64"/>
      </bottom>
      <diagonal/>
    </border>
    <border>
      <left style="double">
        <color rgb="FF3333FF"/>
      </left>
      <right/>
      <top style="medium">
        <color indexed="64"/>
      </top>
      <bottom style="medium">
        <color indexed="64"/>
      </bottom>
      <diagonal/>
    </border>
    <border>
      <left style="double">
        <color rgb="FF3333FF"/>
      </left>
      <right style="thin">
        <color indexed="64"/>
      </right>
      <top/>
      <bottom style="thin">
        <color indexed="64"/>
      </bottom>
      <diagonal/>
    </border>
    <border>
      <left style="double">
        <color rgb="FF3333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3333FF"/>
      </right>
      <top/>
      <bottom style="thin">
        <color indexed="64"/>
      </bottom>
      <diagonal/>
    </border>
    <border>
      <left style="double">
        <color rgb="FF3333FF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double">
        <color rgb="FF3333FF"/>
      </bottom>
      <diagonal/>
    </border>
    <border>
      <left style="thick">
        <color rgb="FF3333FF"/>
      </left>
      <right/>
      <top style="thick">
        <color rgb="FF3333FF"/>
      </top>
      <bottom style="thick">
        <color rgb="FF3333FF"/>
      </bottom>
      <diagonal/>
    </border>
    <border>
      <left/>
      <right/>
      <top style="thick">
        <color rgb="FF3333FF"/>
      </top>
      <bottom style="thick">
        <color rgb="FF3333FF"/>
      </bottom>
      <diagonal/>
    </border>
    <border>
      <left/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rgb="FF3333FF"/>
      </left>
      <right style="thin">
        <color rgb="FF3333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 style="thick">
        <color rgb="FF3333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/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n">
        <color rgb="FF3F3F3F"/>
      </left>
      <right/>
      <top style="medium">
        <color rgb="FF0000FF"/>
      </top>
      <bottom style="thin">
        <color rgb="FF3F3F3F"/>
      </bottom>
      <diagonal/>
    </border>
    <border>
      <left/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ck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medium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/>
      <bottom style="thick">
        <color rgb="FF0000FF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double">
        <color auto="1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333FF"/>
      </left>
      <right/>
      <top style="thick">
        <color rgb="FF3333FF"/>
      </top>
      <bottom style="thin">
        <color rgb="FF3333FF"/>
      </bottom>
      <diagonal/>
    </border>
    <border>
      <left/>
      <right/>
      <top style="thick">
        <color rgb="FF3333FF"/>
      </top>
      <bottom style="thin">
        <color rgb="FF3333FF"/>
      </bottom>
      <diagonal/>
    </border>
    <border>
      <left/>
      <right style="thin">
        <color rgb="FF3333FF"/>
      </right>
      <top style="thick">
        <color rgb="FF3333FF"/>
      </top>
      <bottom style="thin">
        <color rgb="FF3333FF"/>
      </bottom>
      <diagonal/>
    </border>
    <border>
      <left style="thin">
        <color theme="1"/>
      </left>
      <right style="thin">
        <color auto="1"/>
      </right>
      <top style="thick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auto="1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ck">
        <color rgb="FF0000FF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ck">
        <color rgb="FF00FF00"/>
      </left>
      <right/>
      <top style="thick">
        <color rgb="FF0000FF"/>
      </top>
      <bottom style="thick">
        <color rgb="FF0000FF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3" applyNumberFormat="0" applyAlignment="0" applyProtection="0"/>
    <xf numFmtId="0" fontId="12" fillId="0" borderId="0" applyNumberFormat="0" applyFill="0" applyBorder="0" applyAlignment="0" applyProtection="0"/>
  </cellStyleXfs>
  <cellXfs count="271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2" fillId="4" borderId="24" xfId="3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/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4" fillId="6" borderId="17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4" fillId="6" borderId="3" xfId="2" applyFont="1" applyFill="1" applyBorder="1" applyAlignment="1">
      <alignment horizontal="center"/>
    </xf>
    <xf numFmtId="0" fontId="5" fillId="4" borderId="19" xfId="2" applyFont="1" applyFill="1" applyBorder="1" applyAlignment="1">
      <alignment horizontal="center"/>
    </xf>
    <xf numFmtId="0" fontId="5" fillId="4" borderId="20" xfId="2" applyFont="1" applyFill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6" fillId="4" borderId="18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14" fillId="4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13" fillId="8" borderId="28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15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0" fillId="4" borderId="32" xfId="0" applyFill="1" applyBorder="1"/>
    <xf numFmtId="0" fontId="0" fillId="4" borderId="33" xfId="0" applyFill="1" applyBorder="1"/>
    <xf numFmtId="0" fontId="0" fillId="4" borderId="34" xfId="0" applyFill="1" applyBorder="1"/>
    <xf numFmtId="0" fontId="0" fillId="4" borderId="35" xfId="0" applyFill="1" applyBorder="1"/>
    <xf numFmtId="0" fontId="16" fillId="4" borderId="36" xfId="0" applyFont="1" applyFill="1" applyBorder="1" applyAlignment="1">
      <alignment vertical="center"/>
    </xf>
    <xf numFmtId="0" fontId="0" fillId="4" borderId="37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4" fillId="6" borderId="48" xfId="2" applyFont="1" applyFill="1" applyBorder="1" applyAlignment="1">
      <alignment horizontal="center"/>
    </xf>
    <xf numFmtId="0" fontId="4" fillId="6" borderId="49" xfId="2" applyFont="1" applyFill="1" applyBorder="1" applyAlignment="1">
      <alignment horizontal="center"/>
    </xf>
    <xf numFmtId="0" fontId="4" fillId="6" borderId="50" xfId="2" applyFont="1" applyFill="1" applyBorder="1" applyAlignment="1">
      <alignment horizontal="center"/>
    </xf>
    <xf numFmtId="0" fontId="6" fillId="4" borderId="51" xfId="1" applyFont="1" applyFill="1" applyBorder="1" applyAlignment="1">
      <alignment horizontal="center"/>
    </xf>
    <xf numFmtId="0" fontId="8" fillId="4" borderId="49" xfId="1" applyFont="1" applyFill="1" applyBorder="1" applyAlignment="1">
      <alignment horizontal="center"/>
    </xf>
    <xf numFmtId="0" fontId="6" fillId="4" borderId="52" xfId="1" applyFont="1" applyFill="1" applyBorder="1" applyAlignment="1">
      <alignment horizontal="center"/>
    </xf>
    <xf numFmtId="0" fontId="8" fillId="4" borderId="53" xfId="1" applyFont="1" applyFill="1" applyBorder="1" applyAlignment="1">
      <alignment horizontal="center"/>
    </xf>
    <xf numFmtId="0" fontId="6" fillId="4" borderId="54" xfId="1" applyFont="1" applyFill="1" applyBorder="1" applyAlignment="1">
      <alignment horizontal="center"/>
    </xf>
    <xf numFmtId="0" fontId="6" fillId="4" borderId="55" xfId="1" applyFont="1" applyFill="1" applyBorder="1" applyAlignment="1">
      <alignment horizontal="center"/>
    </xf>
    <xf numFmtId="0" fontId="8" fillId="4" borderId="56" xfId="1" applyFont="1" applyFill="1" applyBorder="1" applyAlignment="1">
      <alignment horizontal="center"/>
    </xf>
    <xf numFmtId="0" fontId="4" fillId="4" borderId="16" xfId="2" applyFont="1" applyFill="1" applyBorder="1" applyAlignment="1">
      <alignment horizontal="center"/>
    </xf>
    <xf numFmtId="0" fontId="4" fillId="6" borderId="53" xfId="2" applyFont="1" applyFill="1" applyBorder="1" applyAlignment="1">
      <alignment horizontal="center"/>
    </xf>
    <xf numFmtId="0" fontId="13" fillId="8" borderId="23" xfId="3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5" fillId="11" borderId="60" xfId="1" applyFont="1" applyFill="1" applyBorder="1" applyAlignment="1">
      <alignment horizontal="center"/>
    </xf>
    <xf numFmtId="0" fontId="5" fillId="11" borderId="61" xfId="1" applyFont="1" applyFill="1" applyBorder="1" applyAlignment="1">
      <alignment horizontal="center"/>
    </xf>
    <xf numFmtId="0" fontId="5" fillId="11" borderId="62" xfId="1" applyFont="1" applyFill="1" applyBorder="1" applyAlignment="1">
      <alignment horizontal="center"/>
    </xf>
    <xf numFmtId="0" fontId="7" fillId="4" borderId="63" xfId="1" applyFont="1" applyFill="1" applyBorder="1" applyAlignment="1">
      <alignment horizontal="center"/>
    </xf>
    <xf numFmtId="0" fontId="6" fillId="5" borderId="63" xfId="1" applyFont="1" applyFill="1" applyBorder="1" applyAlignment="1">
      <alignment horizontal="center"/>
    </xf>
    <xf numFmtId="0" fontId="6" fillId="4" borderId="63" xfId="1" applyFont="1" applyFill="1" applyBorder="1" applyAlignment="1">
      <alignment horizontal="center"/>
    </xf>
    <xf numFmtId="0" fontId="11" fillId="4" borderId="0" xfId="0" applyFont="1" applyFill="1"/>
    <xf numFmtId="0" fontId="4" fillId="6" borderId="64" xfId="2" applyFont="1" applyFill="1" applyBorder="1" applyAlignment="1">
      <alignment horizontal="center"/>
    </xf>
    <xf numFmtId="0" fontId="4" fillId="4" borderId="67" xfId="2" applyFont="1" applyFill="1" applyBorder="1" applyAlignment="1">
      <alignment horizontal="center"/>
    </xf>
    <xf numFmtId="0" fontId="4" fillId="6" borderId="69" xfId="2" applyFont="1" applyFill="1" applyBorder="1" applyAlignment="1">
      <alignment horizontal="center"/>
    </xf>
    <xf numFmtId="0" fontId="4" fillId="6" borderId="70" xfId="2" applyFont="1" applyFill="1" applyBorder="1" applyAlignment="1">
      <alignment horizontal="center"/>
    </xf>
    <xf numFmtId="0" fontId="6" fillId="5" borderId="71" xfId="1" applyFont="1" applyFill="1" applyBorder="1" applyAlignment="1">
      <alignment horizontal="center"/>
    </xf>
    <xf numFmtId="0" fontId="6" fillId="5" borderId="72" xfId="1" applyFont="1" applyFill="1" applyBorder="1" applyAlignment="1">
      <alignment horizontal="center"/>
    </xf>
    <xf numFmtId="0" fontId="6" fillId="5" borderId="73" xfId="1" applyFont="1" applyFill="1" applyBorder="1" applyAlignment="1">
      <alignment horizontal="center"/>
    </xf>
    <xf numFmtId="0" fontId="4" fillId="6" borderId="72" xfId="2" applyFont="1" applyFill="1" applyBorder="1" applyAlignment="1">
      <alignment horizontal="center"/>
    </xf>
    <xf numFmtId="0" fontId="4" fillId="6" borderId="69" xfId="2" applyFont="1" applyFill="1" applyBorder="1" applyAlignment="1">
      <alignment horizontal="center" vertical="center"/>
    </xf>
    <xf numFmtId="0" fontId="4" fillId="6" borderId="74" xfId="2" applyFont="1" applyFill="1" applyBorder="1" applyAlignment="1">
      <alignment horizontal="center" vertical="center"/>
    </xf>
    <xf numFmtId="0" fontId="6" fillId="7" borderId="75" xfId="1" applyFont="1" applyFill="1" applyBorder="1" applyAlignment="1">
      <alignment horizontal="center" vertical="center"/>
    </xf>
    <xf numFmtId="0" fontId="6" fillId="7" borderId="76" xfId="1" applyFont="1" applyFill="1" applyBorder="1" applyAlignment="1">
      <alignment horizontal="center" vertical="center"/>
    </xf>
    <xf numFmtId="0" fontId="6" fillId="7" borderId="77" xfId="1" applyFont="1" applyFill="1" applyBorder="1" applyAlignment="1">
      <alignment horizontal="center" vertical="center"/>
    </xf>
    <xf numFmtId="0" fontId="4" fillId="6" borderId="82" xfId="2" applyFont="1" applyFill="1" applyBorder="1" applyAlignment="1">
      <alignment horizontal="center"/>
    </xf>
    <xf numFmtId="0" fontId="0" fillId="4" borderId="81" xfId="0" applyFill="1" applyBorder="1" applyAlignment="1">
      <alignment horizontal="center" vertical="center"/>
    </xf>
    <xf numFmtId="0" fontId="13" fillId="16" borderId="23" xfId="3" applyFont="1" applyFill="1" applyAlignment="1">
      <alignment horizontal="center" vertical="center"/>
    </xf>
    <xf numFmtId="0" fontId="2" fillId="4" borderId="23" xfId="3" applyFill="1" applyAlignment="1">
      <alignment horizontal="center" vertical="center"/>
    </xf>
    <xf numFmtId="0" fontId="13" fillId="16" borderId="24" xfId="3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101" xfId="2" applyFont="1" applyFill="1" applyBorder="1" applyAlignment="1">
      <alignment horizontal="center"/>
    </xf>
    <xf numFmtId="0" fontId="6" fillId="5" borderId="72" xfId="1" applyFont="1" applyFill="1" applyBorder="1" applyAlignment="1">
      <alignment horizontal="center" vertical="center"/>
    </xf>
    <xf numFmtId="0" fontId="6" fillId="5" borderId="71" xfId="1" applyFont="1" applyFill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13" fillId="16" borderId="23" xfId="3" applyFont="1" applyFill="1" applyBorder="1" applyAlignment="1">
      <alignment horizontal="center" vertical="center"/>
    </xf>
    <xf numFmtId="0" fontId="0" fillId="17" borderId="102" xfId="0" applyFill="1" applyBorder="1" applyAlignment="1" applyProtection="1">
      <alignment horizontal="center" vertical="center"/>
      <protection locked="0"/>
    </xf>
    <xf numFmtId="0" fontId="0" fillId="17" borderId="103" xfId="0" applyFill="1" applyBorder="1" applyAlignment="1" applyProtection="1">
      <alignment horizontal="center" vertical="center"/>
      <protection locked="0"/>
    </xf>
    <xf numFmtId="0" fontId="0" fillId="4" borderId="102" xfId="0" applyFill="1" applyBorder="1" applyAlignment="1" applyProtection="1">
      <alignment horizontal="center" vertical="center"/>
      <protection locked="0"/>
    </xf>
    <xf numFmtId="0" fontId="0" fillId="4" borderId="103" xfId="0" applyFill="1" applyBorder="1" applyAlignment="1" applyProtection="1">
      <alignment horizontal="center" vertical="center"/>
      <protection locked="0"/>
    </xf>
    <xf numFmtId="0" fontId="0" fillId="0" borderId="102" xfId="0" applyBorder="1" applyAlignment="1" applyProtection="1">
      <alignment horizontal="center" vertical="center"/>
      <protection locked="0"/>
    </xf>
    <xf numFmtId="0" fontId="0" fillId="0" borderId="103" xfId="0" applyBorder="1" applyAlignment="1" applyProtection="1">
      <alignment horizontal="center" vertical="center"/>
      <protection locked="0"/>
    </xf>
    <xf numFmtId="0" fontId="0" fillId="15" borderId="102" xfId="0" applyFill="1" applyBorder="1" applyAlignment="1" applyProtection="1">
      <alignment horizontal="center" vertical="center"/>
      <protection hidden="1"/>
    </xf>
    <xf numFmtId="0" fontId="0" fillId="17" borderId="102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15" borderId="112" xfId="0" applyFill="1" applyBorder="1" applyAlignment="1" applyProtection="1">
      <alignment horizontal="center" vertical="center"/>
      <protection locked="0"/>
    </xf>
    <xf numFmtId="0" fontId="0" fillId="4" borderId="113" xfId="0" applyFill="1" applyBorder="1" applyAlignment="1" applyProtection="1">
      <alignment horizontal="center" vertical="center"/>
      <protection locked="0"/>
    </xf>
    <xf numFmtId="0" fontId="0" fillId="15" borderId="114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9" fillId="15" borderId="114" xfId="0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78" xfId="0" applyFill="1" applyBorder="1" applyAlignment="1" applyProtection="1">
      <alignment horizontal="center" vertical="center"/>
      <protection locked="0"/>
    </xf>
    <xf numFmtId="0" fontId="0" fillId="4" borderId="79" xfId="0" applyFill="1" applyBorder="1" applyAlignment="1" applyProtection="1">
      <alignment horizontal="center" vertical="center"/>
      <protection locked="0"/>
    </xf>
    <xf numFmtId="0" fontId="0" fillId="4" borderId="80" xfId="0" applyFill="1" applyBorder="1" applyAlignment="1" applyProtection="1">
      <alignment horizontal="center" vertical="center"/>
      <protection locked="0"/>
    </xf>
    <xf numFmtId="0" fontId="0" fillId="15" borderId="16" xfId="0" applyFill="1" applyBorder="1" applyAlignment="1" applyProtection="1">
      <alignment horizontal="center" vertical="center"/>
      <protection locked="0"/>
    </xf>
    <xf numFmtId="0" fontId="0" fillId="4" borderId="115" xfId="0" applyFill="1" applyBorder="1" applyAlignment="1" applyProtection="1">
      <alignment horizontal="center" vertical="center"/>
      <protection locked="0"/>
    </xf>
    <xf numFmtId="0" fontId="0" fillId="4" borderId="116" xfId="0" applyFill="1" applyBorder="1" applyAlignment="1" applyProtection="1">
      <alignment horizontal="center" vertical="center"/>
      <protection locked="0"/>
    </xf>
    <xf numFmtId="0" fontId="12" fillId="4" borderId="0" xfId="4" applyFill="1" applyProtection="1">
      <protection locked="0"/>
    </xf>
    <xf numFmtId="0" fontId="0" fillId="4" borderId="104" xfId="0" applyFill="1" applyBorder="1" applyAlignment="1" applyProtection="1">
      <alignment horizontal="center" vertical="center"/>
      <protection locked="0"/>
    </xf>
    <xf numFmtId="0" fontId="0" fillId="4" borderId="105" xfId="0" applyFill="1" applyBorder="1" applyAlignment="1" applyProtection="1">
      <alignment horizontal="center" vertical="center"/>
      <protection locked="0"/>
    </xf>
    <xf numFmtId="9" fontId="0" fillId="4" borderId="106" xfId="0" applyNumberFormat="1" applyFill="1" applyBorder="1" applyProtection="1">
      <protection locked="0"/>
    </xf>
    <xf numFmtId="9" fontId="0" fillId="4" borderId="107" xfId="0" applyNumberFormat="1" applyFill="1" applyBorder="1" applyProtection="1">
      <protection locked="0"/>
    </xf>
    <xf numFmtId="0" fontId="0" fillId="4" borderId="110" xfId="0" applyFill="1" applyBorder="1" applyAlignment="1" applyProtection="1">
      <alignment horizontal="center" vertical="center"/>
      <protection locked="0"/>
    </xf>
    <xf numFmtId="9" fontId="0" fillId="4" borderId="111" xfId="0" applyNumberFormat="1" applyFill="1" applyBorder="1" applyProtection="1"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3" fillId="4" borderId="1" xfId="1" applyFill="1"/>
    <xf numFmtId="0" fontId="0" fillId="4" borderId="120" xfId="0" applyFill="1" applyBorder="1"/>
    <xf numFmtId="0" fontId="0" fillId="4" borderId="125" xfId="0" applyFill="1" applyBorder="1"/>
    <xf numFmtId="0" fontId="0" fillId="4" borderId="126" xfId="0" applyFill="1" applyBorder="1"/>
    <xf numFmtId="0" fontId="7" fillId="4" borderId="3" xfId="1" applyFont="1" applyFill="1" applyBorder="1" applyAlignment="1">
      <alignment horizontal="center" vertical="center"/>
    </xf>
    <xf numFmtId="0" fontId="5" fillId="11" borderId="61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0" xfId="0" applyFont="1" applyFill="1" applyBorder="1" applyAlignment="1"/>
    <xf numFmtId="0" fontId="2" fillId="4" borderId="85" xfId="3" applyFill="1" applyBorder="1" applyAlignment="1">
      <alignment horizontal="center" vertical="center"/>
    </xf>
    <xf numFmtId="0" fontId="2" fillId="4" borderId="87" xfId="3" applyFill="1" applyBorder="1" applyAlignment="1">
      <alignment horizontal="center" vertical="center"/>
    </xf>
    <xf numFmtId="0" fontId="2" fillId="3" borderId="2" xfId="2" applyFont="1" applyAlignment="1">
      <alignment horizontal="center"/>
    </xf>
    <xf numFmtId="0" fontId="17" fillId="12" borderId="57" xfId="0" applyFont="1" applyFill="1" applyBorder="1" applyAlignment="1">
      <alignment horizontal="center" vertical="center"/>
    </xf>
    <xf numFmtId="0" fontId="17" fillId="12" borderId="58" xfId="0" applyFont="1" applyFill="1" applyBorder="1" applyAlignment="1">
      <alignment horizontal="center" vertical="center"/>
    </xf>
    <xf numFmtId="0" fontId="17" fillId="12" borderId="59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4" fillId="4" borderId="22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5" fillId="14" borderId="65" xfId="2" applyFont="1" applyFill="1" applyBorder="1" applyAlignment="1">
      <alignment horizontal="center" vertical="center"/>
    </xf>
    <xf numFmtId="0" fontId="5" fillId="14" borderId="66" xfId="2" applyFont="1" applyFill="1" applyBorder="1" applyAlignment="1">
      <alignment horizontal="center" vertical="center"/>
    </xf>
    <xf numFmtId="0" fontId="5" fillId="14" borderId="68" xfId="2" applyFont="1" applyFill="1" applyBorder="1" applyAlignment="1">
      <alignment horizontal="center" vertical="center"/>
    </xf>
    <xf numFmtId="49" fontId="25" fillId="4" borderId="87" xfId="3" applyNumberFormat="1" applyFont="1" applyFill="1" applyBorder="1" applyAlignment="1">
      <alignment horizontal="center" vertical="center"/>
    </xf>
    <xf numFmtId="49" fontId="25" fillId="4" borderId="88" xfId="3" applyNumberFormat="1" applyFont="1" applyFill="1" applyBorder="1" applyAlignment="1">
      <alignment horizontal="center" vertical="center"/>
    </xf>
    <xf numFmtId="0" fontId="6" fillId="4" borderId="57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6" fillId="4" borderId="59" xfId="0" applyFont="1" applyFill="1" applyBorder="1" applyAlignment="1">
      <alignment horizontal="center"/>
    </xf>
    <xf numFmtId="0" fontId="18" fillId="13" borderId="0" xfId="4" applyFont="1" applyFill="1" applyAlignment="1">
      <alignment horizontal="center" vertical="center"/>
    </xf>
    <xf numFmtId="0" fontId="22" fillId="14" borderId="97" xfId="2" applyFont="1" applyFill="1" applyBorder="1" applyAlignment="1">
      <alignment horizontal="center" vertical="center"/>
    </xf>
    <xf numFmtId="0" fontId="22" fillId="14" borderId="66" xfId="2" applyFont="1" applyFill="1" applyBorder="1" applyAlignment="1">
      <alignment horizontal="center" vertical="center"/>
    </xf>
    <xf numFmtId="0" fontId="22" fillId="14" borderId="98" xfId="2" applyFont="1" applyFill="1" applyBorder="1" applyAlignment="1">
      <alignment horizontal="center" vertical="center"/>
    </xf>
    <xf numFmtId="0" fontId="0" fillId="4" borderId="83" xfId="0" applyFill="1" applyBorder="1" applyAlignment="1">
      <alignment horizontal="center" vertical="center"/>
    </xf>
    <xf numFmtId="0" fontId="0" fillId="4" borderId="84" xfId="0" applyFill="1" applyBorder="1" applyAlignment="1">
      <alignment horizontal="center" vertical="center"/>
    </xf>
    <xf numFmtId="0" fontId="2" fillId="4" borderId="85" xfId="3" applyFill="1" applyBorder="1" applyAlignment="1">
      <alignment horizontal="center" vertical="center"/>
    </xf>
    <xf numFmtId="0" fontId="2" fillId="4" borderId="86" xfId="3" applyFill="1" applyBorder="1" applyAlignment="1">
      <alignment horizontal="center" vertical="center"/>
    </xf>
    <xf numFmtId="0" fontId="2" fillId="4" borderId="87" xfId="3" applyFill="1" applyBorder="1" applyAlignment="1">
      <alignment horizontal="center" vertical="center"/>
    </xf>
    <xf numFmtId="0" fontId="2" fillId="4" borderId="88" xfId="3" applyFill="1" applyBorder="1" applyAlignment="1">
      <alignment horizontal="center" vertical="center"/>
    </xf>
    <xf numFmtId="0" fontId="0" fillId="4" borderId="83" xfId="0" applyFill="1" applyBorder="1" applyAlignment="1">
      <alignment horizontal="center"/>
    </xf>
    <xf numFmtId="0" fontId="0" fillId="4" borderId="89" xfId="0" applyFill="1" applyBorder="1" applyAlignment="1">
      <alignment horizontal="center"/>
    </xf>
    <xf numFmtId="0" fontId="0" fillId="4" borderId="84" xfId="0" applyFill="1" applyBorder="1" applyAlignment="1">
      <alignment horizontal="center"/>
    </xf>
    <xf numFmtId="0" fontId="2" fillId="4" borderId="90" xfId="3" applyFill="1" applyBorder="1" applyAlignment="1">
      <alignment horizontal="center" vertical="center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2" fillId="4" borderId="94" xfId="3" applyFill="1" applyBorder="1" applyAlignment="1">
      <alignment horizontal="center" vertical="center"/>
    </xf>
    <xf numFmtId="0" fontId="2" fillId="4" borderId="95" xfId="3" applyFill="1" applyBorder="1" applyAlignment="1">
      <alignment horizontal="center" vertical="center"/>
    </xf>
    <xf numFmtId="0" fontId="2" fillId="4" borderId="0" xfId="3" applyFill="1" applyBorder="1" applyAlignment="1">
      <alignment horizontal="center" vertical="center"/>
    </xf>
    <xf numFmtId="0" fontId="2" fillId="4" borderId="96" xfId="3" applyFill="1" applyBorder="1" applyAlignment="1">
      <alignment horizontal="center" vertical="center"/>
    </xf>
    <xf numFmtId="0" fontId="26" fillId="12" borderId="0" xfId="0" applyFont="1" applyFill="1" applyBorder="1" applyAlignment="1">
      <alignment horizontal="center" vertical="center"/>
    </xf>
    <xf numFmtId="0" fontId="26" fillId="12" borderId="79" xfId="0" applyFont="1" applyFill="1" applyBorder="1" applyAlignment="1">
      <alignment horizontal="center" vertical="center"/>
    </xf>
    <xf numFmtId="0" fontId="11" fillId="15" borderId="8" xfId="0" applyFont="1" applyFill="1" applyBorder="1" applyAlignment="1" applyProtection="1">
      <alignment horizontal="center" vertical="center"/>
      <protection locked="0"/>
    </xf>
    <xf numFmtId="0" fontId="11" fillId="15" borderId="9" xfId="0" applyFont="1" applyFill="1" applyBorder="1" applyAlignment="1" applyProtection="1">
      <alignment horizontal="center" vertical="center"/>
      <protection locked="0"/>
    </xf>
    <xf numFmtId="0" fontId="11" fillId="15" borderId="7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Border="1" applyAlignment="1">
      <alignment horizontal="center" vertical="center"/>
    </xf>
    <xf numFmtId="0" fontId="24" fillId="4" borderId="99" xfId="0" applyFont="1" applyFill="1" applyBorder="1" applyAlignment="1">
      <alignment horizontal="center" vertical="center"/>
    </xf>
    <xf numFmtId="0" fontId="24" fillId="4" borderId="100" xfId="0" applyFont="1" applyFill="1" applyBorder="1" applyAlignment="1">
      <alignment horizontal="center" vertical="center"/>
    </xf>
    <xf numFmtId="0" fontId="24" fillId="4" borderId="69" xfId="0" applyFont="1" applyFill="1" applyBorder="1" applyAlignment="1">
      <alignment horizontal="center" vertical="center"/>
    </xf>
    <xf numFmtId="0" fontId="25" fillId="4" borderId="87" xfId="3" applyNumberFormat="1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47" xfId="2" applyFont="1" applyFill="1" applyBorder="1" applyAlignment="1">
      <alignment horizontal="center"/>
    </xf>
    <xf numFmtId="0" fontId="25" fillId="4" borderId="24" xfId="3" applyNumberFormat="1" applyFont="1" applyFill="1" applyBorder="1" applyAlignment="1">
      <alignment horizontal="center" vertical="center"/>
    </xf>
    <xf numFmtId="49" fontId="25" fillId="4" borderId="24" xfId="3" applyNumberFormat="1" applyFont="1" applyFill="1" applyBorder="1" applyAlignment="1">
      <alignment horizontal="center" vertical="center"/>
    </xf>
    <xf numFmtId="0" fontId="28" fillId="12" borderId="0" xfId="4" applyFont="1" applyFill="1" applyAlignment="1">
      <alignment horizontal="center" vertical="center"/>
    </xf>
    <xf numFmtId="0" fontId="4" fillId="6" borderId="99" xfId="2" applyFont="1" applyFill="1" applyBorder="1" applyAlignment="1">
      <alignment horizontal="center"/>
    </xf>
    <xf numFmtId="0" fontId="4" fillId="6" borderId="69" xfId="2" applyFont="1" applyFill="1" applyBorder="1" applyAlignment="1">
      <alignment horizontal="center"/>
    </xf>
    <xf numFmtId="0" fontId="2" fillId="4" borderId="91" xfId="3" applyFill="1" applyBorder="1" applyAlignment="1">
      <alignment horizontal="center" vertical="center"/>
    </xf>
    <xf numFmtId="0" fontId="2" fillId="4" borderId="92" xfId="3" applyFill="1" applyBorder="1" applyAlignment="1">
      <alignment horizontal="center" vertical="center"/>
    </xf>
    <xf numFmtId="0" fontId="2" fillId="4" borderId="93" xfId="3" applyFill="1" applyBorder="1" applyAlignment="1">
      <alignment horizontal="center" vertical="center"/>
    </xf>
    <xf numFmtId="0" fontId="0" fillId="17" borderId="29" xfId="0" applyFill="1" applyBorder="1" applyAlignment="1" applyProtection="1">
      <alignment horizontal="center" vertical="center"/>
      <protection locked="0"/>
    </xf>
    <xf numFmtId="0" fontId="0" fillId="17" borderId="30" xfId="0" applyFill="1" applyBorder="1" applyAlignment="1" applyProtection="1">
      <alignment horizontal="center" vertical="center"/>
      <protection locked="0"/>
    </xf>
    <xf numFmtId="0" fontId="0" fillId="17" borderId="31" xfId="0" applyFill="1" applyBorder="1" applyAlignment="1" applyProtection="1">
      <alignment horizontal="center" vertical="center"/>
      <protection locked="0"/>
    </xf>
    <xf numFmtId="0" fontId="0" fillId="4" borderId="117" xfId="0" applyFill="1" applyBorder="1" applyAlignment="1" applyProtection="1">
      <alignment horizontal="center" vertical="center"/>
      <protection locked="0"/>
    </xf>
    <xf numFmtId="0" fontId="0" fillId="4" borderId="118" xfId="0" applyFill="1" applyBorder="1" applyAlignment="1" applyProtection="1">
      <alignment horizontal="center" vertical="center"/>
      <protection locked="0"/>
    </xf>
    <xf numFmtId="0" fontId="0" fillId="4" borderId="119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/>
      <protection locked="0"/>
    </xf>
    <xf numFmtId="0" fontId="0" fillId="15" borderId="30" xfId="0" applyFill="1" applyBorder="1" applyAlignment="1" applyProtection="1">
      <alignment horizontal="center"/>
      <protection locked="0"/>
    </xf>
    <xf numFmtId="0" fontId="0" fillId="15" borderId="31" xfId="0" applyFill="1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15" borderId="71" xfId="0" applyFill="1" applyBorder="1" applyAlignment="1" applyProtection="1">
      <alignment horizontal="center" vertical="center"/>
      <protection locked="0"/>
    </xf>
    <xf numFmtId="0" fontId="0" fillId="15" borderId="108" xfId="0" applyFill="1" applyBorder="1" applyAlignment="1" applyProtection="1">
      <alignment horizontal="center" vertical="center"/>
      <protection locked="0"/>
    </xf>
    <xf numFmtId="0" fontId="0" fillId="15" borderId="109" xfId="0" applyFill="1" applyBorder="1" applyAlignment="1" applyProtection="1">
      <alignment horizontal="center" vertical="center"/>
      <protection locked="0"/>
    </xf>
    <xf numFmtId="0" fontId="11" fillId="15" borderId="4" xfId="0" applyFont="1" applyFill="1" applyBorder="1" applyAlignment="1" applyProtection="1">
      <alignment horizontal="center" vertical="center"/>
      <protection locked="0"/>
    </xf>
    <xf numFmtId="0" fontId="11" fillId="15" borderId="5" xfId="0" applyFont="1" applyFill="1" applyBorder="1" applyAlignment="1" applyProtection="1">
      <alignment horizontal="center" vertical="center"/>
      <protection locked="0"/>
    </xf>
    <xf numFmtId="0" fontId="11" fillId="15" borderId="6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 vertical="center"/>
      <protection locked="0"/>
    </xf>
    <xf numFmtId="0" fontId="0" fillId="15" borderId="30" xfId="0" applyFill="1" applyBorder="1" applyAlignment="1" applyProtection="1">
      <alignment horizontal="center" vertical="center"/>
      <protection locked="0"/>
    </xf>
    <xf numFmtId="0" fontId="0" fillId="15" borderId="31" xfId="0" applyFill="1" applyBorder="1" applyAlignment="1" applyProtection="1">
      <alignment horizontal="center" vertical="center"/>
      <protection locked="0"/>
    </xf>
    <xf numFmtId="0" fontId="27" fillId="12" borderId="0" xfId="4" applyFont="1" applyFill="1" applyBorder="1" applyAlignment="1">
      <alignment horizontal="center" vertical="center"/>
    </xf>
    <xf numFmtId="0" fontId="27" fillId="12" borderId="79" xfId="4" applyFont="1" applyFill="1" applyBorder="1" applyAlignment="1">
      <alignment horizontal="center" vertical="center"/>
    </xf>
    <xf numFmtId="0" fontId="23" fillId="14" borderId="97" xfId="2" applyFont="1" applyFill="1" applyBorder="1" applyAlignment="1">
      <alignment horizontal="center" vertical="center"/>
    </xf>
    <xf numFmtId="0" fontId="23" fillId="14" borderId="66" xfId="2" applyFont="1" applyFill="1" applyBorder="1" applyAlignment="1">
      <alignment horizontal="center" vertical="center"/>
    </xf>
    <xf numFmtId="0" fontId="23" fillId="14" borderId="98" xfId="2" applyFont="1" applyFill="1" applyBorder="1" applyAlignment="1">
      <alignment horizontal="center" vertical="center"/>
    </xf>
    <xf numFmtId="164" fontId="2" fillId="4" borderId="23" xfId="3" applyNumberFormat="1" applyFill="1" applyAlignment="1">
      <alignment horizontal="center" vertical="center"/>
    </xf>
    <xf numFmtId="9" fontId="2" fillId="4" borderId="23" xfId="3" applyNumberFormat="1" applyFill="1" applyAlignment="1">
      <alignment horizontal="center" vertical="center"/>
    </xf>
    <xf numFmtId="9" fontId="2" fillId="4" borderId="23" xfId="3" applyNumberFormat="1" applyFill="1" applyBorder="1" applyAlignment="1">
      <alignment horizontal="center" vertical="center"/>
    </xf>
    <xf numFmtId="0" fontId="2" fillId="4" borderId="122" xfId="3" applyFill="1" applyBorder="1" applyAlignment="1">
      <alignment horizontal="center" vertical="center"/>
    </xf>
    <xf numFmtId="0" fontId="2" fillId="4" borderId="127" xfId="3" applyFill="1" applyBorder="1" applyAlignment="1">
      <alignment horizontal="center" vertical="center"/>
    </xf>
    <xf numFmtId="0" fontId="2" fillId="4" borderId="128" xfId="3" applyFill="1" applyBorder="1" applyAlignment="1">
      <alignment horizontal="center" vertical="center"/>
    </xf>
    <xf numFmtId="0" fontId="2" fillId="4" borderId="129" xfId="3" applyFill="1" applyBorder="1" applyAlignment="1">
      <alignment horizontal="center" vertical="center"/>
    </xf>
    <xf numFmtId="0" fontId="2" fillId="4" borderId="130" xfId="3" applyFill="1" applyBorder="1" applyAlignment="1">
      <alignment horizontal="center" vertical="center"/>
    </xf>
    <xf numFmtId="9" fontId="2" fillId="4" borderId="123" xfId="3" applyNumberFormat="1" applyFill="1" applyBorder="1" applyAlignment="1">
      <alignment horizontal="center" vertical="center"/>
    </xf>
    <xf numFmtId="0" fontId="2" fillId="4" borderId="124" xfId="3" applyFill="1" applyBorder="1" applyAlignment="1">
      <alignment horizontal="center" vertical="center"/>
    </xf>
    <xf numFmtId="0" fontId="0" fillId="15" borderId="2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31" xfId="0" applyFont="1" applyFill="1" applyBorder="1" applyAlignment="1">
      <alignment horizontal="center" vertical="center"/>
    </xf>
    <xf numFmtId="0" fontId="0" fillId="18" borderId="57" xfId="0" applyFont="1" applyFill="1" applyBorder="1" applyAlignment="1">
      <alignment horizontal="center"/>
    </xf>
    <xf numFmtId="0" fontId="30" fillId="18" borderId="58" xfId="0" applyFont="1" applyFill="1" applyBorder="1" applyAlignment="1">
      <alignment horizontal="center"/>
    </xf>
    <xf numFmtId="0" fontId="30" fillId="18" borderId="59" xfId="0" applyFont="1" applyFill="1" applyBorder="1" applyAlignment="1">
      <alignment horizontal="center"/>
    </xf>
    <xf numFmtId="0" fontId="9" fillId="4" borderId="131" xfId="0" applyFont="1" applyFill="1" applyBorder="1" applyAlignment="1">
      <alignment horizontal="center"/>
    </xf>
    <xf numFmtId="0" fontId="9" fillId="4" borderId="132" xfId="0" applyFont="1" applyFill="1" applyBorder="1" applyAlignment="1">
      <alignment horizontal="center"/>
    </xf>
    <xf numFmtId="0" fontId="9" fillId="4" borderId="133" xfId="0" applyFont="1" applyFill="1" applyBorder="1" applyAlignment="1">
      <alignment horizontal="center"/>
    </xf>
    <xf numFmtId="0" fontId="2" fillId="4" borderId="121" xfId="3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0" fillId="4" borderId="120" xfId="0" applyFill="1" applyBorder="1" applyAlignment="1">
      <alignment horizontal="center"/>
    </xf>
    <xf numFmtId="0" fontId="0" fillId="4" borderId="106" xfId="0" applyFill="1" applyBorder="1" applyAlignment="1">
      <alignment horizontal="center"/>
    </xf>
    <xf numFmtId="0" fontId="0" fillId="4" borderId="105" xfId="0" applyFill="1" applyBorder="1" applyAlignment="1">
      <alignment horizontal="center"/>
    </xf>
    <xf numFmtId="0" fontId="2" fillId="4" borderId="135" xfId="3" applyFill="1" applyBorder="1" applyAlignment="1">
      <alignment horizontal="center" vertical="center"/>
    </xf>
    <xf numFmtId="49" fontId="20" fillId="4" borderId="83" xfId="0" applyNumberFormat="1" applyFont="1" applyFill="1" applyBorder="1" applyAlignment="1">
      <alignment horizontal="center" vertical="center"/>
    </xf>
    <xf numFmtId="0" fontId="0" fillId="19" borderId="134" xfId="0" applyFill="1" applyBorder="1" applyAlignment="1">
      <alignment horizontal="center" vertical="center"/>
    </xf>
    <xf numFmtId="0" fontId="24" fillId="4" borderId="41" xfId="0" applyFont="1" applyFill="1" applyBorder="1" applyAlignment="1">
      <alignment horizontal="center" vertical="center"/>
    </xf>
    <xf numFmtId="0" fontId="22" fillId="14" borderId="136" xfId="2" applyFont="1" applyFill="1" applyBorder="1" applyAlignment="1">
      <alignment horizontal="center" vertical="center"/>
    </xf>
    <xf numFmtId="0" fontId="0" fillId="19" borderId="140" xfId="0" applyFill="1" applyBorder="1" applyAlignment="1">
      <alignment horizontal="center"/>
    </xf>
    <xf numFmtId="0" fontId="0" fillId="19" borderId="100" xfId="0" applyFill="1" applyBorder="1" applyAlignment="1">
      <alignment horizontal="center"/>
    </xf>
    <xf numFmtId="0" fontId="11" fillId="4" borderId="137" xfId="0" applyFont="1" applyFill="1" applyBorder="1" applyAlignment="1">
      <alignment horizontal="center"/>
    </xf>
    <xf numFmtId="0" fontId="11" fillId="4" borderId="138" xfId="0" applyFont="1" applyFill="1" applyBorder="1" applyAlignment="1">
      <alignment horizontal="center"/>
    </xf>
    <xf numFmtId="0" fontId="11" fillId="4" borderId="139" xfId="0" applyFont="1" applyFill="1" applyBorder="1" applyAlignment="1">
      <alignment horizontal="center"/>
    </xf>
  </cellXfs>
  <cellStyles count="5">
    <cellStyle name="Calcul" xfId="1" builtinId="22"/>
    <cellStyle name="Lien hypertexte" xfId="4" builtinId="8"/>
    <cellStyle name="Normal" xfId="0" builtinId="0"/>
    <cellStyle name="Note" xfId="2" builtinId="10"/>
    <cellStyle name="Sortie" xfId="3" builtinId="21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0000FF"/>
      <color rgb="FF66FF33"/>
      <color rgb="FF3333FF"/>
      <color rgb="FF1C21F8"/>
      <color rgb="FFFFFF00"/>
      <color rgb="FF0F02B2"/>
      <color rgb="FFFF33CC"/>
      <color rgb="FF5CC9FA"/>
      <color rgb="FFF789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JP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82379</xdr:colOff>
      <xdr:row>33</xdr:row>
      <xdr:rowOff>24662</xdr:rowOff>
    </xdr:from>
    <xdr:to>
      <xdr:col>27</xdr:col>
      <xdr:colOff>232778</xdr:colOff>
      <xdr:row>37</xdr:row>
      <xdr:rowOff>186342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08629">
          <a:off x="6290438" y="7398133"/>
          <a:ext cx="957222" cy="946092"/>
        </a:xfrm>
        <a:prstGeom prst="rect">
          <a:avLst/>
        </a:prstGeom>
      </xdr:spPr>
    </xdr:pic>
    <xdr:clientData/>
  </xdr:twoCellAnchor>
  <xdr:twoCellAnchor editAs="oneCell">
    <xdr:from>
      <xdr:col>35</xdr:col>
      <xdr:colOff>169928</xdr:colOff>
      <xdr:row>0</xdr:row>
      <xdr:rowOff>351937</xdr:rowOff>
    </xdr:from>
    <xdr:to>
      <xdr:col>37</xdr:col>
      <xdr:colOff>313490</xdr:colOff>
      <xdr:row>4</xdr:row>
      <xdr:rowOff>181735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688601">
          <a:off x="10412104" y="351937"/>
          <a:ext cx="950386" cy="950386"/>
        </a:xfrm>
        <a:prstGeom prst="rect">
          <a:avLst/>
        </a:prstGeom>
      </xdr:spPr>
    </xdr:pic>
    <xdr:clientData/>
  </xdr:twoCellAnchor>
  <xdr:twoCellAnchor editAs="oneCell">
    <xdr:from>
      <xdr:col>37</xdr:col>
      <xdr:colOff>56033</xdr:colOff>
      <xdr:row>0</xdr:row>
      <xdr:rowOff>450664</xdr:rowOff>
    </xdr:from>
    <xdr:to>
      <xdr:col>38</xdr:col>
      <xdr:colOff>313270</xdr:colOff>
      <xdr:row>4</xdr:row>
      <xdr:rowOff>4482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5033" y="450664"/>
          <a:ext cx="660649" cy="658718"/>
        </a:xfrm>
        <a:prstGeom prst="rect">
          <a:avLst/>
        </a:prstGeom>
      </xdr:spPr>
    </xdr:pic>
    <xdr:clientData/>
  </xdr:twoCellAnchor>
  <xdr:twoCellAnchor editAs="oneCell">
    <xdr:from>
      <xdr:col>54</xdr:col>
      <xdr:colOff>302557</xdr:colOff>
      <xdr:row>32</xdr:row>
      <xdr:rowOff>0</xdr:rowOff>
    </xdr:from>
    <xdr:to>
      <xdr:col>60</xdr:col>
      <xdr:colOff>625286</xdr:colOff>
      <xdr:row>42</xdr:row>
      <xdr:rowOff>107016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09557" y="7182971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52</xdr:col>
      <xdr:colOff>11206</xdr:colOff>
      <xdr:row>27</xdr:row>
      <xdr:rowOff>78441</xdr:rowOff>
    </xdr:from>
    <xdr:to>
      <xdr:col>59</xdr:col>
      <xdr:colOff>44824</xdr:colOff>
      <xdr:row>48</xdr:row>
      <xdr:rowOff>34738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11382" y="6208059"/>
          <a:ext cx="2857500" cy="424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22</xdr:row>
          <xdr:rowOff>161925</xdr:rowOff>
        </xdr:from>
        <xdr:to>
          <xdr:col>26</xdr:col>
          <xdr:colOff>47625</xdr:colOff>
          <xdr:row>25</xdr:row>
          <xdr:rowOff>38100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25</xdr:row>
          <xdr:rowOff>95250</xdr:rowOff>
        </xdr:from>
        <xdr:to>
          <xdr:col>26</xdr:col>
          <xdr:colOff>47625</xdr:colOff>
          <xdr:row>27</xdr:row>
          <xdr:rowOff>28575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</xdr:row>
          <xdr:rowOff>114300</xdr:rowOff>
        </xdr:from>
        <xdr:to>
          <xdr:col>26</xdr:col>
          <xdr:colOff>9525</xdr:colOff>
          <xdr:row>30</xdr:row>
          <xdr:rowOff>95250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32</xdr:col>
      <xdr:colOff>67235</xdr:colOff>
      <xdr:row>35</xdr:row>
      <xdr:rowOff>112059</xdr:rowOff>
    </xdr:from>
    <xdr:to>
      <xdr:col>32</xdr:col>
      <xdr:colOff>381560</xdr:colOff>
      <xdr:row>37</xdr:row>
      <xdr:rowOff>22972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176" y="7776883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32</xdr:col>
      <xdr:colOff>33618</xdr:colOff>
      <xdr:row>36</xdr:row>
      <xdr:rowOff>201705</xdr:rowOff>
    </xdr:from>
    <xdr:to>
      <xdr:col>32</xdr:col>
      <xdr:colOff>395459</xdr:colOff>
      <xdr:row>39</xdr:row>
      <xdr:rowOff>123253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674">
          <a:off x="9065559" y="8057029"/>
          <a:ext cx="361841" cy="560283"/>
        </a:xfrm>
        <a:prstGeom prst="rect">
          <a:avLst/>
        </a:prstGeom>
      </xdr:spPr>
    </xdr:pic>
    <xdr:clientData/>
  </xdr:twoCellAnchor>
  <xdr:twoCellAnchor editAs="oneCell">
    <xdr:from>
      <xdr:col>32</xdr:col>
      <xdr:colOff>0</xdr:colOff>
      <xdr:row>44</xdr:row>
      <xdr:rowOff>47625</xdr:rowOff>
    </xdr:from>
    <xdr:to>
      <xdr:col>32</xdr:col>
      <xdr:colOff>342900</xdr:colOff>
      <xdr:row>44</xdr:row>
      <xdr:rowOff>178076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625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paris-turf.com/nos-offres-d-abonnements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://www.france-galop.com/fr/hommes-chevaux/classements" TargetMode="External"/><Relationship Id="rId1" Type="http://schemas.openxmlformats.org/officeDocument/2006/relationships/hyperlink" Target="https://www.france-pari.fr/quinte-paris-turf/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31"/>
  <sheetViews>
    <sheetView workbookViewId="0">
      <selection activeCell="L24" sqref="L24"/>
    </sheetView>
  </sheetViews>
  <sheetFormatPr baseColWidth="10" defaultRowHeight="15" x14ac:dyDescent="0.25"/>
  <cols>
    <col min="2" max="7" width="2.85546875" customWidth="1"/>
    <col min="13" max="18" width="2.85546875" customWidth="1"/>
  </cols>
  <sheetData>
    <row r="1" spans="1:21" x14ac:dyDescent="0.25">
      <c r="A1" s="2" t="s">
        <v>0</v>
      </c>
      <c r="B1" s="144" t="s">
        <v>1</v>
      </c>
      <c r="C1" s="144"/>
      <c r="D1" s="144"/>
      <c r="E1" s="144"/>
      <c r="F1" s="144"/>
      <c r="G1" s="144"/>
      <c r="H1" s="2" t="s">
        <v>2</v>
      </c>
      <c r="I1" s="2" t="s">
        <v>3</v>
      </c>
      <c r="J1" s="2" t="s">
        <v>4</v>
      </c>
      <c r="K1" s="1"/>
      <c r="M1" s="144" t="s">
        <v>1</v>
      </c>
      <c r="N1" s="144"/>
      <c r="O1" s="144"/>
      <c r="P1" s="144"/>
      <c r="Q1" s="144"/>
      <c r="R1" s="144"/>
      <c r="S1" s="3" t="s">
        <v>2</v>
      </c>
      <c r="T1" s="3" t="s">
        <v>3</v>
      </c>
      <c r="U1" s="3" t="s">
        <v>4</v>
      </c>
    </row>
    <row r="2" spans="1:21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x14ac:dyDescent="0.25">
      <c r="H18" t="s">
        <v>6</v>
      </c>
    </row>
    <row r="19" spans="8:15" x14ac:dyDescent="0.25">
      <c r="H19" t="s">
        <v>7</v>
      </c>
    </row>
    <row r="20" spans="8:15" x14ac:dyDescent="0.25">
      <c r="H20" t="s">
        <v>8</v>
      </c>
    </row>
    <row r="21" spans="8:15" x14ac:dyDescent="0.25">
      <c r="H21" t="s">
        <v>9</v>
      </c>
    </row>
    <row r="23" spans="8:15" x14ac:dyDescent="0.25">
      <c r="H23" t="s">
        <v>10</v>
      </c>
    </row>
    <row r="24" spans="8:15" x14ac:dyDescent="0.25">
      <c r="H24" t="s">
        <v>7</v>
      </c>
    </row>
    <row r="25" spans="8:15" x14ac:dyDescent="0.25">
      <c r="H25" t="s">
        <v>11</v>
      </c>
    </row>
    <row r="26" spans="8:15" x14ac:dyDescent="0.25">
      <c r="H26" t="s">
        <v>13</v>
      </c>
    </row>
    <row r="28" spans="8:15" x14ac:dyDescent="0.25">
      <c r="H28" t="s">
        <v>12</v>
      </c>
    </row>
    <row r="29" spans="8:15" x14ac:dyDescent="0.25">
      <c r="H29" t="s">
        <v>7</v>
      </c>
    </row>
    <row r="30" spans="8:15" x14ac:dyDescent="0.25">
      <c r="H30" t="s">
        <v>14</v>
      </c>
    </row>
    <row r="31" spans="8: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U222"/>
  <sheetViews>
    <sheetView tabSelected="1" topLeftCell="V13" zoomScale="85" zoomScaleNormal="85" workbookViewId="0">
      <selection activeCell="AC46" sqref="AC46"/>
    </sheetView>
  </sheetViews>
  <sheetFormatPr baseColWidth="10" defaultColWidth="11.42578125" defaultRowHeight="15" x14ac:dyDescent="0.25"/>
  <cols>
    <col min="1" max="1" width="8.7109375" style="13" customWidth="1"/>
    <col min="2" max="10" width="6" style="13" customWidth="1"/>
    <col min="11" max="11" width="5.7109375" style="13" customWidth="1"/>
    <col min="12" max="20" width="8.7109375" style="13" hidden="1" customWidth="1"/>
    <col min="21" max="21" width="8.140625" style="13" hidden="1" customWidth="1"/>
    <col min="22" max="45" width="6" style="13" customWidth="1"/>
    <col min="46" max="46" width="6.28515625" style="13" customWidth="1"/>
    <col min="47" max="47" width="6.85546875" style="13" customWidth="1"/>
    <col min="48" max="60" width="6" style="13" customWidth="1"/>
    <col min="61" max="61" width="11.42578125" style="13"/>
    <col min="62" max="73" width="6" style="13" customWidth="1"/>
    <col min="74" max="16384" width="11.42578125" style="13"/>
  </cols>
  <sheetData>
    <row r="1" spans="1:73" ht="37.5" thickTop="1" thickBot="1" x14ac:dyDescent="0.3">
      <c r="A1" s="145" t="s">
        <v>28</v>
      </c>
      <c r="B1" s="146"/>
      <c r="C1" s="146"/>
      <c r="D1" s="146"/>
      <c r="E1" s="146"/>
      <c r="F1" s="146"/>
      <c r="G1" s="146"/>
      <c r="H1" s="146"/>
      <c r="I1" s="146"/>
      <c r="J1" s="147"/>
      <c r="L1" s="10"/>
      <c r="M1" s="154" t="s">
        <v>21</v>
      </c>
      <c r="N1" s="155"/>
      <c r="O1" s="155"/>
      <c r="P1" s="155"/>
      <c r="Q1" s="155"/>
      <c r="R1" s="155"/>
      <c r="S1" s="156"/>
      <c r="T1" s="11"/>
      <c r="U1" s="12"/>
      <c r="AC1" s="167" t="s">
        <v>26</v>
      </c>
      <c r="AD1" s="167"/>
      <c r="AE1" s="167"/>
      <c r="AF1" s="167"/>
    </row>
    <row r="2" spans="1:73" ht="16.5" thickTop="1" thickBot="1" x14ac:dyDescent="0.3">
      <c r="A2" s="14"/>
      <c r="B2" s="15"/>
      <c r="C2" s="15"/>
      <c r="D2" s="15"/>
      <c r="E2" s="15"/>
      <c r="F2" s="15"/>
      <c r="G2" s="15"/>
      <c r="H2" s="15"/>
      <c r="I2" s="15"/>
      <c r="J2" s="15"/>
      <c r="L2" s="14"/>
      <c r="M2" s="15"/>
      <c r="N2" s="15"/>
      <c r="O2" s="15"/>
      <c r="P2" s="15"/>
      <c r="Q2" s="15"/>
      <c r="R2" s="15"/>
      <c r="S2" s="15"/>
      <c r="T2" s="15"/>
      <c r="U2" s="16"/>
      <c r="W2" s="164" t="s">
        <v>22</v>
      </c>
      <c r="X2" s="165"/>
      <c r="Y2" s="165"/>
      <c r="Z2" s="166"/>
      <c r="AC2" s="167"/>
      <c r="AD2" s="167"/>
      <c r="AE2" s="167"/>
      <c r="AF2" s="167"/>
    </row>
    <row r="3" spans="1:73" ht="16.5" thickTop="1" thickBot="1" x14ac:dyDescent="0.3">
      <c r="A3" s="77" t="s">
        <v>18</v>
      </c>
      <c r="B3" s="159" t="s">
        <v>1</v>
      </c>
      <c r="C3" s="160"/>
      <c r="D3" s="160"/>
      <c r="E3" s="160"/>
      <c r="F3" s="160"/>
      <c r="G3" s="161"/>
      <c r="H3" s="75" t="s">
        <v>17</v>
      </c>
      <c r="I3" s="75" t="s">
        <v>19</v>
      </c>
      <c r="J3" s="76" t="s">
        <v>20</v>
      </c>
      <c r="K3" s="82" t="s">
        <v>29</v>
      </c>
      <c r="L3" s="17" t="s">
        <v>18</v>
      </c>
      <c r="M3" s="157" t="s">
        <v>1</v>
      </c>
      <c r="N3" s="158"/>
      <c r="O3" s="158"/>
      <c r="P3" s="158"/>
      <c r="Q3" s="158"/>
      <c r="R3" s="158"/>
      <c r="S3" s="18" t="s">
        <v>17</v>
      </c>
      <c r="T3" s="18" t="s">
        <v>19</v>
      </c>
      <c r="U3" s="19" t="s">
        <v>20</v>
      </c>
      <c r="W3" s="52" t="s">
        <v>18</v>
      </c>
      <c r="X3" s="62" t="s">
        <v>17</v>
      </c>
      <c r="Y3" s="62" t="s">
        <v>19</v>
      </c>
      <c r="Z3" s="63" t="s">
        <v>20</v>
      </c>
      <c r="AC3" s="167"/>
      <c r="AD3" s="167"/>
      <c r="AE3" s="167"/>
      <c r="AF3" s="167"/>
    </row>
    <row r="4" spans="1:73" ht="16.5" thickTop="1" thickBot="1" x14ac:dyDescent="0.3">
      <c r="A4" s="74" t="s">
        <v>0</v>
      </c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22">
        <v>6</v>
      </c>
      <c r="H4" s="62" t="s">
        <v>2</v>
      </c>
      <c r="I4" s="62" t="s">
        <v>3</v>
      </c>
      <c r="J4" s="81" t="s">
        <v>18</v>
      </c>
      <c r="K4" s="83"/>
      <c r="L4" s="17" t="s">
        <v>0</v>
      </c>
      <c r="M4" s="20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18" t="s">
        <v>2</v>
      </c>
      <c r="T4" s="18" t="s">
        <v>3</v>
      </c>
      <c r="U4" s="19" t="s">
        <v>18</v>
      </c>
      <c r="W4" s="54" t="s">
        <v>0</v>
      </c>
      <c r="X4" s="18" t="s">
        <v>2</v>
      </c>
      <c r="Y4" s="18" t="s">
        <v>3</v>
      </c>
      <c r="Z4" s="53" t="s">
        <v>18</v>
      </c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</row>
    <row r="5" spans="1:73" ht="16.5" customHeight="1" thickTop="1" thickBot="1" x14ac:dyDescent="0.3">
      <c r="A5" s="67">
        <v>1</v>
      </c>
      <c r="B5" s="24">
        <v>8</v>
      </c>
      <c r="C5" s="24">
        <v>13</v>
      </c>
      <c r="D5" s="24">
        <v>2</v>
      </c>
      <c r="E5" s="24">
        <v>1</v>
      </c>
      <c r="F5" s="24">
        <v>6</v>
      </c>
      <c r="G5" s="24">
        <v>7</v>
      </c>
      <c r="H5" s="65">
        <v>6</v>
      </c>
      <c r="I5" s="5"/>
      <c r="J5" s="78">
        <v>4.4000000000000004</v>
      </c>
      <c r="K5" s="84"/>
      <c r="L5" s="23">
        <v>1</v>
      </c>
      <c r="M5" s="24">
        <f t="shared" ref="M5:R5" si="0">IF(B5=0,5,IF(B5&gt;=5,5,B5))</f>
        <v>5</v>
      </c>
      <c r="N5" s="24">
        <f t="shared" si="0"/>
        <v>5</v>
      </c>
      <c r="O5" s="24">
        <f t="shared" si="0"/>
        <v>2</v>
      </c>
      <c r="P5" s="24">
        <f t="shared" si="0"/>
        <v>1</v>
      </c>
      <c r="Q5" s="24">
        <f t="shared" si="0"/>
        <v>5</v>
      </c>
      <c r="R5" s="24">
        <f t="shared" si="0"/>
        <v>5</v>
      </c>
      <c r="S5" s="5">
        <f t="shared" ref="S5:S22" si="1">H5</f>
        <v>6</v>
      </c>
      <c r="T5" s="5">
        <f t="shared" ref="T5:T22" si="2">(5-M5)+(5-N5)+(5-O5)+(5-P5)+(5-Q5)+(5-R5)</f>
        <v>7</v>
      </c>
      <c r="U5" s="6">
        <f>J5</f>
        <v>4.4000000000000004</v>
      </c>
      <c r="W5" s="55"/>
      <c r="X5" s="5">
        <v>30</v>
      </c>
      <c r="Y5" s="5">
        <v>10</v>
      </c>
      <c r="Z5" s="56">
        <v>2.2000000000000002</v>
      </c>
      <c r="AB5" s="36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8"/>
      <c r="AQ5" s="34"/>
      <c r="AR5" s="34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J5" s="108"/>
      <c r="BK5" s="108"/>
      <c r="BL5" s="108"/>
      <c r="BM5" s="108"/>
      <c r="BN5" s="108"/>
      <c r="BO5" s="108"/>
      <c r="BP5" s="108"/>
      <c r="BQ5" s="214" t="s">
        <v>59</v>
      </c>
      <c r="BR5" s="215"/>
      <c r="BS5" s="215"/>
      <c r="BT5" s="216"/>
      <c r="BU5" s="108"/>
    </row>
    <row r="6" spans="1:73" ht="15.95" customHeight="1" thickTop="1" thickBot="1" x14ac:dyDescent="0.3">
      <c r="A6" s="67">
        <v>2</v>
      </c>
      <c r="B6" s="24">
        <v>5</v>
      </c>
      <c r="C6" s="24">
        <v>11</v>
      </c>
      <c r="D6" s="24">
        <v>1</v>
      </c>
      <c r="E6" s="24">
        <v>5</v>
      </c>
      <c r="F6" s="24">
        <v>4</v>
      </c>
      <c r="G6" s="24">
        <v>7</v>
      </c>
      <c r="H6" s="65">
        <v>18</v>
      </c>
      <c r="I6" s="5"/>
      <c r="J6" s="78">
        <v>6.1</v>
      </c>
      <c r="K6" s="84"/>
      <c r="L6" s="25">
        <v>2</v>
      </c>
      <c r="M6" s="24">
        <f t="shared" ref="M6:M22" si="3">IF(B6=0,5,IF(B6&gt;=5,5,B6))</f>
        <v>5</v>
      </c>
      <c r="N6" s="24">
        <f t="shared" ref="N6:N22" si="4">IF(C6=0,5,IF(C6&gt;=5,5,C6))</f>
        <v>5</v>
      </c>
      <c r="O6" s="24">
        <f t="shared" ref="O6:O22" si="5">IF(D6=0,5,IF(D6&gt;=5,5,D6))</f>
        <v>1</v>
      </c>
      <c r="P6" s="24">
        <f t="shared" ref="P6:P22" si="6">IF(E6=0,5,IF(E6&gt;=5,5,E6))</f>
        <v>5</v>
      </c>
      <c r="Q6" s="24">
        <f t="shared" ref="Q6:Q22" si="7">IF(F6=0,5,IF(F6&gt;=5,5,F6))</f>
        <v>4</v>
      </c>
      <c r="R6" s="24">
        <f t="shared" ref="R6:R22" si="8">IF(G6=0,5,IF(G6&gt;=5,5,G6))</f>
        <v>5</v>
      </c>
      <c r="S6" s="5">
        <f t="shared" si="1"/>
        <v>18</v>
      </c>
      <c r="T6" s="5">
        <f t="shared" si="2"/>
        <v>5</v>
      </c>
      <c r="U6" s="6">
        <f t="shared" ref="U6:U22" si="9">J6</f>
        <v>6.1</v>
      </c>
      <c r="W6" s="57"/>
      <c r="X6" s="5">
        <v>19</v>
      </c>
      <c r="Y6" s="5">
        <v>9</v>
      </c>
      <c r="Z6" s="56">
        <v>3.5</v>
      </c>
      <c r="AB6" s="39"/>
      <c r="AC6" s="35" t="s">
        <v>27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40"/>
      <c r="AP6" s="35"/>
      <c r="BJ6" s="123"/>
      <c r="BK6" s="108"/>
      <c r="BL6" s="108"/>
      <c r="BM6" s="108"/>
      <c r="BN6" s="108"/>
      <c r="BO6" s="108"/>
      <c r="BP6" s="108"/>
      <c r="BQ6" s="109">
        <v>0</v>
      </c>
      <c r="BR6" s="110"/>
      <c r="BS6" s="217" t="s">
        <v>60</v>
      </c>
      <c r="BT6" s="218"/>
      <c r="BU6" s="108"/>
    </row>
    <row r="7" spans="1:73" ht="16.5" thickTop="1" thickBot="1" x14ac:dyDescent="0.3">
      <c r="A7" s="68">
        <v>3</v>
      </c>
      <c r="B7" s="24">
        <v>16</v>
      </c>
      <c r="C7" s="24">
        <v>1</v>
      </c>
      <c r="D7" s="24">
        <v>8</v>
      </c>
      <c r="E7" s="24">
        <v>2</v>
      </c>
      <c r="F7" s="24">
        <v>8</v>
      </c>
      <c r="G7" s="24">
        <v>3</v>
      </c>
      <c r="H7" s="65">
        <v>19</v>
      </c>
      <c r="I7" s="5"/>
      <c r="J7" s="78">
        <v>3.5</v>
      </c>
      <c r="K7" s="84"/>
      <c r="L7" s="25">
        <v>3</v>
      </c>
      <c r="M7" s="24">
        <f t="shared" si="3"/>
        <v>5</v>
      </c>
      <c r="N7" s="24">
        <f t="shared" si="4"/>
        <v>1</v>
      </c>
      <c r="O7" s="24">
        <f t="shared" si="5"/>
        <v>5</v>
      </c>
      <c r="P7" s="24">
        <f t="shared" si="6"/>
        <v>2</v>
      </c>
      <c r="Q7" s="24">
        <f t="shared" si="7"/>
        <v>5</v>
      </c>
      <c r="R7" s="24">
        <f t="shared" si="8"/>
        <v>3</v>
      </c>
      <c r="S7" s="5">
        <f t="shared" si="1"/>
        <v>19</v>
      </c>
      <c r="T7" s="5">
        <f t="shared" si="2"/>
        <v>9</v>
      </c>
      <c r="U7" s="6">
        <f t="shared" si="9"/>
        <v>3.5</v>
      </c>
      <c r="W7" s="57"/>
      <c r="X7" s="5">
        <v>20</v>
      </c>
      <c r="Y7" s="5">
        <v>8</v>
      </c>
      <c r="Z7" s="56">
        <v>20.8</v>
      </c>
      <c r="AB7" s="41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3"/>
      <c r="BJ7" s="108"/>
      <c r="BK7" s="108"/>
      <c r="BL7" s="108"/>
      <c r="BM7" s="108"/>
      <c r="BN7" s="108"/>
      <c r="BO7" s="108"/>
      <c r="BP7" s="108"/>
      <c r="BQ7" s="124">
        <v>1.1000000000000001</v>
      </c>
      <c r="BR7" s="124" t="s">
        <v>61</v>
      </c>
      <c r="BS7" s="125">
        <v>74</v>
      </c>
      <c r="BT7" s="126"/>
      <c r="BU7" s="108"/>
    </row>
    <row r="8" spans="1:73" ht="16.5" thickTop="1" thickBot="1" x14ac:dyDescent="0.3">
      <c r="A8" s="68">
        <v>4</v>
      </c>
      <c r="B8" s="24">
        <v>8</v>
      </c>
      <c r="C8" s="24">
        <v>4</v>
      </c>
      <c r="D8" s="24">
        <v>3</v>
      </c>
      <c r="E8" s="24">
        <v>7</v>
      </c>
      <c r="F8" s="24">
        <v>2</v>
      </c>
      <c r="G8" s="24">
        <v>1</v>
      </c>
      <c r="H8" s="65">
        <v>30</v>
      </c>
      <c r="I8" s="5"/>
      <c r="J8" s="78">
        <v>2.2000000000000002</v>
      </c>
      <c r="K8" s="84"/>
      <c r="L8" s="25">
        <v>4</v>
      </c>
      <c r="M8" s="24">
        <f t="shared" si="3"/>
        <v>5</v>
      </c>
      <c r="N8" s="24">
        <f t="shared" si="4"/>
        <v>4</v>
      </c>
      <c r="O8" s="24">
        <f t="shared" si="5"/>
        <v>3</v>
      </c>
      <c r="P8" s="24">
        <f t="shared" si="6"/>
        <v>5</v>
      </c>
      <c r="Q8" s="24">
        <f t="shared" si="7"/>
        <v>2</v>
      </c>
      <c r="R8" s="24">
        <f t="shared" si="8"/>
        <v>1</v>
      </c>
      <c r="S8" s="5">
        <f t="shared" si="1"/>
        <v>30</v>
      </c>
      <c r="T8" s="5">
        <f t="shared" si="2"/>
        <v>10</v>
      </c>
      <c r="U8" s="6">
        <f t="shared" si="9"/>
        <v>2.2000000000000002</v>
      </c>
      <c r="W8" s="57">
        <v>1</v>
      </c>
      <c r="X8" s="5">
        <v>6</v>
      </c>
      <c r="Y8" s="5">
        <v>7</v>
      </c>
      <c r="Z8" s="56">
        <v>4.4000000000000004</v>
      </c>
      <c r="AN8" s="15"/>
      <c r="AO8" s="15"/>
      <c r="BC8" s="15"/>
      <c r="BJ8" s="108"/>
      <c r="BK8" s="108"/>
      <c r="BL8" s="108"/>
      <c r="BM8" s="108"/>
      <c r="BN8" s="108"/>
      <c r="BO8" s="108"/>
      <c r="BP8" s="108"/>
      <c r="BQ8" s="124">
        <v>1.59</v>
      </c>
      <c r="BR8" s="124" t="s">
        <v>62</v>
      </c>
      <c r="BS8" s="124">
        <v>54</v>
      </c>
      <c r="BT8" s="127"/>
      <c r="BU8" s="108"/>
    </row>
    <row r="9" spans="1:73" ht="16.5" thickTop="1" thickBot="1" x14ac:dyDescent="0.3">
      <c r="A9" s="68">
        <v>5</v>
      </c>
      <c r="B9" s="24">
        <v>8</v>
      </c>
      <c r="C9" s="24">
        <v>8</v>
      </c>
      <c r="D9" s="24">
        <v>5</v>
      </c>
      <c r="E9" s="24">
        <v>4</v>
      </c>
      <c r="F9" s="24">
        <v>6</v>
      </c>
      <c r="G9" s="24">
        <v>5</v>
      </c>
      <c r="H9" s="65">
        <v>4</v>
      </c>
      <c r="I9" s="5"/>
      <c r="J9" s="78">
        <v>18.3</v>
      </c>
      <c r="K9" s="84"/>
      <c r="L9" s="25">
        <v>5</v>
      </c>
      <c r="M9" s="24">
        <f t="shared" si="3"/>
        <v>5</v>
      </c>
      <c r="N9" s="24">
        <f t="shared" si="4"/>
        <v>5</v>
      </c>
      <c r="O9" s="24">
        <f t="shared" si="5"/>
        <v>5</v>
      </c>
      <c r="P9" s="24">
        <f t="shared" si="6"/>
        <v>4</v>
      </c>
      <c r="Q9" s="24">
        <f t="shared" si="7"/>
        <v>5</v>
      </c>
      <c r="R9" s="24">
        <f t="shared" si="8"/>
        <v>5</v>
      </c>
      <c r="S9" s="5">
        <f t="shared" si="1"/>
        <v>4</v>
      </c>
      <c r="T9" s="5">
        <f t="shared" si="2"/>
        <v>1</v>
      </c>
      <c r="U9" s="6">
        <f t="shared" si="9"/>
        <v>18.3</v>
      </c>
      <c r="W9" s="57">
        <v>2</v>
      </c>
      <c r="X9" s="5">
        <v>18</v>
      </c>
      <c r="Y9" s="5">
        <v>5</v>
      </c>
      <c r="Z9" s="56">
        <v>6.1</v>
      </c>
      <c r="AB9" s="44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6"/>
      <c r="AQ9" s="44"/>
      <c r="AR9" s="45"/>
      <c r="AS9" s="45"/>
      <c r="AT9" s="45"/>
      <c r="AU9" s="45"/>
      <c r="AV9" s="45"/>
      <c r="AW9" s="45"/>
      <c r="AX9" s="45"/>
      <c r="AY9" s="45"/>
      <c r="AZ9" s="46"/>
      <c r="BC9" s="15"/>
      <c r="BJ9" s="108"/>
      <c r="BK9" s="108"/>
      <c r="BL9" s="108"/>
      <c r="BM9" s="108"/>
      <c r="BN9" s="108"/>
      <c r="BO9" s="108"/>
      <c r="BP9" s="108"/>
      <c r="BQ9" s="124">
        <v>2</v>
      </c>
      <c r="BR9" s="124" t="s">
        <v>63</v>
      </c>
      <c r="BS9" s="124">
        <v>43</v>
      </c>
      <c r="BT9" s="127"/>
      <c r="BU9" s="108"/>
    </row>
    <row r="10" spans="1:73" ht="16.5" customHeight="1" thickTop="1" thickBot="1" x14ac:dyDescent="0.3">
      <c r="A10" s="68">
        <v>6</v>
      </c>
      <c r="B10" s="24">
        <v>7</v>
      </c>
      <c r="C10" s="24">
        <v>7</v>
      </c>
      <c r="D10" s="24">
        <v>11</v>
      </c>
      <c r="E10" s="24">
        <v>7</v>
      </c>
      <c r="F10" s="24"/>
      <c r="G10" s="24"/>
      <c r="H10" s="65">
        <v>21</v>
      </c>
      <c r="I10" s="5"/>
      <c r="J10" s="78">
        <v>18.7</v>
      </c>
      <c r="K10" s="84"/>
      <c r="L10" s="25">
        <v>6</v>
      </c>
      <c r="M10" s="24">
        <f t="shared" si="3"/>
        <v>5</v>
      </c>
      <c r="N10" s="24">
        <f t="shared" si="4"/>
        <v>5</v>
      </c>
      <c r="O10" s="24">
        <f t="shared" si="5"/>
        <v>5</v>
      </c>
      <c r="P10" s="24">
        <f t="shared" si="6"/>
        <v>5</v>
      </c>
      <c r="Q10" s="24">
        <f t="shared" si="7"/>
        <v>5</v>
      </c>
      <c r="R10" s="24">
        <f t="shared" si="8"/>
        <v>5</v>
      </c>
      <c r="S10" s="5">
        <f t="shared" si="1"/>
        <v>21</v>
      </c>
      <c r="T10" s="5">
        <f t="shared" si="2"/>
        <v>0</v>
      </c>
      <c r="U10" s="6">
        <f t="shared" si="9"/>
        <v>18.7</v>
      </c>
      <c r="W10" s="57">
        <v>5</v>
      </c>
      <c r="X10" s="5">
        <v>4</v>
      </c>
      <c r="Y10" s="5">
        <v>1</v>
      </c>
      <c r="Z10" s="56">
        <v>18.3</v>
      </c>
      <c r="AB10" s="47"/>
      <c r="AC10" s="15"/>
      <c r="AD10" s="148"/>
      <c r="AE10" s="149"/>
      <c r="AF10" s="149"/>
      <c r="AG10" s="149"/>
      <c r="AH10" s="149"/>
      <c r="AI10" s="149"/>
      <c r="AJ10" s="149"/>
      <c r="AK10" s="150"/>
      <c r="AL10" s="15"/>
      <c r="AM10" s="15"/>
      <c r="AN10" s="15"/>
      <c r="AO10" s="48"/>
      <c r="AQ10" s="47"/>
      <c r="AR10" s="193" t="s">
        <v>33</v>
      </c>
      <c r="AS10" s="193"/>
      <c r="AT10" s="193"/>
      <c r="AU10" s="193"/>
      <c r="AV10" s="193"/>
      <c r="AW10" s="193"/>
      <c r="AX10" s="193"/>
      <c r="AY10" s="15"/>
      <c r="AZ10" s="48"/>
      <c r="BC10" s="15"/>
      <c r="BJ10" s="108"/>
      <c r="BK10" s="219" t="s">
        <v>65</v>
      </c>
      <c r="BL10" s="220"/>
      <c r="BM10" s="220"/>
      <c r="BN10" s="221"/>
      <c r="BO10" s="108"/>
      <c r="BP10" s="108"/>
      <c r="BQ10" s="124">
        <v>2.36</v>
      </c>
      <c r="BR10" s="124" t="s">
        <v>64</v>
      </c>
      <c r="BS10" s="124">
        <v>36</v>
      </c>
      <c r="BT10" s="127"/>
      <c r="BU10" s="108"/>
    </row>
    <row r="11" spans="1:73" ht="16.5" customHeight="1" thickTop="1" thickBot="1" x14ac:dyDescent="0.3">
      <c r="A11" s="137">
        <v>7</v>
      </c>
      <c r="B11" s="136">
        <v>6</v>
      </c>
      <c r="C11" s="136">
        <v>3</v>
      </c>
      <c r="D11" s="136">
        <v>9</v>
      </c>
      <c r="E11" s="136">
        <v>1</v>
      </c>
      <c r="F11" s="136">
        <v>7</v>
      </c>
      <c r="G11" s="136">
        <v>3</v>
      </c>
      <c r="H11" s="138">
        <v>20</v>
      </c>
      <c r="I11" s="139"/>
      <c r="J11" s="95">
        <v>20.8</v>
      </c>
      <c r="K11" s="84"/>
      <c r="L11" s="25">
        <v>7</v>
      </c>
      <c r="M11" s="24">
        <f t="shared" si="3"/>
        <v>5</v>
      </c>
      <c r="N11" s="24">
        <f t="shared" si="4"/>
        <v>3</v>
      </c>
      <c r="O11" s="24">
        <f t="shared" si="5"/>
        <v>5</v>
      </c>
      <c r="P11" s="24">
        <f t="shared" si="6"/>
        <v>1</v>
      </c>
      <c r="Q11" s="24">
        <f t="shared" si="7"/>
        <v>5</v>
      </c>
      <c r="R11" s="24">
        <f t="shared" si="8"/>
        <v>3</v>
      </c>
      <c r="S11" s="5">
        <f t="shared" si="1"/>
        <v>20</v>
      </c>
      <c r="T11" s="5">
        <f t="shared" si="2"/>
        <v>8</v>
      </c>
      <c r="U11" s="6">
        <f t="shared" si="9"/>
        <v>20.8</v>
      </c>
      <c r="W11" s="57">
        <v>6</v>
      </c>
      <c r="X11" s="5">
        <v>21</v>
      </c>
      <c r="Y11" s="5">
        <v>0</v>
      </c>
      <c r="Z11" s="56">
        <v>18.7</v>
      </c>
      <c r="AB11" s="47"/>
      <c r="AC11" s="32" t="s">
        <v>23</v>
      </c>
      <c r="AD11" s="9">
        <v>5</v>
      </c>
      <c r="AE11" s="9">
        <v>6</v>
      </c>
      <c r="AF11" s="9"/>
      <c r="AG11" s="9"/>
      <c r="AH11" s="9"/>
      <c r="AI11" s="9"/>
      <c r="AJ11" s="9"/>
      <c r="AK11" s="9"/>
      <c r="AL11" s="15"/>
      <c r="AM11" s="15"/>
      <c r="AN11" s="15"/>
      <c r="AO11" s="48"/>
      <c r="AQ11" s="47"/>
      <c r="AR11" s="193"/>
      <c r="AS11" s="193"/>
      <c r="AT11" s="193"/>
      <c r="AU11" s="193"/>
      <c r="AV11" s="193"/>
      <c r="AW11" s="193"/>
      <c r="AX11" s="193"/>
      <c r="AY11" s="15"/>
      <c r="AZ11" s="48"/>
      <c r="BC11" s="15"/>
      <c r="BJ11" s="108"/>
      <c r="BK11" s="111" t="s">
        <v>66</v>
      </c>
      <c r="BL11" s="96"/>
      <c r="BM11" s="96"/>
      <c r="BN11" s="112"/>
      <c r="BO11" s="108"/>
      <c r="BP11" s="108"/>
      <c r="BQ11" s="128">
        <v>50</v>
      </c>
      <c r="BR11" s="128">
        <v>50</v>
      </c>
      <c r="BS11" s="128">
        <v>26</v>
      </c>
      <c r="BT11" s="129"/>
      <c r="BU11" s="108"/>
    </row>
    <row r="12" spans="1:73" ht="15" customHeight="1" thickTop="1" thickBot="1" x14ac:dyDescent="0.3">
      <c r="A12" s="68">
        <v>8</v>
      </c>
      <c r="B12" s="24"/>
      <c r="C12" s="24"/>
      <c r="D12" s="24"/>
      <c r="E12" s="24"/>
      <c r="F12" s="24"/>
      <c r="G12" s="24"/>
      <c r="H12" s="65"/>
      <c r="I12" s="5"/>
      <c r="J12" s="78"/>
      <c r="K12" s="84"/>
      <c r="L12" s="25">
        <v>8</v>
      </c>
      <c r="M12" s="24">
        <f t="shared" si="3"/>
        <v>5</v>
      </c>
      <c r="N12" s="24">
        <f t="shared" si="4"/>
        <v>5</v>
      </c>
      <c r="O12" s="24">
        <f t="shared" si="5"/>
        <v>5</v>
      </c>
      <c r="P12" s="24">
        <f t="shared" si="6"/>
        <v>5</v>
      </c>
      <c r="Q12" s="24">
        <f t="shared" si="7"/>
        <v>5</v>
      </c>
      <c r="R12" s="24">
        <f t="shared" si="8"/>
        <v>5</v>
      </c>
      <c r="S12" s="5">
        <f t="shared" si="1"/>
        <v>0</v>
      </c>
      <c r="T12" s="5">
        <f t="shared" si="2"/>
        <v>0</v>
      </c>
      <c r="U12" s="6">
        <f t="shared" si="9"/>
        <v>0</v>
      </c>
      <c r="W12" s="57"/>
      <c r="X12" s="5">
        <v>0</v>
      </c>
      <c r="Y12" s="5">
        <v>0</v>
      </c>
      <c r="Z12" s="56">
        <v>0</v>
      </c>
      <c r="AB12" s="47"/>
      <c r="AC12" s="32" t="s">
        <v>24</v>
      </c>
      <c r="AD12" s="33">
        <v>1</v>
      </c>
      <c r="AE12" s="33">
        <v>2</v>
      </c>
      <c r="AF12" s="33">
        <v>3</v>
      </c>
      <c r="AG12" s="33">
        <v>4</v>
      </c>
      <c r="AH12" s="33">
        <v>7</v>
      </c>
      <c r="AI12" s="33"/>
      <c r="AJ12" s="33"/>
      <c r="AK12" s="33"/>
      <c r="AL12" s="15"/>
      <c r="AM12" s="15"/>
      <c r="AN12" s="15"/>
      <c r="AO12" s="48"/>
      <c r="AQ12" s="47"/>
      <c r="AR12" s="15"/>
      <c r="AS12" s="15"/>
      <c r="AT12" s="15"/>
      <c r="AU12" s="15"/>
      <c r="AV12" s="15"/>
      <c r="AW12" s="15"/>
      <c r="AX12" s="15"/>
      <c r="AY12" s="15"/>
      <c r="AZ12" s="48"/>
      <c r="BC12" s="15"/>
      <c r="BJ12" s="108"/>
      <c r="BK12" s="113">
        <v>1</v>
      </c>
      <c r="BL12" s="96">
        <v>1</v>
      </c>
      <c r="BM12" s="96">
        <v>1</v>
      </c>
      <c r="BN12" s="112">
        <v>1</v>
      </c>
      <c r="BO12" s="108"/>
      <c r="BP12" s="108"/>
      <c r="BQ12" s="108"/>
      <c r="BR12" s="108"/>
      <c r="BS12" s="108"/>
      <c r="BT12" s="108"/>
      <c r="BU12" s="108"/>
    </row>
    <row r="13" spans="1:73" ht="15" customHeight="1" thickTop="1" thickBot="1" x14ac:dyDescent="0.3">
      <c r="A13" s="68">
        <v>9</v>
      </c>
      <c r="B13" s="24"/>
      <c r="C13" s="24"/>
      <c r="D13" s="24"/>
      <c r="E13" s="24"/>
      <c r="F13" s="24"/>
      <c r="G13" s="24"/>
      <c r="H13" s="65"/>
      <c r="I13" s="5"/>
      <c r="J13" s="78"/>
      <c r="K13" s="84"/>
      <c r="L13" s="25">
        <v>9</v>
      </c>
      <c r="M13" s="24">
        <f t="shared" si="3"/>
        <v>5</v>
      </c>
      <c r="N13" s="24">
        <f t="shared" si="4"/>
        <v>5</v>
      </c>
      <c r="O13" s="24">
        <f t="shared" si="5"/>
        <v>5</v>
      </c>
      <c r="P13" s="24">
        <f t="shared" si="6"/>
        <v>5</v>
      </c>
      <c r="Q13" s="24">
        <f t="shared" si="7"/>
        <v>5</v>
      </c>
      <c r="R13" s="24">
        <f t="shared" si="8"/>
        <v>5</v>
      </c>
      <c r="S13" s="5">
        <f t="shared" si="1"/>
        <v>0</v>
      </c>
      <c r="T13" s="5">
        <f t="shared" si="2"/>
        <v>0</v>
      </c>
      <c r="U13" s="6">
        <f t="shared" si="9"/>
        <v>0</v>
      </c>
      <c r="W13" s="57"/>
      <c r="X13" s="5">
        <v>0</v>
      </c>
      <c r="Y13" s="5">
        <v>0</v>
      </c>
      <c r="Z13" s="56">
        <v>0</v>
      </c>
      <c r="AB13" s="47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48"/>
      <c r="AQ13" s="47"/>
      <c r="AR13" s="194" t="s">
        <v>91</v>
      </c>
      <c r="AS13" s="195"/>
      <c r="AT13" s="264"/>
      <c r="AU13" s="264"/>
      <c r="AV13" s="264"/>
      <c r="AW13" s="195"/>
      <c r="AX13" s="196"/>
      <c r="AY13" s="15"/>
      <c r="AZ13" s="48"/>
      <c r="BC13" s="15"/>
      <c r="BJ13" s="108"/>
      <c r="BK13" s="113">
        <v>1</v>
      </c>
      <c r="BL13" s="96">
        <v>1</v>
      </c>
      <c r="BM13" s="96">
        <v>1</v>
      </c>
      <c r="BN13" s="112"/>
      <c r="BO13" s="108"/>
      <c r="BP13" s="108"/>
      <c r="BQ13" s="222" t="s">
        <v>67</v>
      </c>
      <c r="BR13" s="223"/>
      <c r="BS13" s="223"/>
      <c r="BT13" s="224"/>
      <c r="BU13" s="108"/>
    </row>
    <row r="14" spans="1:73" ht="16.5" thickTop="1" thickBot="1" x14ac:dyDescent="0.3">
      <c r="A14" s="68">
        <v>10</v>
      </c>
      <c r="B14" s="24"/>
      <c r="C14" s="24"/>
      <c r="D14" s="24"/>
      <c r="E14" s="24"/>
      <c r="F14" s="24"/>
      <c r="G14" s="24"/>
      <c r="H14" s="65"/>
      <c r="I14" s="5"/>
      <c r="J14" s="78"/>
      <c r="K14" s="84"/>
      <c r="L14" s="25">
        <v>10</v>
      </c>
      <c r="M14" s="24">
        <f t="shared" si="3"/>
        <v>5</v>
      </c>
      <c r="N14" s="24">
        <f t="shared" si="4"/>
        <v>5</v>
      </c>
      <c r="O14" s="24">
        <f t="shared" si="5"/>
        <v>5</v>
      </c>
      <c r="P14" s="24">
        <f t="shared" si="6"/>
        <v>5</v>
      </c>
      <c r="Q14" s="24">
        <f t="shared" si="7"/>
        <v>5</v>
      </c>
      <c r="R14" s="24">
        <f t="shared" si="8"/>
        <v>5</v>
      </c>
      <c r="S14" s="5">
        <f t="shared" si="1"/>
        <v>0</v>
      </c>
      <c r="T14" s="5">
        <f t="shared" si="2"/>
        <v>0</v>
      </c>
      <c r="U14" s="6">
        <f t="shared" si="9"/>
        <v>0</v>
      </c>
      <c r="W14" s="57"/>
      <c r="X14" s="5">
        <v>0</v>
      </c>
      <c r="Y14" s="5">
        <v>0</v>
      </c>
      <c r="Z14" s="56">
        <v>0</v>
      </c>
      <c r="AB14" s="4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48"/>
      <c r="AQ14" s="47"/>
      <c r="AR14" s="15"/>
      <c r="AS14" s="15"/>
      <c r="AT14" s="268">
        <v>1400</v>
      </c>
      <c r="AU14" s="269"/>
      <c r="AV14" s="270"/>
      <c r="AW14" s="266" t="s">
        <v>92</v>
      </c>
      <c r="AX14" s="267"/>
      <c r="AY14" s="15"/>
      <c r="AZ14" s="48"/>
      <c r="BC14" s="15"/>
      <c r="BJ14" s="108"/>
      <c r="BK14" s="115">
        <v>2</v>
      </c>
      <c r="BL14" s="96">
        <v>1</v>
      </c>
      <c r="BM14" s="96">
        <v>0</v>
      </c>
      <c r="BN14" s="112">
        <v>1</v>
      </c>
      <c r="BO14" s="108"/>
      <c r="BP14" s="108"/>
      <c r="BQ14" s="225" t="s">
        <v>68</v>
      </c>
      <c r="BR14" s="226"/>
      <c r="BS14" s="226"/>
      <c r="BT14" s="114" t="s">
        <v>69</v>
      </c>
      <c r="BU14" s="108"/>
    </row>
    <row r="15" spans="1:73" ht="17.25" thickTop="1" thickBot="1" x14ac:dyDescent="0.3">
      <c r="A15" s="68">
        <v>11</v>
      </c>
      <c r="B15" s="24"/>
      <c r="C15" s="24"/>
      <c r="D15" s="24"/>
      <c r="E15" s="24"/>
      <c r="F15" s="24"/>
      <c r="G15" s="24"/>
      <c r="H15" s="65"/>
      <c r="I15" s="5"/>
      <c r="J15" s="78"/>
      <c r="K15" s="84"/>
      <c r="L15" s="25">
        <v>11</v>
      </c>
      <c r="M15" s="24">
        <f t="shared" si="3"/>
        <v>5</v>
      </c>
      <c r="N15" s="24">
        <f t="shared" si="4"/>
        <v>5</v>
      </c>
      <c r="O15" s="24">
        <f t="shared" si="5"/>
        <v>5</v>
      </c>
      <c r="P15" s="24">
        <f t="shared" si="6"/>
        <v>5</v>
      </c>
      <c r="Q15" s="24">
        <f t="shared" si="7"/>
        <v>5</v>
      </c>
      <c r="R15" s="24">
        <f t="shared" si="8"/>
        <v>5</v>
      </c>
      <c r="S15" s="5">
        <f t="shared" si="1"/>
        <v>0</v>
      </c>
      <c r="T15" s="5">
        <f t="shared" si="2"/>
        <v>0</v>
      </c>
      <c r="U15" s="6">
        <f t="shared" si="9"/>
        <v>0</v>
      </c>
      <c r="W15" s="57"/>
      <c r="X15" s="5">
        <v>0</v>
      </c>
      <c r="Y15" s="5">
        <v>0</v>
      </c>
      <c r="Z15" s="56">
        <v>0</v>
      </c>
      <c r="AB15" s="47"/>
      <c r="AC15" s="29"/>
      <c r="AD15" s="29"/>
      <c r="AE15" s="151" t="s">
        <v>24</v>
      </c>
      <c r="AF15" s="152"/>
      <c r="AG15" s="152"/>
      <c r="AH15" s="152"/>
      <c r="AI15" s="152"/>
      <c r="AJ15" s="152"/>
      <c r="AK15" s="153"/>
      <c r="AL15" s="15"/>
      <c r="AM15" s="30" t="s">
        <v>25</v>
      </c>
      <c r="AN15" s="15"/>
      <c r="AO15" s="48"/>
      <c r="AQ15" s="47"/>
      <c r="AR15" s="77" t="s">
        <v>18</v>
      </c>
      <c r="AS15" s="168" t="s">
        <v>30</v>
      </c>
      <c r="AT15" s="265"/>
      <c r="AU15" s="265"/>
      <c r="AV15" s="265"/>
      <c r="AW15" s="169"/>
      <c r="AX15" s="170"/>
      <c r="AY15" s="15"/>
      <c r="AZ15" s="48"/>
      <c r="BC15" s="15"/>
      <c r="BJ15" s="108"/>
      <c r="BK15" s="113">
        <v>2</v>
      </c>
      <c r="BL15" s="96">
        <v>1</v>
      </c>
      <c r="BM15" s="96">
        <v>3</v>
      </c>
      <c r="BN15" s="112">
        <v>1</v>
      </c>
      <c r="BO15" s="108"/>
      <c r="BP15" s="108"/>
      <c r="BQ15" s="98">
        <v>0</v>
      </c>
      <c r="BR15" s="96">
        <v>0</v>
      </c>
      <c r="BS15" s="96"/>
      <c r="BT15" s="116"/>
      <c r="BU15" s="108"/>
    </row>
    <row r="16" spans="1:73" ht="16.5" thickTop="1" thickBot="1" x14ac:dyDescent="0.3">
      <c r="A16" s="68">
        <v>12</v>
      </c>
      <c r="B16" s="24"/>
      <c r="C16" s="24"/>
      <c r="D16" s="24"/>
      <c r="E16" s="24"/>
      <c r="F16" s="24"/>
      <c r="G16" s="24"/>
      <c r="H16" s="65"/>
      <c r="I16" s="5"/>
      <c r="J16" s="78"/>
      <c r="K16" s="84"/>
      <c r="L16" s="25">
        <v>12</v>
      </c>
      <c r="M16" s="24">
        <f t="shared" si="3"/>
        <v>5</v>
      </c>
      <c r="N16" s="24">
        <f t="shared" si="4"/>
        <v>5</v>
      </c>
      <c r="O16" s="24">
        <f t="shared" si="5"/>
        <v>5</v>
      </c>
      <c r="P16" s="24">
        <f t="shared" si="6"/>
        <v>5</v>
      </c>
      <c r="Q16" s="24">
        <f t="shared" si="7"/>
        <v>5</v>
      </c>
      <c r="R16" s="24">
        <f t="shared" si="8"/>
        <v>5</v>
      </c>
      <c r="S16" s="5">
        <f t="shared" si="1"/>
        <v>0</v>
      </c>
      <c r="T16" s="5">
        <f t="shared" si="2"/>
        <v>0</v>
      </c>
      <c r="U16" s="6">
        <f t="shared" si="9"/>
        <v>0</v>
      </c>
      <c r="W16" s="57"/>
      <c r="X16" s="5">
        <v>0</v>
      </c>
      <c r="Y16" s="5">
        <v>0</v>
      </c>
      <c r="Z16" s="56">
        <v>0</v>
      </c>
      <c r="AB16" s="47"/>
      <c r="AC16" s="15"/>
      <c r="AD16" s="15"/>
      <c r="AE16" s="64">
        <v>1</v>
      </c>
      <c r="AF16" s="33">
        <v>8</v>
      </c>
      <c r="AG16" s="33">
        <v>13</v>
      </c>
      <c r="AH16" s="33">
        <v>2</v>
      </c>
      <c r="AI16" s="33">
        <v>1</v>
      </c>
      <c r="AJ16" s="33">
        <v>6</v>
      </c>
      <c r="AK16" s="33">
        <v>7</v>
      </c>
      <c r="AL16" s="15"/>
      <c r="AM16" s="9">
        <v>4.4000000000000004</v>
      </c>
      <c r="AN16" s="15"/>
      <c r="AO16" s="48"/>
      <c r="AQ16" s="47"/>
      <c r="AR16" s="87" t="s">
        <v>0</v>
      </c>
      <c r="AS16" s="88" t="s">
        <v>31</v>
      </c>
      <c r="AT16" s="262"/>
      <c r="AU16" s="263" t="s">
        <v>90</v>
      </c>
      <c r="AV16" s="178" t="s">
        <v>32</v>
      </c>
      <c r="AW16" s="178"/>
      <c r="AX16" s="179"/>
      <c r="AY16" s="15"/>
      <c r="AZ16" s="48"/>
      <c r="BC16" s="15"/>
      <c r="BJ16" s="108"/>
      <c r="BK16" s="113">
        <v>3</v>
      </c>
      <c r="BL16" s="96">
        <v>1</v>
      </c>
      <c r="BM16" s="96">
        <v>2</v>
      </c>
      <c r="BN16" s="112">
        <v>1</v>
      </c>
      <c r="BO16" s="108"/>
      <c r="BP16" s="108"/>
      <c r="BQ16" s="98">
        <v>1</v>
      </c>
      <c r="BR16" s="96">
        <v>2</v>
      </c>
      <c r="BS16" s="96"/>
      <c r="BT16" s="97">
        <v>41</v>
      </c>
      <c r="BU16" s="108"/>
    </row>
    <row r="17" spans="1:73" ht="15.75" thickBot="1" x14ac:dyDescent="0.3">
      <c r="A17" s="68">
        <v>13</v>
      </c>
      <c r="B17" s="24"/>
      <c r="C17" s="24"/>
      <c r="D17" s="24"/>
      <c r="E17" s="24"/>
      <c r="F17" s="24"/>
      <c r="G17" s="24"/>
      <c r="H17" s="65"/>
      <c r="I17" s="5"/>
      <c r="J17" s="78"/>
      <c r="K17" s="84"/>
      <c r="L17" s="25">
        <v>13</v>
      </c>
      <c r="M17" s="24">
        <f t="shared" si="3"/>
        <v>5</v>
      </c>
      <c r="N17" s="24">
        <f t="shared" si="4"/>
        <v>5</v>
      </c>
      <c r="O17" s="24">
        <f t="shared" si="5"/>
        <v>5</v>
      </c>
      <c r="P17" s="24">
        <f t="shared" si="6"/>
        <v>5</v>
      </c>
      <c r="Q17" s="24">
        <f t="shared" si="7"/>
        <v>5</v>
      </c>
      <c r="R17" s="24">
        <f t="shared" si="8"/>
        <v>5</v>
      </c>
      <c r="S17" s="5">
        <f t="shared" si="1"/>
        <v>0</v>
      </c>
      <c r="T17" s="5">
        <f t="shared" si="2"/>
        <v>0</v>
      </c>
      <c r="U17" s="6">
        <f t="shared" si="9"/>
        <v>0</v>
      </c>
      <c r="W17" s="57"/>
      <c r="X17" s="5">
        <v>0</v>
      </c>
      <c r="Y17" s="5">
        <v>0</v>
      </c>
      <c r="Z17" s="56">
        <v>0</v>
      </c>
      <c r="AB17" s="47"/>
      <c r="AC17" s="15"/>
      <c r="AD17" s="15"/>
      <c r="AE17" s="64">
        <v>2</v>
      </c>
      <c r="AF17" s="33">
        <v>5</v>
      </c>
      <c r="AG17" s="33">
        <v>11</v>
      </c>
      <c r="AH17" s="33">
        <v>1</v>
      </c>
      <c r="AI17" s="33">
        <v>5</v>
      </c>
      <c r="AJ17" s="33">
        <v>4</v>
      </c>
      <c r="AK17" s="33">
        <v>7</v>
      </c>
      <c r="AL17" s="15"/>
      <c r="AM17" s="33">
        <v>6.1</v>
      </c>
      <c r="AN17" s="15"/>
      <c r="AO17" s="48"/>
      <c r="AQ17" s="47"/>
      <c r="AR17" s="64">
        <f>AB42</f>
        <v>4</v>
      </c>
      <c r="AS17" s="33">
        <v>58.5</v>
      </c>
      <c r="AT17" s="142">
        <v>58.5</v>
      </c>
      <c r="AU17" s="261">
        <f>AS17-AT17</f>
        <v>0</v>
      </c>
      <c r="AV17" s="180">
        <f>AT14*AU17</f>
        <v>0</v>
      </c>
      <c r="AW17" s="180"/>
      <c r="AX17" s="174"/>
      <c r="AY17" s="15"/>
      <c r="AZ17" s="48"/>
      <c r="BC17" s="15"/>
      <c r="BJ17" s="108"/>
      <c r="BK17" s="113">
        <v>3</v>
      </c>
      <c r="BL17" s="96">
        <v>1</v>
      </c>
      <c r="BM17" s="96">
        <v>1</v>
      </c>
      <c r="BN17" s="112">
        <v>2</v>
      </c>
      <c r="BO17" s="108"/>
      <c r="BP17" s="108"/>
      <c r="BQ17" s="98">
        <v>3</v>
      </c>
      <c r="BR17" s="96">
        <v>4</v>
      </c>
      <c r="BS17" s="96"/>
      <c r="BT17" s="97">
        <v>25</v>
      </c>
      <c r="BU17" s="108"/>
    </row>
    <row r="18" spans="1:73" ht="15.75" thickBot="1" x14ac:dyDescent="0.3">
      <c r="A18" s="68">
        <v>14</v>
      </c>
      <c r="B18" s="24"/>
      <c r="C18" s="24"/>
      <c r="D18" s="24"/>
      <c r="E18" s="24"/>
      <c r="F18" s="24"/>
      <c r="G18" s="24"/>
      <c r="H18" s="65"/>
      <c r="I18" s="5"/>
      <c r="J18" s="78"/>
      <c r="K18" s="84"/>
      <c r="L18" s="25">
        <v>14</v>
      </c>
      <c r="M18" s="24">
        <f t="shared" si="3"/>
        <v>5</v>
      </c>
      <c r="N18" s="24">
        <f t="shared" si="4"/>
        <v>5</v>
      </c>
      <c r="O18" s="24">
        <f t="shared" si="5"/>
        <v>5</v>
      </c>
      <c r="P18" s="24">
        <f t="shared" si="6"/>
        <v>5</v>
      </c>
      <c r="Q18" s="24">
        <f t="shared" si="7"/>
        <v>5</v>
      </c>
      <c r="R18" s="24">
        <f t="shared" si="8"/>
        <v>5</v>
      </c>
      <c r="S18" s="5">
        <f t="shared" si="1"/>
        <v>0</v>
      </c>
      <c r="T18" s="5">
        <f t="shared" si="2"/>
        <v>0</v>
      </c>
      <c r="U18" s="6">
        <f t="shared" si="9"/>
        <v>0</v>
      </c>
      <c r="W18" s="57"/>
      <c r="X18" s="5">
        <v>0</v>
      </c>
      <c r="Y18" s="5">
        <v>0</v>
      </c>
      <c r="Z18" s="56">
        <v>0</v>
      </c>
      <c r="AB18" s="47"/>
      <c r="AC18" s="15"/>
      <c r="AD18" s="15"/>
      <c r="AE18" s="64">
        <v>3</v>
      </c>
      <c r="AF18" s="33">
        <v>16</v>
      </c>
      <c r="AG18" s="33">
        <v>1</v>
      </c>
      <c r="AH18" s="33">
        <v>8</v>
      </c>
      <c r="AI18" s="33">
        <v>2</v>
      </c>
      <c r="AJ18" s="33">
        <v>8</v>
      </c>
      <c r="AK18" s="33">
        <v>3</v>
      </c>
      <c r="AL18" s="15"/>
      <c r="AM18" s="33">
        <v>3.5</v>
      </c>
      <c r="AN18" s="15"/>
      <c r="AO18" s="48"/>
      <c r="AQ18" s="47"/>
      <c r="AR18" s="99">
        <f>AB43</f>
        <v>3</v>
      </c>
      <c r="AS18" s="33">
        <v>56</v>
      </c>
      <c r="AT18" s="143">
        <v>57</v>
      </c>
      <c r="AU18" s="261">
        <f t="shared" ref="AU18:AU21" si="10">AS18-AT18</f>
        <v>-1</v>
      </c>
      <c r="AV18" s="180">
        <f>AT14*AU18</f>
        <v>-1400</v>
      </c>
      <c r="AW18" s="180"/>
      <c r="AX18" s="174"/>
      <c r="AY18" s="15"/>
      <c r="AZ18" s="48"/>
      <c r="BC18" s="15"/>
      <c r="BJ18" s="108"/>
      <c r="BK18" s="113">
        <v>4</v>
      </c>
      <c r="BL18" s="96">
        <v>2</v>
      </c>
      <c r="BM18" s="96">
        <v>1</v>
      </c>
      <c r="BN18" s="112">
        <v>1</v>
      </c>
      <c r="BO18" s="108"/>
      <c r="BP18" s="108"/>
      <c r="BQ18" s="117">
        <v>5</v>
      </c>
      <c r="BR18" s="118">
        <v>170</v>
      </c>
      <c r="BS18" s="118"/>
      <c r="BT18" s="119">
        <v>34</v>
      </c>
      <c r="BU18" s="108"/>
    </row>
    <row r="19" spans="1:73" ht="15.75" thickBot="1" x14ac:dyDescent="0.3">
      <c r="A19" s="68">
        <v>15</v>
      </c>
      <c r="B19" s="26"/>
      <c r="C19" s="26"/>
      <c r="D19" s="26"/>
      <c r="E19" s="26"/>
      <c r="F19" s="26"/>
      <c r="G19" s="26"/>
      <c r="H19" s="66"/>
      <c r="I19" s="8"/>
      <c r="J19" s="79"/>
      <c r="K19" s="85"/>
      <c r="L19" s="25">
        <v>15</v>
      </c>
      <c r="M19" s="24">
        <f t="shared" si="3"/>
        <v>5</v>
      </c>
      <c r="N19" s="24">
        <f t="shared" si="4"/>
        <v>5</v>
      </c>
      <c r="O19" s="24">
        <f t="shared" si="5"/>
        <v>5</v>
      </c>
      <c r="P19" s="24">
        <f t="shared" si="6"/>
        <v>5</v>
      </c>
      <c r="Q19" s="24">
        <f t="shared" si="7"/>
        <v>5</v>
      </c>
      <c r="R19" s="24">
        <f t="shared" si="8"/>
        <v>5</v>
      </c>
      <c r="S19" s="5">
        <f t="shared" si="1"/>
        <v>0</v>
      </c>
      <c r="T19" s="5">
        <f t="shared" si="2"/>
        <v>0</v>
      </c>
      <c r="U19" s="6">
        <f t="shared" si="9"/>
        <v>0</v>
      </c>
      <c r="W19" s="57"/>
      <c r="X19" s="5">
        <v>0</v>
      </c>
      <c r="Y19" s="5">
        <v>0</v>
      </c>
      <c r="Z19" s="58">
        <v>0</v>
      </c>
      <c r="AB19" s="47"/>
      <c r="AC19" s="15"/>
      <c r="AD19" s="15"/>
      <c r="AE19" s="64">
        <v>4</v>
      </c>
      <c r="AF19" s="33">
        <v>8</v>
      </c>
      <c r="AG19" s="33">
        <v>4</v>
      </c>
      <c r="AH19" s="33">
        <v>3</v>
      </c>
      <c r="AI19" s="33">
        <v>7</v>
      </c>
      <c r="AJ19" s="33">
        <v>2</v>
      </c>
      <c r="AK19" s="33">
        <v>1</v>
      </c>
      <c r="AL19" s="15"/>
      <c r="AM19" s="33">
        <v>2.2000000000000002</v>
      </c>
      <c r="AN19" s="15"/>
      <c r="AO19" s="48"/>
      <c r="AQ19" s="47"/>
      <c r="AR19" s="99">
        <f>AB44</f>
        <v>1</v>
      </c>
      <c r="AS19" s="33">
        <v>57.5</v>
      </c>
      <c r="AT19" s="143">
        <v>57.5</v>
      </c>
      <c r="AU19" s="261">
        <f t="shared" si="10"/>
        <v>0</v>
      </c>
      <c r="AV19" s="180">
        <f>AT14*AU19</f>
        <v>0</v>
      </c>
      <c r="AW19" s="180"/>
      <c r="AX19" s="174"/>
      <c r="AY19" s="15"/>
      <c r="AZ19" s="48"/>
      <c r="BC19" s="15"/>
      <c r="BJ19" s="108"/>
      <c r="BK19" s="113">
        <v>4</v>
      </c>
      <c r="BL19" s="96">
        <v>1</v>
      </c>
      <c r="BM19" s="96">
        <v>1</v>
      </c>
      <c r="BN19" s="112">
        <v>4</v>
      </c>
      <c r="BO19" s="108"/>
      <c r="BP19" s="108"/>
      <c r="BQ19" s="108"/>
      <c r="BR19" s="108"/>
      <c r="BS19" s="108"/>
      <c r="BT19" s="108"/>
      <c r="BU19" s="108"/>
    </row>
    <row r="20" spans="1:73" ht="15.75" thickBot="1" x14ac:dyDescent="0.3">
      <c r="A20" s="68">
        <v>16</v>
      </c>
      <c r="B20" s="26"/>
      <c r="C20" s="26"/>
      <c r="D20" s="26"/>
      <c r="E20" s="26"/>
      <c r="F20" s="26"/>
      <c r="G20" s="26"/>
      <c r="H20" s="65"/>
      <c r="I20" s="5"/>
      <c r="J20" s="78"/>
      <c r="K20" s="84"/>
      <c r="L20" s="25">
        <v>16</v>
      </c>
      <c r="M20" s="24">
        <f t="shared" si="3"/>
        <v>5</v>
      </c>
      <c r="N20" s="24">
        <f t="shared" si="4"/>
        <v>5</v>
      </c>
      <c r="O20" s="24">
        <f t="shared" si="5"/>
        <v>5</v>
      </c>
      <c r="P20" s="24">
        <f t="shared" si="6"/>
        <v>5</v>
      </c>
      <c r="Q20" s="24">
        <f t="shared" si="7"/>
        <v>5</v>
      </c>
      <c r="R20" s="24">
        <f t="shared" si="8"/>
        <v>5</v>
      </c>
      <c r="S20" s="5">
        <f t="shared" si="1"/>
        <v>0</v>
      </c>
      <c r="T20" s="5">
        <f t="shared" si="2"/>
        <v>0</v>
      </c>
      <c r="U20" s="6">
        <f t="shared" si="9"/>
        <v>0</v>
      </c>
      <c r="W20" s="57"/>
      <c r="X20" s="5">
        <v>0</v>
      </c>
      <c r="Y20" s="5">
        <v>0</v>
      </c>
      <c r="Z20" s="56">
        <v>0</v>
      </c>
      <c r="AB20" s="47"/>
      <c r="AC20" s="15"/>
      <c r="AD20" s="15"/>
      <c r="AE20" s="64">
        <v>7</v>
      </c>
      <c r="AF20" s="33">
        <v>6</v>
      </c>
      <c r="AG20" s="33">
        <v>3</v>
      </c>
      <c r="AH20" s="33">
        <v>9</v>
      </c>
      <c r="AI20" s="33">
        <v>1</v>
      </c>
      <c r="AJ20" s="33">
        <v>7</v>
      </c>
      <c r="AK20" s="33">
        <v>3</v>
      </c>
      <c r="AL20" s="29"/>
      <c r="AM20" s="33">
        <v>20.8</v>
      </c>
      <c r="AN20" s="15"/>
      <c r="AO20" s="48"/>
      <c r="AQ20" s="47"/>
      <c r="AR20" s="99">
        <f>AB45</f>
        <v>2</v>
      </c>
      <c r="AS20" s="33">
        <v>59</v>
      </c>
      <c r="AT20" s="143">
        <v>58</v>
      </c>
      <c r="AU20" s="261">
        <f t="shared" si="10"/>
        <v>1</v>
      </c>
      <c r="AV20" s="180">
        <f>AT14*AU20</f>
        <v>1400</v>
      </c>
      <c r="AW20" s="180"/>
      <c r="AX20" s="174"/>
      <c r="AY20" s="15"/>
      <c r="AZ20" s="48"/>
      <c r="BC20" s="15"/>
      <c r="BJ20" s="108"/>
      <c r="BK20" s="113">
        <v>5</v>
      </c>
      <c r="BL20" s="96">
        <v>0</v>
      </c>
      <c r="BM20" s="96">
        <v>1</v>
      </c>
      <c r="BN20" s="112">
        <v>1</v>
      </c>
      <c r="BO20" s="108"/>
      <c r="BP20" s="108"/>
      <c r="BQ20" s="108"/>
      <c r="BR20" s="108"/>
      <c r="BS20" s="108"/>
      <c r="BT20" s="108"/>
      <c r="BU20" s="108"/>
    </row>
    <row r="21" spans="1:73" ht="16.5" thickTop="1" thickBot="1" x14ac:dyDescent="0.3">
      <c r="A21" s="68">
        <v>17</v>
      </c>
      <c r="B21" s="26"/>
      <c r="C21" s="26"/>
      <c r="D21" s="26"/>
      <c r="E21" s="26"/>
      <c r="F21" s="26"/>
      <c r="G21" s="26"/>
      <c r="H21" s="65"/>
      <c r="I21" s="5"/>
      <c r="J21" s="78"/>
      <c r="K21" s="84"/>
      <c r="L21" s="25">
        <v>17</v>
      </c>
      <c r="M21" s="24">
        <f t="shared" si="3"/>
        <v>5</v>
      </c>
      <c r="N21" s="24">
        <f t="shared" si="4"/>
        <v>5</v>
      </c>
      <c r="O21" s="24">
        <f t="shared" si="5"/>
        <v>5</v>
      </c>
      <c r="P21" s="24">
        <f t="shared" si="6"/>
        <v>5</v>
      </c>
      <c r="Q21" s="24">
        <f t="shared" si="7"/>
        <v>5</v>
      </c>
      <c r="R21" s="24">
        <f t="shared" si="8"/>
        <v>5</v>
      </c>
      <c r="S21" s="5">
        <f t="shared" si="1"/>
        <v>0</v>
      </c>
      <c r="T21" s="5">
        <f t="shared" si="2"/>
        <v>0</v>
      </c>
      <c r="U21" s="6">
        <f t="shared" si="9"/>
        <v>0</v>
      </c>
      <c r="W21" s="57"/>
      <c r="X21" s="5">
        <v>0</v>
      </c>
      <c r="Y21" s="5">
        <v>0</v>
      </c>
      <c r="Z21" s="56">
        <v>0</v>
      </c>
      <c r="AB21" s="47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48"/>
      <c r="AQ21" s="47"/>
      <c r="AR21" s="99">
        <f>AB46</f>
        <v>0</v>
      </c>
      <c r="AS21" s="33"/>
      <c r="AT21" s="143"/>
      <c r="AU21" s="261">
        <f t="shared" si="10"/>
        <v>0</v>
      </c>
      <c r="AV21" s="180">
        <f>AT14*AU21</f>
        <v>0</v>
      </c>
      <c r="AW21" s="180"/>
      <c r="AX21" s="174"/>
      <c r="AY21" s="15"/>
      <c r="AZ21" s="48"/>
      <c r="BC21" s="15"/>
      <c r="BJ21" s="108"/>
      <c r="BK21" s="113">
        <v>6</v>
      </c>
      <c r="BL21" s="96">
        <v>3</v>
      </c>
      <c r="BM21" s="96">
        <v>1</v>
      </c>
      <c r="BN21" s="112">
        <v>1</v>
      </c>
      <c r="BO21" s="108"/>
      <c r="BP21" s="108"/>
      <c r="BQ21" s="214" t="s">
        <v>70</v>
      </c>
      <c r="BR21" s="215"/>
      <c r="BS21" s="215"/>
      <c r="BT21" s="216"/>
      <c r="BU21" s="108"/>
    </row>
    <row r="22" spans="1:73" ht="16.5" thickTop="1" thickBot="1" x14ac:dyDescent="0.3">
      <c r="A22" s="69">
        <v>18</v>
      </c>
      <c r="B22" s="70"/>
      <c r="C22" s="70"/>
      <c r="D22" s="70"/>
      <c r="E22" s="70"/>
      <c r="F22" s="70"/>
      <c r="G22" s="70"/>
      <c r="H22" s="71"/>
      <c r="I22" s="72"/>
      <c r="J22" s="80"/>
      <c r="K22" s="86"/>
      <c r="L22" s="27">
        <v>18</v>
      </c>
      <c r="M22" s="24">
        <f t="shared" si="3"/>
        <v>5</v>
      </c>
      <c r="N22" s="24">
        <f t="shared" si="4"/>
        <v>5</v>
      </c>
      <c r="O22" s="24">
        <f t="shared" si="5"/>
        <v>5</v>
      </c>
      <c r="P22" s="24">
        <f t="shared" si="6"/>
        <v>5</v>
      </c>
      <c r="Q22" s="24">
        <f t="shared" si="7"/>
        <v>5</v>
      </c>
      <c r="R22" s="24">
        <f t="shared" si="8"/>
        <v>5</v>
      </c>
      <c r="S22" s="7">
        <f t="shared" si="1"/>
        <v>0</v>
      </c>
      <c r="T22" s="7">
        <f t="shared" si="2"/>
        <v>0</v>
      </c>
      <c r="U22" s="6">
        <f t="shared" si="9"/>
        <v>0</v>
      </c>
      <c r="W22" s="59"/>
      <c r="X22" s="60">
        <v>0</v>
      </c>
      <c r="Y22" s="60">
        <v>0</v>
      </c>
      <c r="Z22" s="61">
        <v>0</v>
      </c>
      <c r="AB22" s="47"/>
      <c r="AC22" s="15"/>
      <c r="AD22" s="15"/>
      <c r="AE22" s="151" t="s">
        <v>23</v>
      </c>
      <c r="AF22" s="152"/>
      <c r="AG22" s="152"/>
      <c r="AH22" s="152"/>
      <c r="AI22" s="152"/>
      <c r="AJ22" s="152"/>
      <c r="AK22" s="153"/>
      <c r="AL22" s="15"/>
      <c r="AM22" s="31" t="s">
        <v>25</v>
      </c>
      <c r="AN22" s="15"/>
      <c r="AO22" s="48"/>
      <c r="AQ22" s="47"/>
      <c r="AR22" s="15"/>
      <c r="AS22" s="15"/>
      <c r="AT22" s="15"/>
      <c r="AU22" s="15"/>
      <c r="AV22" s="15"/>
      <c r="AW22" s="15"/>
      <c r="AX22" s="15"/>
      <c r="AY22" s="15"/>
      <c r="AZ22" s="48"/>
      <c r="BC22" s="15"/>
      <c r="BJ22" s="108"/>
      <c r="BK22" s="113">
        <v>6</v>
      </c>
      <c r="BL22" s="96">
        <v>3</v>
      </c>
      <c r="BM22" s="96">
        <v>2</v>
      </c>
      <c r="BN22" s="112">
        <v>1</v>
      </c>
      <c r="BO22" s="108"/>
      <c r="BP22" s="108"/>
      <c r="BQ22" s="130"/>
      <c r="BR22" s="131"/>
      <c r="BS22" s="227" t="s">
        <v>60</v>
      </c>
      <c r="BT22" s="228"/>
      <c r="BU22" s="108"/>
    </row>
    <row r="23" spans="1:73" ht="15.75" thickTop="1" x14ac:dyDescent="0.25">
      <c r="AB23" s="47"/>
      <c r="AC23" s="15"/>
      <c r="AD23" s="15"/>
      <c r="AE23" s="64">
        <v>5</v>
      </c>
      <c r="AF23" s="33">
        <v>8</v>
      </c>
      <c r="AG23" s="33">
        <v>8</v>
      </c>
      <c r="AH23" s="33">
        <v>5</v>
      </c>
      <c r="AI23" s="33">
        <v>4</v>
      </c>
      <c r="AJ23" s="33">
        <v>6</v>
      </c>
      <c r="AK23" s="33">
        <v>5</v>
      </c>
      <c r="AL23" s="15"/>
      <c r="AM23" s="9">
        <v>18.3</v>
      </c>
      <c r="AN23" s="15"/>
      <c r="AO23" s="48"/>
      <c r="AQ23" s="47"/>
      <c r="AR23" s="15"/>
      <c r="AS23" s="15"/>
      <c r="AT23" s="15"/>
      <c r="AU23" s="15"/>
      <c r="AV23" s="15"/>
      <c r="AW23" s="15"/>
      <c r="AX23" s="15"/>
      <c r="AY23" s="15"/>
      <c r="AZ23" s="48"/>
      <c r="BC23" s="15"/>
      <c r="BJ23" s="108"/>
      <c r="BK23" s="113">
        <v>6</v>
      </c>
      <c r="BL23" s="96">
        <v>1</v>
      </c>
      <c r="BM23" s="96">
        <v>2</v>
      </c>
      <c r="BN23" s="112">
        <v>2</v>
      </c>
      <c r="BO23" s="108"/>
      <c r="BP23" s="108"/>
      <c r="BQ23" s="124">
        <v>1</v>
      </c>
      <c r="BR23" s="124">
        <v>7</v>
      </c>
      <c r="BS23" s="125">
        <v>21.6</v>
      </c>
      <c r="BT23" s="126"/>
      <c r="BU23" s="108"/>
    </row>
    <row r="24" spans="1:73" ht="15" customHeight="1" thickBot="1" x14ac:dyDescent="0.3">
      <c r="A24" s="141"/>
      <c r="B24" s="141"/>
      <c r="F24" s="141"/>
      <c r="G24" s="141"/>
      <c r="H24" s="141"/>
      <c r="I24" s="141"/>
      <c r="J24" s="141"/>
      <c r="AB24" s="47"/>
      <c r="AC24" s="15"/>
      <c r="AD24" s="15"/>
      <c r="AE24" s="64">
        <v>6</v>
      </c>
      <c r="AF24" s="33">
        <v>7</v>
      </c>
      <c r="AG24" s="33">
        <v>7</v>
      </c>
      <c r="AH24" s="33">
        <v>11</v>
      </c>
      <c r="AI24" s="33">
        <v>7</v>
      </c>
      <c r="AJ24" s="33"/>
      <c r="AK24" s="33"/>
      <c r="AL24" s="15"/>
      <c r="AM24" s="33">
        <v>18.7</v>
      </c>
      <c r="AN24" s="15"/>
      <c r="AO24" s="48"/>
      <c r="AQ24" s="47"/>
      <c r="AR24" s="193" t="s">
        <v>34</v>
      </c>
      <c r="AS24" s="193"/>
      <c r="AT24" s="193"/>
      <c r="AU24" s="193"/>
      <c r="AV24" s="193"/>
      <c r="AW24" s="193"/>
      <c r="AX24" s="193"/>
      <c r="AY24" s="15"/>
      <c r="AZ24" s="48"/>
      <c r="BC24" s="15"/>
      <c r="BJ24" s="108"/>
      <c r="BK24" s="120">
        <v>6</v>
      </c>
      <c r="BL24" s="121">
        <v>2</v>
      </c>
      <c r="BM24" s="121">
        <v>1</v>
      </c>
      <c r="BN24" s="122"/>
      <c r="BO24" s="108"/>
      <c r="BP24" s="108"/>
      <c r="BQ24" s="124">
        <v>8</v>
      </c>
      <c r="BR24" s="124">
        <v>14</v>
      </c>
      <c r="BS24" s="124">
        <v>25.3</v>
      </c>
      <c r="BT24" s="127"/>
      <c r="BU24" s="108"/>
    </row>
    <row r="25" spans="1:73" ht="15" customHeight="1" thickTop="1" thickBot="1" x14ac:dyDescent="0.3">
      <c r="A25" s="141"/>
      <c r="B25" s="141"/>
      <c r="C25" s="250" t="s">
        <v>86</v>
      </c>
      <c r="D25" s="251"/>
      <c r="E25" s="252"/>
      <c r="F25" s="141"/>
      <c r="G25" s="141"/>
      <c r="H25" s="141"/>
      <c r="I25" s="141"/>
      <c r="J25" s="141"/>
      <c r="AB25" s="47"/>
      <c r="AC25" s="15"/>
      <c r="AD25" s="15"/>
      <c r="AE25" s="64"/>
      <c r="AF25" s="33"/>
      <c r="AG25" s="33"/>
      <c r="AH25" s="33"/>
      <c r="AI25" s="33"/>
      <c r="AJ25" s="33"/>
      <c r="AK25" s="33"/>
      <c r="AL25" s="15"/>
      <c r="AM25" s="33"/>
      <c r="AN25" s="15"/>
      <c r="AO25" s="48"/>
      <c r="AQ25" s="47"/>
      <c r="AR25" s="193"/>
      <c r="AS25" s="193"/>
      <c r="AT25" s="193"/>
      <c r="AU25" s="193"/>
      <c r="AV25" s="193"/>
      <c r="AW25" s="193"/>
      <c r="AX25" s="193"/>
      <c r="AY25" s="15"/>
      <c r="AZ25" s="48"/>
      <c r="BC25" s="15"/>
      <c r="BJ25" s="108"/>
      <c r="BO25" s="108"/>
      <c r="BP25" s="108"/>
      <c r="BQ25" s="124">
        <v>15</v>
      </c>
      <c r="BR25" s="124">
        <v>21</v>
      </c>
      <c r="BS25" s="124">
        <v>19.2</v>
      </c>
      <c r="BT25" s="127"/>
      <c r="BU25" s="108"/>
    </row>
    <row r="26" spans="1:73" ht="16.5" thickTop="1" thickBot="1" x14ac:dyDescent="0.3">
      <c r="A26" s="141"/>
      <c r="B26" s="141"/>
      <c r="C26" s="253" t="s">
        <v>89</v>
      </c>
      <c r="D26" s="254"/>
      <c r="E26" s="255"/>
      <c r="F26" s="141"/>
      <c r="G26" s="141"/>
      <c r="H26" s="141"/>
      <c r="I26" s="141"/>
      <c r="J26" s="141"/>
      <c r="AB26" s="47"/>
      <c r="AC26" s="15"/>
      <c r="AD26" s="15"/>
      <c r="AE26" s="64"/>
      <c r="AF26" s="33"/>
      <c r="AG26" s="33"/>
      <c r="AH26" s="33"/>
      <c r="AI26" s="33"/>
      <c r="AJ26" s="33"/>
      <c r="AK26" s="33"/>
      <c r="AL26" s="15"/>
      <c r="AM26" s="9"/>
      <c r="AN26" s="15"/>
      <c r="AO26" s="48"/>
      <c r="AQ26" s="47"/>
      <c r="AR26" s="15"/>
      <c r="AS26" s="15"/>
      <c r="AT26" s="15"/>
      <c r="AU26" s="15"/>
      <c r="AV26" s="15"/>
      <c r="AW26" s="15"/>
      <c r="AX26" s="15"/>
      <c r="AY26" s="15"/>
      <c r="AZ26" s="48"/>
      <c r="BC26" s="15"/>
      <c r="BJ26" s="108"/>
      <c r="BO26" s="108"/>
      <c r="BP26" s="108"/>
      <c r="BQ26" s="124">
        <v>22</v>
      </c>
      <c r="BR26" s="124">
        <v>28</v>
      </c>
      <c r="BS26" s="124">
        <v>20.7</v>
      </c>
      <c r="BT26" s="127"/>
      <c r="BU26" s="108"/>
    </row>
    <row r="27" spans="1:73" ht="24.75" thickTop="1" thickBot="1" x14ac:dyDescent="0.3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AB27" s="47"/>
      <c r="AC27" s="15"/>
      <c r="AD27" s="15"/>
      <c r="AE27" s="64"/>
      <c r="AF27" s="33"/>
      <c r="AG27" s="33"/>
      <c r="AH27" s="33"/>
      <c r="AI27" s="33"/>
      <c r="AJ27" s="33"/>
      <c r="AK27" s="33"/>
      <c r="AL27" s="15"/>
      <c r="AM27" s="33"/>
      <c r="AN27" s="15"/>
      <c r="AO27" s="48"/>
      <c r="AQ27" s="47"/>
      <c r="AR27" s="77" t="s">
        <v>18</v>
      </c>
      <c r="AS27" s="234" t="s">
        <v>36</v>
      </c>
      <c r="AT27" s="235"/>
      <c r="AU27" s="235"/>
      <c r="AV27" s="235"/>
      <c r="AW27" s="235"/>
      <c r="AX27" s="236"/>
      <c r="AY27" s="15"/>
      <c r="AZ27" s="48"/>
      <c r="BC27" s="15"/>
      <c r="BJ27" s="108"/>
      <c r="BO27" s="108"/>
      <c r="BP27" s="108"/>
      <c r="BQ27" s="128">
        <v>29</v>
      </c>
      <c r="BR27" s="128">
        <v>1444</v>
      </c>
      <c r="BS27" s="128">
        <v>13.2</v>
      </c>
      <c r="BT27" s="129"/>
      <c r="BU27" s="108"/>
    </row>
    <row r="28" spans="1:73" ht="16.5" thickTop="1" thickBot="1" x14ac:dyDescent="0.3">
      <c r="AB28" s="47"/>
      <c r="AC28" s="15"/>
      <c r="AD28" s="15"/>
      <c r="AE28" s="64"/>
      <c r="AF28" s="33"/>
      <c r="AG28" s="33"/>
      <c r="AH28" s="33"/>
      <c r="AI28" s="33"/>
      <c r="AJ28" s="33"/>
      <c r="AK28" s="33"/>
      <c r="AL28" s="15"/>
      <c r="AM28" s="33"/>
      <c r="AN28" s="15"/>
      <c r="AO28" s="48"/>
      <c r="AQ28" s="47"/>
      <c r="AR28" s="87" t="s">
        <v>0</v>
      </c>
      <c r="AS28" s="88" t="s">
        <v>35</v>
      </c>
      <c r="AT28" s="171" t="s">
        <v>37</v>
      </c>
      <c r="AU28" s="172"/>
      <c r="AV28" s="177" t="s">
        <v>38</v>
      </c>
      <c r="AW28" s="178"/>
      <c r="AX28" s="179"/>
      <c r="AY28" s="15"/>
      <c r="AZ28" s="48"/>
      <c r="BC28" s="15"/>
      <c r="BJ28" s="108"/>
      <c r="BO28" s="108"/>
      <c r="BP28" s="108"/>
      <c r="BQ28" s="108"/>
      <c r="BR28" s="108"/>
      <c r="BS28" s="108"/>
      <c r="BT28" s="108"/>
      <c r="BU28" s="108"/>
    </row>
    <row r="29" spans="1:73" ht="15.75" thickBot="1" x14ac:dyDescent="0.3">
      <c r="AB29" s="47"/>
      <c r="AC29" s="15"/>
      <c r="AD29" s="15"/>
      <c r="AE29" s="64"/>
      <c r="AF29" s="33"/>
      <c r="AG29" s="33"/>
      <c r="AH29" s="33"/>
      <c r="AI29" s="33"/>
      <c r="AJ29" s="33"/>
      <c r="AK29" s="33"/>
      <c r="AL29" s="15"/>
      <c r="AM29" s="9"/>
      <c r="AN29" s="15"/>
      <c r="AO29" s="48"/>
      <c r="AQ29" s="47"/>
      <c r="AR29" s="99"/>
      <c r="AS29" s="33"/>
      <c r="AT29" s="173"/>
      <c r="AU29" s="174"/>
      <c r="AV29" s="173"/>
      <c r="AW29" s="180"/>
      <c r="AX29" s="174"/>
      <c r="AY29" s="15"/>
      <c r="AZ29" s="48"/>
      <c r="BC29" s="15"/>
      <c r="BJ29" s="108"/>
      <c r="BO29" s="108"/>
      <c r="BP29" s="108"/>
      <c r="BQ29" s="108"/>
      <c r="BR29" s="108"/>
      <c r="BS29" s="108"/>
      <c r="BT29" s="108"/>
      <c r="BU29" s="108"/>
    </row>
    <row r="30" spans="1:73" ht="16.5" thickTop="1" thickBot="1" x14ac:dyDescent="0.3">
      <c r="AB30" s="47"/>
      <c r="AC30" s="15"/>
      <c r="AD30" s="15"/>
      <c r="AE30" s="64"/>
      <c r="AF30" s="33"/>
      <c r="AG30" s="33"/>
      <c r="AH30" s="33"/>
      <c r="AI30" s="33"/>
      <c r="AJ30" s="33"/>
      <c r="AK30" s="33"/>
      <c r="AL30" s="15"/>
      <c r="AM30" s="33"/>
      <c r="AN30" s="15"/>
      <c r="AO30" s="48"/>
      <c r="AQ30" s="47"/>
      <c r="AR30" s="99"/>
      <c r="AS30" s="33"/>
      <c r="AT30" s="175"/>
      <c r="AU30" s="176"/>
      <c r="AV30" s="175"/>
      <c r="AW30" s="184"/>
      <c r="AX30" s="176"/>
      <c r="AY30" s="15"/>
      <c r="AZ30" s="48"/>
      <c r="BC30" s="15"/>
      <c r="BJ30" s="108"/>
      <c r="BO30" s="108"/>
      <c r="BP30" s="108"/>
      <c r="BQ30" s="214" t="s">
        <v>71</v>
      </c>
      <c r="BR30" s="215"/>
      <c r="BS30" s="215"/>
      <c r="BT30" s="216"/>
      <c r="BU30" s="108"/>
    </row>
    <row r="31" spans="1:73" ht="16.5" thickTop="1" thickBot="1" x14ac:dyDescent="0.3">
      <c r="AB31" s="47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48"/>
      <c r="AQ31" s="47"/>
      <c r="AR31" s="99"/>
      <c r="AS31" s="33"/>
      <c r="AT31" s="175"/>
      <c r="AU31" s="176"/>
      <c r="AV31" s="185"/>
      <c r="AW31" s="186"/>
      <c r="AX31" s="187"/>
      <c r="AY31" s="15"/>
      <c r="AZ31" s="48"/>
      <c r="BC31" s="15"/>
      <c r="BJ31" s="108"/>
      <c r="BO31" s="108"/>
      <c r="BP31" s="108"/>
      <c r="BQ31" s="130"/>
      <c r="BR31" s="131"/>
      <c r="BS31" s="227" t="s">
        <v>60</v>
      </c>
      <c r="BT31" s="228"/>
      <c r="BU31" s="108"/>
    </row>
    <row r="32" spans="1:73" ht="16.5" thickTop="1" thickBot="1" x14ac:dyDescent="0.3">
      <c r="AB32" s="49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1"/>
      <c r="AQ32" s="47"/>
      <c r="AR32" s="99"/>
      <c r="AS32" s="33"/>
      <c r="AT32" s="175"/>
      <c r="AU32" s="176"/>
      <c r="AV32" s="175"/>
      <c r="AW32" s="184"/>
      <c r="AX32" s="176"/>
      <c r="AY32" s="15"/>
      <c r="AZ32" s="48"/>
      <c r="BJ32" s="108"/>
      <c r="BO32" s="108"/>
      <c r="BP32" s="108"/>
      <c r="BQ32" s="124">
        <v>1</v>
      </c>
      <c r="BR32" s="124">
        <v>7</v>
      </c>
      <c r="BS32" s="125">
        <v>25.8</v>
      </c>
      <c r="BT32" s="126"/>
      <c r="BU32" s="108"/>
    </row>
    <row r="33" spans="1:73" ht="15.75" thickTop="1" x14ac:dyDescent="0.25">
      <c r="AQ33" s="47"/>
      <c r="AR33" s="99"/>
      <c r="AS33" s="33"/>
      <c r="AT33" s="175"/>
      <c r="AU33" s="176"/>
      <c r="AV33" s="205"/>
      <c r="AW33" s="206"/>
      <c r="AX33" s="207"/>
      <c r="AY33" s="15"/>
      <c r="AZ33" s="48"/>
      <c r="BJ33" s="108"/>
      <c r="BO33" s="108"/>
      <c r="BP33" s="108"/>
      <c r="BQ33" s="124">
        <v>8</v>
      </c>
      <c r="BR33" s="124">
        <v>14</v>
      </c>
      <c r="BS33" s="124">
        <v>25.4</v>
      </c>
      <c r="BT33" s="127"/>
      <c r="BU33" s="108"/>
    </row>
    <row r="34" spans="1:73" x14ac:dyDescent="0.25">
      <c r="AB34" s="202" t="s">
        <v>39</v>
      </c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Q34" s="47"/>
      <c r="AR34" s="15"/>
      <c r="AS34" s="15"/>
      <c r="AT34" s="15"/>
      <c r="AU34" s="15"/>
      <c r="AV34" s="15"/>
      <c r="AW34" s="15"/>
      <c r="AX34" s="15"/>
      <c r="AY34" s="15"/>
      <c r="AZ34" s="48"/>
      <c r="BJ34" s="108"/>
      <c r="BO34" s="108"/>
      <c r="BP34" s="108"/>
      <c r="BQ34" s="124">
        <v>15</v>
      </c>
      <c r="BR34" s="124">
        <v>21</v>
      </c>
      <c r="BS34" s="124">
        <v>18.899999999999999</v>
      </c>
      <c r="BT34" s="127"/>
      <c r="BU34" s="108"/>
    </row>
    <row r="35" spans="1:73" ht="15" customHeight="1" x14ac:dyDescent="0.25">
      <c r="AB35" s="202"/>
      <c r="AC35" s="202"/>
      <c r="AD35" s="202"/>
      <c r="AE35" s="202"/>
      <c r="AF35" s="202"/>
      <c r="AG35" s="202"/>
      <c r="AH35" s="202"/>
      <c r="AI35" s="202"/>
      <c r="AJ35" s="202"/>
      <c r="AK35" s="202"/>
      <c r="AL35" s="202"/>
      <c r="AM35" s="202"/>
      <c r="AN35" s="202"/>
      <c r="AO35" s="202"/>
      <c r="AQ35" s="47"/>
      <c r="AR35" s="232" t="s">
        <v>48</v>
      </c>
      <c r="AS35" s="232"/>
      <c r="AT35" s="232"/>
      <c r="AU35" s="232"/>
      <c r="AV35" s="232"/>
      <c r="AW35" s="232"/>
      <c r="AX35" s="232"/>
      <c r="AY35" s="232"/>
      <c r="AZ35" s="48"/>
      <c r="BJ35" s="108"/>
      <c r="BO35" s="108"/>
      <c r="BP35" s="108"/>
      <c r="BQ35" s="124">
        <v>22</v>
      </c>
      <c r="BR35" s="124">
        <v>28</v>
      </c>
      <c r="BS35" s="124">
        <v>19.399999999999999</v>
      </c>
      <c r="BT35" s="127"/>
      <c r="BU35" s="108"/>
    </row>
    <row r="36" spans="1:73" ht="15" customHeight="1" thickBot="1" x14ac:dyDescent="0.3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Q36" s="47"/>
      <c r="AR36" s="233"/>
      <c r="AS36" s="233"/>
      <c r="AT36" s="233"/>
      <c r="AU36" s="233"/>
      <c r="AV36" s="233"/>
      <c r="AW36" s="233"/>
      <c r="AX36" s="233"/>
      <c r="AY36" s="233"/>
      <c r="AZ36" s="48"/>
      <c r="BJ36" s="108"/>
      <c r="BO36" s="108"/>
      <c r="BP36" s="108"/>
      <c r="BQ36" s="128">
        <v>29</v>
      </c>
      <c r="BR36" s="128">
        <v>1444</v>
      </c>
      <c r="BS36" s="128">
        <v>10.5</v>
      </c>
      <c r="BT36" s="129"/>
      <c r="BU36" s="108"/>
    </row>
    <row r="37" spans="1:73" ht="16.5" thickTop="1" thickBot="1" x14ac:dyDescent="0.3">
      <c r="AB37" s="208" t="s">
        <v>72</v>
      </c>
      <c r="AC37" s="209"/>
      <c r="AD37" s="210"/>
      <c r="AH37" s="100">
        <v>4</v>
      </c>
      <c r="AI37" s="100">
        <v>3</v>
      </c>
      <c r="AJ37" s="100">
        <v>1</v>
      </c>
      <c r="AK37" s="100">
        <v>2</v>
      </c>
      <c r="AL37" s="100"/>
      <c r="AM37" s="100"/>
      <c r="AN37" s="100"/>
      <c r="AO37" s="101"/>
      <c r="AQ37" s="47"/>
      <c r="AR37" s="190" t="s">
        <v>41</v>
      </c>
      <c r="AS37" s="190"/>
      <c r="AT37" s="190"/>
      <c r="AU37" s="191"/>
      <c r="AV37" s="192" t="s">
        <v>42</v>
      </c>
      <c r="AW37" s="190"/>
      <c r="AX37" s="190"/>
      <c r="AY37" s="190"/>
      <c r="AZ37" s="48"/>
      <c r="BJ37" s="108"/>
      <c r="BO37" s="108"/>
      <c r="BP37" s="108"/>
      <c r="BQ37" s="108"/>
      <c r="BR37" s="108"/>
      <c r="BS37" s="108"/>
      <c r="BT37" s="108"/>
      <c r="BU37" s="108"/>
    </row>
    <row r="38" spans="1:73" ht="16.5" thickTop="1" thickBot="1" x14ac:dyDescent="0.3">
      <c r="AB38" s="211" t="s">
        <v>70</v>
      </c>
      <c r="AC38" s="212"/>
      <c r="AD38" s="213"/>
      <c r="AG38" s="73"/>
      <c r="AH38" s="102">
        <v>8</v>
      </c>
      <c r="AI38" s="102">
        <v>16</v>
      </c>
      <c r="AJ38" s="102">
        <v>8</v>
      </c>
      <c r="AK38" s="102">
        <v>5</v>
      </c>
      <c r="AL38" s="102"/>
      <c r="AM38" s="102"/>
      <c r="AN38" s="102"/>
      <c r="AO38" s="103"/>
      <c r="AQ38" s="47"/>
      <c r="AR38" s="181" t="s">
        <v>43</v>
      </c>
      <c r="AS38" s="181"/>
      <c r="AT38" s="181"/>
      <c r="AU38" s="182"/>
      <c r="AV38" s="183" t="s">
        <v>44</v>
      </c>
      <c r="AW38" s="181"/>
      <c r="AX38" s="181"/>
      <c r="AY38" s="181"/>
      <c r="AZ38" s="48"/>
    </row>
    <row r="39" spans="1:73" ht="16.5" thickTop="1" thickBot="1" x14ac:dyDescent="0.3">
      <c r="AH39" s="104">
        <v>4</v>
      </c>
      <c r="AI39" s="104">
        <v>1</v>
      </c>
      <c r="AJ39" s="104">
        <v>13</v>
      </c>
      <c r="AK39" s="104">
        <v>11</v>
      </c>
      <c r="AL39" s="104"/>
      <c r="AM39" s="104"/>
      <c r="AN39" s="104"/>
      <c r="AO39" s="105"/>
      <c r="AQ39" s="47"/>
      <c r="AR39" s="181" t="s">
        <v>45</v>
      </c>
      <c r="AS39" s="181"/>
      <c r="AT39" s="181"/>
      <c r="AU39" s="182"/>
      <c r="AV39" s="183" t="s">
        <v>46</v>
      </c>
      <c r="AW39" s="181"/>
      <c r="AX39" s="181"/>
      <c r="AY39" s="181"/>
      <c r="AZ39" s="48"/>
      <c r="BP39" s="229" t="s">
        <v>73</v>
      </c>
      <c r="BQ39" s="230"/>
      <c r="BR39" s="230"/>
      <c r="BS39" s="230"/>
      <c r="BT39" s="231"/>
    </row>
    <row r="40" spans="1:73" ht="16.5" thickTop="1" thickBot="1" x14ac:dyDescent="0.3">
      <c r="AB40" s="77" t="s">
        <v>18</v>
      </c>
      <c r="AC40" s="76" t="s">
        <v>20</v>
      </c>
      <c r="AD40" s="77" t="s">
        <v>18</v>
      </c>
      <c r="AE40" s="203" t="s">
        <v>40</v>
      </c>
      <c r="AF40" s="204"/>
      <c r="AH40" s="104">
        <v>3</v>
      </c>
      <c r="AI40" s="104">
        <v>8</v>
      </c>
      <c r="AJ40" s="104">
        <v>2</v>
      </c>
      <c r="AK40" s="104">
        <v>1</v>
      </c>
      <c r="AL40" s="104"/>
      <c r="AM40" s="104"/>
      <c r="AN40" s="104"/>
      <c r="AO40" s="105"/>
      <c r="AQ40" s="47"/>
      <c r="AR40" s="181" t="s">
        <v>47</v>
      </c>
      <c r="AS40" s="181"/>
      <c r="AT40" s="181"/>
      <c r="AU40" s="182"/>
      <c r="AV40" s="183" t="s">
        <v>50</v>
      </c>
      <c r="AW40" s="181"/>
      <c r="AX40" s="181"/>
      <c r="AY40" s="181"/>
      <c r="AZ40" s="48"/>
      <c r="BP40" s="260" t="s">
        <v>74</v>
      </c>
      <c r="BQ40" s="258"/>
      <c r="BR40" s="133"/>
      <c r="BS40" s="258" t="s">
        <v>75</v>
      </c>
      <c r="BT40" s="259"/>
    </row>
    <row r="41" spans="1:73" ht="15" customHeight="1" thickTop="1" thickBot="1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92" t="s">
        <v>0</v>
      </c>
      <c r="AC41" s="93" t="s">
        <v>18</v>
      </c>
      <c r="AD41" s="92" t="s">
        <v>0</v>
      </c>
      <c r="AE41" s="198"/>
      <c r="AF41" s="199"/>
      <c r="AG41" s="13" t="s">
        <v>57</v>
      </c>
      <c r="AH41" s="106" t="str">
        <f t="shared" ref="AH41:AO41" si="11">IFERROR(INDEX($BK$12:$BK$24,MATCH(AH38&amp;AH39&amp;AH40,$BL$12:$BL$24&amp;$BM$12:$BM$24&amp;$BN$12:$BN$24,0)),"")</f>
        <v/>
      </c>
      <c r="AI41" s="106" t="str">
        <f t="shared" si="11"/>
        <v/>
      </c>
      <c r="AJ41" s="106" t="str">
        <f t="shared" si="11"/>
        <v/>
      </c>
      <c r="AK41" s="106" t="str">
        <f t="shared" si="11"/>
        <v/>
      </c>
      <c r="AL41" s="106" t="str">
        <f t="shared" si="11"/>
        <v/>
      </c>
      <c r="AM41" s="106" t="str">
        <f t="shared" si="11"/>
        <v/>
      </c>
      <c r="AN41" s="106" t="str">
        <f t="shared" si="11"/>
        <v/>
      </c>
      <c r="AO41" s="106" t="str">
        <f t="shared" si="11"/>
        <v/>
      </c>
      <c r="AQ41" s="47"/>
      <c r="AR41" s="188" t="s">
        <v>49</v>
      </c>
      <c r="AS41" s="188"/>
      <c r="AT41" s="188"/>
      <c r="AU41" s="188"/>
      <c r="AV41" s="188"/>
      <c r="AW41" s="188"/>
      <c r="AX41" s="188"/>
      <c r="AY41" s="188"/>
      <c r="AZ41" s="48"/>
      <c r="BJ41" s="132"/>
      <c r="BP41" s="256" t="s">
        <v>78</v>
      </c>
      <c r="BQ41" s="257"/>
      <c r="BR41" s="15"/>
      <c r="BS41" s="239">
        <v>0.49</v>
      </c>
      <c r="BT41" s="240"/>
    </row>
    <row r="42" spans="1:73" ht="15.75" customHeight="1" thickTop="1" thickBot="1" x14ac:dyDescent="0.3">
      <c r="AB42" s="91">
        <v>4</v>
      </c>
      <c r="AC42" s="94">
        <v>2.2000000000000002</v>
      </c>
      <c r="AD42" s="9"/>
      <c r="AE42" s="200"/>
      <c r="AF42" s="201"/>
      <c r="AG42" s="96" t="s">
        <v>58</v>
      </c>
      <c r="AH42" s="106">
        <f>INDEX($BT$15:$BT$18,MATCH(AH$38,$BQ$15:$BQ$18,1))</f>
        <v>34</v>
      </c>
      <c r="AI42" s="106">
        <f t="shared" ref="AI42:AO42" si="12">INDEX($BT$15:$BT$18,MATCH(AI$38,$BQ$15:$BQ$18,1))</f>
        <v>34</v>
      </c>
      <c r="AJ42" s="106">
        <f t="shared" si="12"/>
        <v>34</v>
      </c>
      <c r="AK42" s="106">
        <f t="shared" si="12"/>
        <v>34</v>
      </c>
      <c r="AL42" s="106">
        <f t="shared" si="12"/>
        <v>0</v>
      </c>
      <c r="AM42" s="106">
        <f t="shared" si="12"/>
        <v>0</v>
      </c>
      <c r="AN42" s="106">
        <f t="shared" si="12"/>
        <v>0</v>
      </c>
      <c r="AO42" s="106">
        <f t="shared" si="12"/>
        <v>0</v>
      </c>
      <c r="AQ42" s="47"/>
      <c r="AR42" s="189"/>
      <c r="AS42" s="189"/>
      <c r="AT42" s="189"/>
      <c r="AU42" s="189"/>
      <c r="AV42" s="189"/>
      <c r="AW42" s="189"/>
      <c r="AX42" s="189"/>
      <c r="AY42" s="189"/>
      <c r="AZ42" s="48"/>
      <c r="BP42" s="256" t="s">
        <v>76</v>
      </c>
      <c r="BQ42" s="257"/>
      <c r="BR42" s="15"/>
      <c r="BS42" s="239">
        <v>0.21</v>
      </c>
      <c r="BT42" s="240"/>
    </row>
    <row r="43" spans="1:73" ht="15.75" thickBot="1" x14ac:dyDescent="0.3">
      <c r="AB43" s="89">
        <v>3</v>
      </c>
      <c r="AC43" s="95">
        <v>3.5</v>
      </c>
      <c r="AD43" s="90"/>
      <c r="AE43" s="197"/>
      <c r="AF43" s="163"/>
      <c r="AG43" s="96" t="s">
        <v>2</v>
      </c>
      <c r="AH43" s="102">
        <v>30</v>
      </c>
      <c r="AI43" s="102">
        <v>19</v>
      </c>
      <c r="AJ43" s="102">
        <v>6</v>
      </c>
      <c r="AK43" s="102">
        <v>18</v>
      </c>
      <c r="AL43" s="102"/>
      <c r="AM43" s="102"/>
      <c r="AN43" s="102"/>
      <c r="AO43" s="103"/>
      <c r="AQ43" s="47"/>
      <c r="AR43" s="190" t="s">
        <v>41</v>
      </c>
      <c r="AS43" s="190"/>
      <c r="AT43" s="190"/>
      <c r="AU43" s="191"/>
      <c r="AV43" s="192" t="s">
        <v>42</v>
      </c>
      <c r="AW43" s="190"/>
      <c r="AX43" s="190"/>
      <c r="AY43" s="190"/>
      <c r="AZ43" s="48"/>
      <c r="BP43" s="256" t="s">
        <v>77</v>
      </c>
      <c r="BQ43" s="257"/>
      <c r="BR43" s="15"/>
      <c r="BS43" s="239">
        <v>0.23</v>
      </c>
      <c r="BT43" s="240"/>
    </row>
    <row r="44" spans="1:73" ht="15.75" thickBot="1" x14ac:dyDescent="0.3">
      <c r="AB44" s="89">
        <v>1</v>
      </c>
      <c r="AC44" s="95">
        <v>4.4000000000000004</v>
      </c>
      <c r="AD44" s="90"/>
      <c r="AE44" s="162"/>
      <c r="AF44" s="163"/>
      <c r="AG44" s="96" t="s">
        <v>2</v>
      </c>
      <c r="AH44" s="106">
        <f>IFERROR(INDEX(IF($AB$38="PLAT",$BS$23:$BS$27,$BS$32:$BS$36),MATCH(AH$43,IF($AB$38="PLAT",$BQ$32:$BQ$36,$BQ$23:$BQ$27),1)),0)</f>
        <v>13.2</v>
      </c>
      <c r="AI44" s="106">
        <f t="shared" ref="AI44:AO44" si="13">IFERROR(INDEX(IF($AB$38="PLAT",$BS$23:$BS$27,$BS$32:$BS$36),MATCH(AI$43,IF($AB$38="PLAT",$BQ$32:$BQ$36,$BQ$23:$BQ$27),1)),0)</f>
        <v>19.2</v>
      </c>
      <c r="AJ44" s="106">
        <f t="shared" si="13"/>
        <v>21.6</v>
      </c>
      <c r="AK44" s="106">
        <f t="shared" si="13"/>
        <v>19.2</v>
      </c>
      <c r="AL44" s="106">
        <f t="shared" si="13"/>
        <v>0</v>
      </c>
      <c r="AM44" s="106">
        <f t="shared" si="13"/>
        <v>0</v>
      </c>
      <c r="AN44" s="106">
        <f t="shared" si="13"/>
        <v>0</v>
      </c>
      <c r="AO44" s="106">
        <f t="shared" si="13"/>
        <v>0</v>
      </c>
      <c r="AQ44" s="47"/>
      <c r="AR44" s="181" t="s">
        <v>53</v>
      </c>
      <c r="AS44" s="181"/>
      <c r="AT44" s="181"/>
      <c r="AU44" s="182"/>
      <c r="AV44" s="183" t="s">
        <v>55</v>
      </c>
      <c r="AW44" s="181"/>
      <c r="AX44" s="181"/>
      <c r="AY44" s="181"/>
      <c r="AZ44" s="48"/>
      <c r="BP44" s="241" t="s">
        <v>79</v>
      </c>
      <c r="BQ44" s="242"/>
      <c r="BR44" s="135"/>
      <c r="BS44" s="239">
        <v>0.06</v>
      </c>
      <c r="BT44" s="240"/>
    </row>
    <row r="45" spans="1:73" ht="15.75" thickBot="1" x14ac:dyDescent="0.3">
      <c r="AB45" s="89">
        <v>2</v>
      </c>
      <c r="AC45" s="95">
        <v>6.1</v>
      </c>
      <c r="AD45" s="90"/>
      <c r="AE45" s="162"/>
      <c r="AF45" s="163"/>
      <c r="AG45" s="108"/>
      <c r="AH45" s="104">
        <v>49</v>
      </c>
      <c r="AI45" s="104"/>
      <c r="AJ45" s="104"/>
      <c r="AK45" s="104"/>
      <c r="AL45" s="104"/>
      <c r="AM45" s="104"/>
      <c r="AN45" s="104"/>
      <c r="AO45" s="105"/>
      <c r="AQ45" s="47"/>
      <c r="AR45" s="181" t="s">
        <v>51</v>
      </c>
      <c r="AS45" s="181"/>
      <c r="AT45" s="181"/>
      <c r="AU45" s="182"/>
      <c r="AV45" s="183" t="s">
        <v>52</v>
      </c>
      <c r="AW45" s="181"/>
      <c r="AX45" s="181"/>
      <c r="AY45" s="181"/>
      <c r="AZ45" s="48"/>
      <c r="BP45" s="243" t="s">
        <v>80</v>
      </c>
      <c r="BQ45" s="244"/>
      <c r="BR45" s="134"/>
      <c r="BS45" s="245">
        <v>0.08</v>
      </c>
      <c r="BT45" s="246"/>
    </row>
    <row r="46" spans="1:73" ht="15.75" thickBot="1" x14ac:dyDescent="0.3">
      <c r="AB46" s="89"/>
      <c r="AC46" s="95"/>
      <c r="AD46" s="90"/>
      <c r="AE46" s="162"/>
      <c r="AF46" s="163"/>
      <c r="AH46" s="107">
        <f>IFERROR(AH38+AH39+AH42+AH44+AH45,"")</f>
        <v>108.2</v>
      </c>
      <c r="AI46" s="107">
        <f t="shared" ref="AI46:AO46" si="14">IFERROR(AI38+AI39+AI42+AI44+AI45,"")</f>
        <v>70.2</v>
      </c>
      <c r="AJ46" s="107">
        <f t="shared" si="14"/>
        <v>76.599999999999994</v>
      </c>
      <c r="AK46" s="107">
        <f t="shared" si="14"/>
        <v>69.2</v>
      </c>
      <c r="AL46" s="107">
        <f t="shared" si="14"/>
        <v>0</v>
      </c>
      <c r="AM46" s="107">
        <f t="shared" si="14"/>
        <v>0</v>
      </c>
      <c r="AN46" s="107">
        <f t="shared" si="14"/>
        <v>0</v>
      </c>
      <c r="AO46" s="107">
        <f t="shared" si="14"/>
        <v>0</v>
      </c>
      <c r="AQ46" s="47"/>
      <c r="AR46" s="181" t="s">
        <v>54</v>
      </c>
      <c r="AS46" s="181"/>
      <c r="AT46" s="181"/>
      <c r="AU46" s="182"/>
      <c r="AV46" s="183" t="s">
        <v>56</v>
      </c>
      <c r="AW46" s="181"/>
      <c r="AX46" s="181"/>
      <c r="AY46" s="181"/>
      <c r="AZ46" s="48"/>
    </row>
    <row r="47" spans="1:73" ht="16.5" thickTop="1" thickBot="1" x14ac:dyDescent="0.3">
      <c r="AQ47" s="49"/>
      <c r="AR47" s="50"/>
      <c r="AS47" s="50"/>
      <c r="AT47" s="50"/>
      <c r="AU47" s="50"/>
      <c r="AV47" s="50"/>
      <c r="AW47" s="50"/>
      <c r="AX47" s="50"/>
      <c r="AY47" s="50"/>
      <c r="AZ47" s="51"/>
      <c r="BP47" s="247" t="s">
        <v>81</v>
      </c>
      <c r="BQ47" s="248"/>
      <c r="BR47" s="248"/>
      <c r="BS47" s="248"/>
      <c r="BT47" s="249"/>
    </row>
    <row r="48" spans="1:73" ht="15.75" thickTop="1" x14ac:dyDescent="0.25">
      <c r="AB48" s="13" t="s">
        <v>88</v>
      </c>
      <c r="BP48" s="90">
        <v>5</v>
      </c>
      <c r="BQ48" s="237">
        <v>0.16700000000000001</v>
      </c>
      <c r="BR48" s="237"/>
      <c r="BS48" s="237"/>
      <c r="BT48" s="237"/>
    </row>
    <row r="49" spans="68:72" x14ac:dyDescent="0.25">
      <c r="BP49" s="90">
        <v>6</v>
      </c>
      <c r="BQ49" s="237">
        <v>0.14299999999999999</v>
      </c>
      <c r="BR49" s="237"/>
      <c r="BS49" s="237"/>
      <c r="BT49" s="237"/>
    </row>
    <row r="50" spans="68:72" ht="15" customHeight="1" x14ac:dyDescent="0.25">
      <c r="BP50" s="90">
        <v>7</v>
      </c>
      <c r="BQ50" s="237">
        <v>0.125</v>
      </c>
      <c r="BR50" s="237"/>
      <c r="BS50" s="237"/>
      <c r="BT50" s="237"/>
    </row>
    <row r="51" spans="68:72" ht="15" customHeight="1" x14ac:dyDescent="0.25">
      <c r="BP51" s="90">
        <v>8</v>
      </c>
      <c r="BQ51" s="237">
        <v>0.111</v>
      </c>
      <c r="BR51" s="237"/>
      <c r="BS51" s="237"/>
      <c r="BT51" s="237"/>
    </row>
    <row r="52" spans="68:72" x14ac:dyDescent="0.25">
      <c r="BP52" s="90">
        <v>9</v>
      </c>
      <c r="BQ52" s="238">
        <v>0.1</v>
      </c>
      <c r="BR52" s="238"/>
      <c r="BS52" s="238"/>
      <c r="BT52" s="238"/>
    </row>
    <row r="54" spans="68:72" ht="15" customHeight="1" x14ac:dyDescent="0.25"/>
    <row r="55" spans="68:72" ht="15" customHeight="1" x14ac:dyDescent="0.25"/>
    <row r="82" ht="15" customHeight="1" x14ac:dyDescent="0.25"/>
    <row r="83" ht="15" customHeight="1" x14ac:dyDescent="0.25"/>
    <row r="85" ht="15" customHeight="1" x14ac:dyDescent="0.25"/>
    <row r="86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44" ht="15" customHeight="1" x14ac:dyDescent="0.25"/>
    <row r="145" ht="15" customHeight="1" x14ac:dyDescent="0.25"/>
    <row r="147" ht="15" customHeight="1" x14ac:dyDescent="0.25"/>
    <row r="148" ht="15" customHeight="1" x14ac:dyDescent="0.25"/>
    <row r="171" ht="15" customHeight="1" x14ac:dyDescent="0.25"/>
    <row r="172" ht="15" customHeight="1" x14ac:dyDescent="0.25"/>
    <row r="174" ht="15" customHeight="1" x14ac:dyDescent="0.25"/>
    <row r="175" ht="15" customHeight="1" x14ac:dyDescent="0.25"/>
    <row r="198" ht="15" customHeight="1" x14ac:dyDescent="0.25"/>
    <row r="199" ht="15" customHeight="1" x14ac:dyDescent="0.25"/>
    <row r="201" ht="15" customHeight="1" x14ac:dyDescent="0.25"/>
    <row r="202" ht="15" customHeight="1" x14ac:dyDescent="0.25"/>
    <row r="218" ht="15" customHeight="1" x14ac:dyDescent="0.25"/>
    <row r="219" ht="15" customHeight="1" x14ac:dyDescent="0.25"/>
    <row r="221" ht="15" customHeight="1" x14ac:dyDescent="0.25"/>
    <row r="222" ht="15" customHeight="1" x14ac:dyDescent="0.25"/>
  </sheetData>
  <sortState ref="W5:Z22">
    <sortCondition descending="1" ref="Y5:Y22"/>
  </sortState>
  <mergeCells count="92">
    <mergeCell ref="AT14:AV14"/>
    <mergeCell ref="AW14:AX14"/>
    <mergeCell ref="C25:E25"/>
    <mergeCell ref="C26:E26"/>
    <mergeCell ref="BQ48:BT48"/>
    <mergeCell ref="BQ49:BT49"/>
    <mergeCell ref="BQ50:BT50"/>
    <mergeCell ref="BP43:BQ43"/>
    <mergeCell ref="BS40:BT40"/>
    <mergeCell ref="BS41:BT41"/>
    <mergeCell ref="BS42:BT42"/>
    <mergeCell ref="BS43:BT43"/>
    <mergeCell ref="BP41:BQ41"/>
    <mergeCell ref="BP42:BQ42"/>
    <mergeCell ref="AV40:AY40"/>
    <mergeCell ref="BP40:BQ40"/>
    <mergeCell ref="AR46:AU46"/>
    <mergeCell ref="AV46:AY46"/>
    <mergeCell ref="BQ51:BT51"/>
    <mergeCell ref="BQ52:BT52"/>
    <mergeCell ref="BS44:BT44"/>
    <mergeCell ref="BP44:BQ44"/>
    <mergeCell ref="BP45:BQ45"/>
    <mergeCell ref="BS45:BT45"/>
    <mergeCell ref="BP47:BT47"/>
    <mergeCell ref="BQ21:BT21"/>
    <mergeCell ref="BS22:BT22"/>
    <mergeCell ref="BQ30:BT30"/>
    <mergeCell ref="BS31:BT31"/>
    <mergeCell ref="AR39:AU39"/>
    <mergeCell ref="AV39:AY39"/>
    <mergeCell ref="BP39:BT39"/>
    <mergeCell ref="AR35:AY36"/>
    <mergeCell ref="AR37:AU37"/>
    <mergeCell ref="AV37:AY37"/>
    <mergeCell ref="AR38:AU38"/>
    <mergeCell ref="AV38:AY38"/>
    <mergeCell ref="AR24:AX25"/>
    <mergeCell ref="AS27:AX27"/>
    <mergeCell ref="AT28:AU28"/>
    <mergeCell ref="AV28:AX28"/>
    <mergeCell ref="BQ5:BT5"/>
    <mergeCell ref="BS6:BT6"/>
    <mergeCell ref="BK10:BN10"/>
    <mergeCell ref="BQ13:BT13"/>
    <mergeCell ref="BQ14:BS14"/>
    <mergeCell ref="AR10:AX11"/>
    <mergeCell ref="AR13:AX13"/>
    <mergeCell ref="AT29:AU29"/>
    <mergeCell ref="AV29:AX29"/>
    <mergeCell ref="AE43:AF43"/>
    <mergeCell ref="AE41:AF41"/>
    <mergeCell ref="AE42:AF42"/>
    <mergeCell ref="AB34:AO35"/>
    <mergeCell ref="AE40:AF40"/>
    <mergeCell ref="AT32:AU32"/>
    <mergeCell ref="AV32:AX32"/>
    <mergeCell ref="AT33:AU33"/>
    <mergeCell ref="AV33:AX33"/>
    <mergeCell ref="AB37:AD37"/>
    <mergeCell ref="AB38:AD38"/>
    <mergeCell ref="AR40:AU40"/>
    <mergeCell ref="AR45:AU45"/>
    <mergeCell ref="AV45:AY45"/>
    <mergeCell ref="AT30:AU30"/>
    <mergeCell ref="AV30:AX30"/>
    <mergeCell ref="AT31:AU31"/>
    <mergeCell ref="AV31:AX31"/>
    <mergeCell ref="AR44:AU44"/>
    <mergeCell ref="AV44:AY44"/>
    <mergeCell ref="AR41:AY42"/>
    <mergeCell ref="AR43:AU43"/>
    <mergeCell ref="AV43:AY43"/>
    <mergeCell ref="AV16:AX16"/>
    <mergeCell ref="AV17:AX17"/>
    <mergeCell ref="AV18:AX18"/>
    <mergeCell ref="AV19:AX19"/>
    <mergeCell ref="AV20:AX20"/>
    <mergeCell ref="AV21:AX21"/>
    <mergeCell ref="AS15:AX15"/>
    <mergeCell ref="AE44:AF44"/>
    <mergeCell ref="AE45:AF45"/>
    <mergeCell ref="AE46:AF46"/>
    <mergeCell ref="W2:Z2"/>
    <mergeCell ref="AC1:AF3"/>
    <mergeCell ref="AE22:AK22"/>
    <mergeCell ref="A1:J1"/>
    <mergeCell ref="AD10:AK10"/>
    <mergeCell ref="AE15:AK15"/>
    <mergeCell ref="M1:S1"/>
    <mergeCell ref="M3:R3"/>
    <mergeCell ref="B3:G3"/>
  </mergeCells>
  <phoneticPr fontId="31" type="noConversion"/>
  <conditionalFormatting sqref="AE16:AE20">
    <cfRule type="expression" dxfId="1" priority="3">
      <formula>AF16=1</formula>
    </cfRule>
  </conditionalFormatting>
  <conditionalFormatting sqref="AM16:AM20">
    <cfRule type="top10" dxfId="0" priority="1" bottom="1" rank="1"/>
  </conditionalFormatting>
  <dataValidations count="2">
    <dataValidation type="list" allowBlank="1" showInputMessage="1" showErrorMessage="1" sqref="AB38:AD38" xr:uid="{8910B4A3-D7A9-4945-8162-77021DD43278}">
      <formula1>"PLAT,TROT OBSTACLE"</formula1>
    </dataValidation>
    <dataValidation type="list" allowBlank="1" showInputMessage="1" showErrorMessage="1" sqref="C26:E26" xr:uid="{044F49A8-0E9A-47C1-897E-B973762CDD66}">
      <formula1>standart</formula1>
    </dataValidation>
  </dataValidations>
  <hyperlinks>
    <hyperlink ref="AC1:AF3" r:id="rId1" display="France PARIS" xr:uid="{00000000-0004-0000-0100-000000000000}"/>
    <hyperlink ref="AR35:AY36" r:id="rId2" display="JOCKEY" xr:uid="{74E43E59-05D1-499C-9FDE-B6973498123C}"/>
    <hyperlink ref="AB34:AO35" r:id="rId3" location="editionum" display="Ecarts Et Selection de la presse" xr:uid="{CB8FEAFB-981E-443E-9037-0F2A55D6CCA7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2054" r:id="rId7" name="CommandButton3">
          <controlPr defaultSize="0" autoLine="0" r:id="rId8">
            <anchor moveWithCells="1">
              <from>
                <xdr:col>22</xdr:col>
                <xdr:colOff>19050</xdr:colOff>
                <xdr:row>28</xdr:row>
                <xdr:rowOff>114300</xdr:rowOff>
              </from>
              <to>
                <xdr:col>26</xdr:col>
                <xdr:colOff>9525</xdr:colOff>
                <xdr:row>30</xdr:row>
                <xdr:rowOff>95250</xdr:rowOff>
              </to>
            </anchor>
          </controlPr>
        </control>
      </mc:Choice>
      <mc:Fallback>
        <control shapeId="2054" r:id="rId7" name="CommandButton3"/>
      </mc:Fallback>
    </mc:AlternateContent>
    <mc:AlternateContent xmlns:mc="http://schemas.openxmlformats.org/markup-compatibility/2006">
      <mc:Choice Requires="x14">
        <control shapeId="2051" r:id="rId9" name="CommandButton1">
          <controlPr defaultSize="0" autoLine="0" autoPict="0" r:id="rId10">
            <anchor moveWithCells="1">
              <from>
                <xdr:col>22</xdr:col>
                <xdr:colOff>9525</xdr:colOff>
                <xdr:row>22</xdr:row>
                <xdr:rowOff>161925</xdr:rowOff>
              </from>
              <to>
                <xdr:col>26</xdr:col>
                <xdr:colOff>47625</xdr:colOff>
                <xdr:row>25</xdr:row>
                <xdr:rowOff>38100</xdr:rowOff>
              </to>
            </anchor>
          </controlPr>
        </control>
      </mc:Choice>
      <mc:Fallback>
        <control shapeId="2051" r:id="rId9" name="CommandButton1"/>
      </mc:Fallback>
    </mc:AlternateContent>
    <mc:AlternateContent xmlns:mc="http://schemas.openxmlformats.org/markup-compatibility/2006">
      <mc:Choice Requires="x14">
        <control shapeId="2052" r:id="rId11" name="CommandButton2">
          <controlPr defaultSize="0" autoLine="0" r:id="rId12">
            <anchor moveWithCells="1">
              <from>
                <xdr:col>22</xdr:col>
                <xdr:colOff>9525</xdr:colOff>
                <xdr:row>25</xdr:row>
                <xdr:rowOff>95250</xdr:rowOff>
              </from>
              <to>
                <xdr:col>26</xdr:col>
                <xdr:colOff>47625</xdr:colOff>
                <xdr:row>27</xdr:row>
                <xdr:rowOff>28575</xdr:rowOff>
              </to>
            </anchor>
          </controlPr>
        </control>
      </mc:Choice>
      <mc:Fallback>
        <control shapeId="2052" r:id="rId11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FEBBE-F900-454F-9F51-DD18880FEB8F}">
  <dimension ref="B1:B6"/>
  <sheetViews>
    <sheetView workbookViewId="0">
      <selection activeCell="B2" sqref="B2:B6"/>
    </sheetView>
  </sheetViews>
  <sheetFormatPr baseColWidth="10" defaultRowHeight="15" x14ac:dyDescent="0.25"/>
  <sheetData>
    <row r="1" spans="2:2" x14ac:dyDescent="0.25">
      <c r="B1" s="140" t="s">
        <v>87</v>
      </c>
    </row>
    <row r="2" spans="2:2" x14ac:dyDescent="0.25">
      <c r="B2" s="140" t="s">
        <v>82</v>
      </c>
    </row>
    <row r="3" spans="2:2" x14ac:dyDescent="0.25">
      <c r="B3" s="140" t="s">
        <v>83</v>
      </c>
    </row>
    <row r="4" spans="2:2" x14ac:dyDescent="0.25">
      <c r="B4" s="140" t="s">
        <v>84</v>
      </c>
    </row>
    <row r="5" spans="2:2" x14ac:dyDescent="0.25">
      <c r="B5" s="140" t="s">
        <v>85</v>
      </c>
    </row>
    <row r="6" spans="2:2" x14ac:dyDescent="0.25">
      <c r="B6" s="140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Modèle</vt:lpstr>
      <vt:lpstr>Feuil2</vt:lpstr>
      <vt:lpstr>Feuil1</vt:lpstr>
      <vt:lpstr>PLAT_equiv</vt:lpstr>
      <vt:lpstr>PLAT_index</vt:lpstr>
      <vt:lpstr>standart</vt:lpstr>
      <vt:lpstr>terrain</vt:lpstr>
      <vt:lpstr>TROT_equiv</vt:lpstr>
      <vt:lpstr>TROT_index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2018-09-11T10:53:24Z</dcterms:created>
  <dcterms:modified xsi:type="dcterms:W3CDTF">2019-08-21T11:03:41Z</dcterms:modified>
</cp:coreProperties>
</file>