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E88595A6-04A1-4107-B9FF-1AC084035FD8}" xr6:coauthVersionLast="43" xr6:coauthVersionMax="43" xr10:uidLastSave="{00000000-0000-0000-0000-000000000000}"/>
  <bookViews>
    <workbookView xWindow="10920" yWindow="135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9" i="1" l="1"/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F34" i="1"/>
  <c r="F31" i="1" s="1"/>
  <c r="I34" i="1"/>
  <c r="G34" i="1"/>
  <c r="G35" i="1" s="1" a="1"/>
  <c r="G35" i="1" s="1"/>
  <c r="G31" i="1" s="1"/>
  <c r="E8" i="1"/>
  <c r="T4" i="1" s="1"/>
  <c r="I35" i="1" l="1" a="1"/>
  <c r="I35" i="1" s="1"/>
  <c r="I31" i="1" s="1"/>
  <c r="H35" i="1" a="1"/>
  <c r="H35" i="1" s="1"/>
  <c r="H31" i="1" s="1"/>
  <c r="H11" i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<sst xmlns="http://schemas.openxmlformats.org/spreadsheetml/2006/main" count="98" uniqueCount="80">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</sst>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4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locked="0" hidden="1"/>
    </xf>
    <xf numFmtId="0" fontId="0" fillId="5" borderId="65" xfId="0" applyFill="1" applyBorder="1" applyProtection="1">
      <protection locked="0" hidden="1"/>
    </xf>
    <xf numFmtId="0" fontId="0" fillId="5" borderId="66" xfId="0" applyFill="1" applyBorder="1" applyProtection="1">
      <protection locked="0" hidden="1"/>
    </xf>
    <xf numFmtId="0" fontId="0" fillId="6" borderId="0" xfId="0" applyFill="1" applyProtection="1">
      <protection locked="0" hidden="1"/>
    </xf>
    <xf numFmtId="0" fontId="0" fillId="8" borderId="0" xfId="0" applyFill="1" applyProtection="1">
      <protection locked="0" hidden="1"/>
    </xf>
    <xf numFmtId="0" fontId="0" fillId="7" borderId="0" xfId="0" applyFill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  <xf numFmtId="0" fontId="0" fillId="8" borderId="0" xfId="0" applyFill="1" applyAlignment="1" applyProtection="1">
      <alignment horizont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12" fillId="5" borderId="62" xfId="1" applyFont="1" applyFill="1" applyBorder="1" applyAlignment="1" applyProtection="1">
      <alignment horizont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0" fillId="5" borderId="65" xfId="0" applyFill="1" applyBorder="1" applyAlignment="1" applyProtection="1">
      <alignment horizontal="center"/>
      <protection locked="0" hidden="1"/>
    </xf>
    <xf numFmtId="0" fontId="13" fillId="2" borderId="67" xfId="1" applyFont="1" applyBorder="1" applyAlignment="1" applyProtection="1">
      <alignment horizontal="center" vertical="center"/>
      <protection locked="0" hidden="1"/>
    </xf>
    <xf numFmtId="0" fontId="13" fillId="2" borderId="0" xfId="1" applyFont="1" applyBorder="1" applyAlignment="1" applyProtection="1">
      <alignment horizontal="center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0" workbookViewId="0">
      <selection activeCell="L36" sqref="L36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84"/>
      <c r="B1" s="84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14"/>
      <c r="Z1" s="14"/>
      <c r="AA1" s="15"/>
      <c r="AB1" s="15"/>
    </row>
    <row r="2" spans="1:38" ht="16.5" thickTop="1" thickBot="1" x14ac:dyDescent="0.3">
      <c r="A2" s="84"/>
      <c r="B2" s="84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14"/>
      <c r="Z2" s="14"/>
      <c r="AA2" s="15"/>
      <c r="AI2" s="100" t="s">
        <v>70</v>
      </c>
      <c r="AJ2" s="101"/>
      <c r="AK2" s="101"/>
      <c r="AL2" s="102"/>
    </row>
    <row r="3" spans="1:38" ht="16.5" thickTop="1" thickBot="1" x14ac:dyDescent="0.3">
      <c r="A3" s="84"/>
      <c r="B3" s="84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103" t="s">
        <v>23</v>
      </c>
      <c r="AL3" s="104"/>
    </row>
    <row r="4" spans="1:38" ht="15.75" thickTop="1" x14ac:dyDescent="0.25">
      <c r="A4" s="84"/>
      <c r="B4" s="84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137" t="str">
        <f>IF(AND(E8&gt;1.5,COUNTIFS($E$5:$R$5,"&lt;10",$E$5:$R$5,"&lt;&gt;")=1),"",CHOOSE(MIN(4,COUNTIFS($E$5:$R$5,"&lt;10",$E$5:$R$5,"&lt;&gt;"))+1,"","BMW PUR","BMW DUO","BMW TRIO","BMW IMPUR"))</f>
        <v>BMW DUO</v>
      </c>
      <c r="U4" s="138"/>
      <c r="V4" s="139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84"/>
      <c r="B5" s="84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140"/>
      <c r="U5" s="141"/>
      <c r="V5" s="142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84"/>
      <c r="B6" s="84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84"/>
      <c r="B7" s="84"/>
      <c r="C7" s="17"/>
      <c r="D7" s="29" t="s">
        <v>2</v>
      </c>
      <c r="E7" s="30" t="s">
        <v>3</v>
      </c>
      <c r="F7" s="135" t="s">
        <v>4</v>
      </c>
      <c r="G7" s="136"/>
      <c r="H7" s="31" t="s">
        <v>5</v>
      </c>
      <c r="I7" s="17"/>
      <c r="J7" s="97" t="s">
        <v>77</v>
      </c>
      <c r="K7" s="98"/>
      <c r="L7" s="99"/>
      <c r="M7" s="17"/>
      <c r="N7" s="84"/>
      <c r="O7" s="96"/>
      <c r="P7" s="96"/>
      <c r="Q7" s="96"/>
      <c r="R7" s="96"/>
      <c r="S7" s="96"/>
      <c r="T7" s="96"/>
      <c r="U7" s="96"/>
      <c r="V7" s="96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84"/>
      <c r="B8" s="84"/>
      <c r="C8" s="17"/>
      <c r="D8" s="11">
        <f>IF(E8&lt;&gt;"",INDEX($E$4:$R$4,,MATCH(E8,$E$5:$R$5,0)),"")</f>
        <v>2</v>
      </c>
      <c r="E8" s="11">
        <f>MIN(IF($E$5:$R$5&gt;0,$E$5:$R$5))</f>
        <v>1.4</v>
      </c>
      <c r="F8" s="89">
        <f>D9+E9</f>
        <v>115</v>
      </c>
      <c r="G8" s="90"/>
      <c r="H8" s="33">
        <v>1</v>
      </c>
      <c r="I8" s="17"/>
      <c r="J8" s="132" t="s">
        <v>78</v>
      </c>
      <c r="K8" s="133"/>
      <c r="L8" s="134"/>
      <c r="M8" s="17"/>
      <c r="N8" s="84"/>
      <c r="O8" s="96"/>
      <c r="P8" s="96"/>
      <c r="Q8" s="96"/>
      <c r="R8" s="96"/>
      <c r="S8" s="96"/>
      <c r="T8" s="96"/>
      <c r="U8" s="96"/>
      <c r="V8" s="96"/>
      <c r="W8" s="32"/>
      <c r="X8" s="17"/>
      <c r="Y8" s="14"/>
      <c r="Z8" s="14"/>
      <c r="AA8" s="15"/>
      <c r="AC8" s="110" t="s">
        <v>16</v>
      </c>
      <c r="AD8" s="111"/>
      <c r="AE8" s="111"/>
      <c r="AF8" s="112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84"/>
      <c r="B9" s="84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84"/>
      <c r="O9" s="110" t="s">
        <v>16</v>
      </c>
      <c r="P9" s="111"/>
      <c r="Q9" s="111"/>
      <c r="R9" s="112"/>
      <c r="S9" s="105" t="s">
        <v>7</v>
      </c>
      <c r="T9" s="106"/>
      <c r="U9" s="106"/>
      <c r="V9" s="107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84"/>
      <c r="B10" s="84"/>
      <c r="C10" s="17"/>
      <c r="D10" s="85" t="s">
        <v>71</v>
      </c>
      <c r="E10" s="86"/>
      <c r="F10" s="87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84"/>
      <c r="O10" s="37" t="s">
        <v>17</v>
      </c>
      <c r="P10" s="38"/>
      <c r="Q10" s="38"/>
      <c r="R10" s="39"/>
      <c r="S10" s="108" t="s">
        <v>8</v>
      </c>
      <c r="T10" s="109"/>
      <c r="U10" s="109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05" t="s">
        <v>7</v>
      </c>
      <c r="AJ10" s="106"/>
      <c r="AK10" s="106"/>
      <c r="AL10" s="107"/>
    </row>
    <row r="11" spans="1:38" ht="16.5" thickTop="1" thickBot="1" x14ac:dyDescent="0.3">
      <c r="A11" s="84"/>
      <c r="B11" s="84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84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08" t="s">
        <v>8</v>
      </c>
      <c r="AJ11" s="109"/>
      <c r="AK11" s="109"/>
      <c r="AL11" s="69" t="s">
        <v>9</v>
      </c>
    </row>
    <row r="12" spans="1:38" ht="15.75" thickBot="1" x14ac:dyDescent="0.3">
      <c r="A12" s="84"/>
      <c r="B12" s="84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84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84"/>
      <c r="B13" s="84"/>
      <c r="C13" s="17"/>
      <c r="D13" s="85" t="s">
        <v>26</v>
      </c>
      <c r="E13" s="86"/>
      <c r="F13" s="86"/>
      <c r="G13" s="86"/>
      <c r="H13" s="86"/>
      <c r="I13" s="86"/>
      <c r="J13" s="86"/>
      <c r="K13" s="91"/>
      <c r="L13" s="17"/>
      <c r="M13" s="17"/>
      <c r="N13" s="84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84"/>
      <c r="B14" s="84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84"/>
      <c r="O14" s="40">
        <v>2</v>
      </c>
      <c r="P14" s="38">
        <v>1</v>
      </c>
      <c r="Q14" s="38">
        <v>3</v>
      </c>
      <c r="R14" s="39">
        <v>1</v>
      </c>
      <c r="S14" s="143" t="s">
        <v>24</v>
      </c>
      <c r="T14" s="144"/>
      <c r="U14" s="144"/>
      <c r="V14" s="145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84"/>
      <c r="B15" s="84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84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84"/>
      <c r="B16" s="84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84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84"/>
      <c r="B17" s="84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84"/>
      <c r="O17" s="40">
        <v>4</v>
      </c>
      <c r="P17" s="38">
        <v>2</v>
      </c>
      <c r="Q17" s="38">
        <v>1</v>
      </c>
      <c r="R17" s="39">
        <v>1</v>
      </c>
      <c r="S17" s="122" t="s">
        <v>22</v>
      </c>
      <c r="T17" s="114"/>
      <c r="U17" s="114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84"/>
      <c r="B18" s="84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84"/>
      <c r="O18" s="40">
        <v>4</v>
      </c>
      <c r="P18" s="38">
        <v>1</v>
      </c>
      <c r="Q18" s="38">
        <v>1</v>
      </c>
      <c r="R18" s="39">
        <v>4</v>
      </c>
      <c r="S18" s="122" t="s">
        <v>21</v>
      </c>
      <c r="T18" s="114"/>
      <c r="U18" s="114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100" t="s">
        <v>78</v>
      </c>
      <c r="AJ18" s="101"/>
      <c r="AK18" s="101"/>
      <c r="AL18" s="102"/>
    </row>
    <row r="19" spans="1:38" ht="16.5" thickTop="1" thickBot="1" x14ac:dyDescent="0.3">
      <c r="A19" s="84"/>
      <c r="B19" s="84"/>
      <c r="C19" s="95"/>
      <c r="D19" s="56">
        <v>9</v>
      </c>
      <c r="E19" s="56">
        <v>1</v>
      </c>
      <c r="F19" s="56">
        <v>9</v>
      </c>
      <c r="G19" s="56">
        <v>2</v>
      </c>
      <c r="H19" s="56"/>
      <c r="I19" s="56"/>
      <c r="J19" s="56"/>
      <c r="K19" s="57"/>
      <c r="L19" s="17"/>
      <c r="M19" s="17"/>
      <c r="N19" s="84"/>
      <c r="O19" s="40">
        <v>5</v>
      </c>
      <c r="P19" s="38">
        <v>0</v>
      </c>
      <c r="Q19" s="38">
        <v>1</v>
      </c>
      <c r="R19" s="39">
        <v>1</v>
      </c>
      <c r="S19" s="122" t="s">
        <v>20</v>
      </c>
      <c r="T19" s="114"/>
      <c r="U19" s="114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103" t="s">
        <v>23</v>
      </c>
      <c r="AL19" s="104"/>
    </row>
    <row r="20" spans="1:38" ht="16.5" thickTop="1" thickBot="1" x14ac:dyDescent="0.3">
      <c r="A20" s="84"/>
      <c r="B20" s="84"/>
      <c r="C20" s="95"/>
      <c r="D20" s="58">
        <v>8</v>
      </c>
      <c r="E20" s="58">
        <v>1</v>
      </c>
      <c r="F20" s="58">
        <v>8</v>
      </c>
      <c r="G20" s="58"/>
      <c r="H20" s="58"/>
      <c r="I20" s="58"/>
      <c r="J20" s="58"/>
      <c r="K20" s="59"/>
      <c r="L20" s="17"/>
      <c r="M20" s="17"/>
      <c r="N20" s="84"/>
      <c r="O20" s="40">
        <v>6</v>
      </c>
      <c r="P20" s="38">
        <v>3</v>
      </c>
      <c r="Q20" s="38">
        <v>1</v>
      </c>
      <c r="R20" s="39">
        <v>1</v>
      </c>
      <c r="S20" s="122" t="s">
        <v>19</v>
      </c>
      <c r="T20" s="114"/>
      <c r="U20" s="114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84"/>
      <c r="B21" s="84"/>
      <c r="C21" s="95"/>
      <c r="D21" s="58"/>
      <c r="E21" s="58">
        <v>1</v>
      </c>
      <c r="F21" s="58"/>
      <c r="G21" s="58"/>
      <c r="H21" s="58"/>
      <c r="I21" s="58"/>
      <c r="J21" s="58"/>
      <c r="K21" s="59"/>
      <c r="L21" s="17"/>
      <c r="M21" s="17"/>
      <c r="N21" s="84"/>
      <c r="O21" s="40">
        <v>6</v>
      </c>
      <c r="P21" s="38">
        <v>3</v>
      </c>
      <c r="Q21" s="38">
        <v>2</v>
      </c>
      <c r="R21" s="39">
        <v>1</v>
      </c>
      <c r="S21" s="152" t="s">
        <v>18</v>
      </c>
      <c r="T21" s="153"/>
      <c r="U21" s="153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84"/>
      <c r="B22" s="84"/>
      <c r="C22" s="38" t="s">
        <v>42</v>
      </c>
      <c r="D22" s="73" t="str">
        <f t="array" ref="D22">IFERROR(INDEX($AC$10:$AC$22,MATCH(D19&amp;D20&amp;D21,$AD$10:$AD$22&amp;$AE$10:$AE$22&amp;$AF$10:$AF$22,0)),"")</f>
        <v/>
      </c>
      <c r="E22" s="73">
        <f t="array" ref="E22">IFERROR(INDEX($AC$10:$AC$22,MATCH(E19&amp;E20&amp;E21,$AD$10:$AD$22&amp;$AE$10:$AE$22&amp;$AF$10:$AF$22,0)),"")</f>
        <v>1</v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84"/>
      <c r="O22" s="40">
        <v>6</v>
      </c>
      <c r="P22" s="38">
        <v>1</v>
      </c>
      <c r="Q22" s="38">
        <v>2</v>
      </c>
      <c r="R22" s="39">
        <v>2</v>
      </c>
      <c r="S22" s="143" t="s">
        <v>25</v>
      </c>
      <c r="T22" s="144"/>
      <c r="U22" s="144"/>
      <c r="V22" s="145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84"/>
      <c r="B23" s="84"/>
      <c r="C23" s="38" t="s">
        <v>43</v>
      </c>
      <c r="D23" s="73">
        <f t="shared" ref="D23:K23" si="0">INDEX($AL$12:$AL$15,MATCH(D$19,$AI$12:$AI$15,1))</f>
        <v>34</v>
      </c>
      <c r="E23" s="73">
        <f t="shared" si="0"/>
        <v>41</v>
      </c>
      <c r="F23" s="73">
        <f t="shared" si="0"/>
        <v>34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84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84"/>
      <c r="B24" s="84"/>
      <c r="C24" s="38" t="s">
        <v>44</v>
      </c>
      <c r="D24" s="56">
        <v>28</v>
      </c>
      <c r="E24" s="56">
        <v>14</v>
      </c>
      <c r="F24" s="56">
        <v>28</v>
      </c>
      <c r="G24" s="56">
        <v>125</v>
      </c>
      <c r="H24" s="56"/>
      <c r="I24" s="56"/>
      <c r="J24" s="56"/>
      <c r="K24" s="57"/>
      <c r="L24" s="17"/>
      <c r="M24" s="17"/>
      <c r="N24" s="84"/>
      <c r="O24" s="116" t="s">
        <v>11</v>
      </c>
      <c r="P24" s="116"/>
      <c r="Q24" s="116"/>
      <c r="R24" s="117"/>
      <c r="S24" s="53"/>
      <c r="T24" s="67"/>
      <c r="U24" s="114" t="s">
        <v>23</v>
      </c>
      <c r="V24" s="115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84"/>
      <c r="B25" s="84"/>
      <c r="C25" s="38" t="s">
        <v>44</v>
      </c>
      <c r="D25" s="73">
        <f t="shared" ref="D25:K25" si="1">IFERROR(INDEX(IF($J$8="PLAT",PLAT_index,TROT_index),MATCH(D$24,IF($J$8="PLAT",PLAT_equiv,TROT_equiv),1)),0)</f>
        <v>20.7</v>
      </c>
      <c r="E25" s="73">
        <f t="shared" si="1"/>
        <v>25.3</v>
      </c>
      <c r="F25" s="73">
        <f t="shared" si="1"/>
        <v>20.7</v>
      </c>
      <c r="G25" s="73">
        <f t="shared" si="1"/>
        <v>13.2</v>
      </c>
      <c r="H25" s="73">
        <f t="shared" si="1"/>
        <v>0</v>
      </c>
      <c r="I25" s="73">
        <f t="shared" si="1"/>
        <v>0</v>
      </c>
      <c r="J25" s="73">
        <f t="shared" si="1"/>
        <v>0</v>
      </c>
      <c r="K25" s="74">
        <f t="shared" si="1"/>
        <v>0</v>
      </c>
      <c r="L25" s="17"/>
      <c r="M25" s="17"/>
      <c r="N25" s="84"/>
      <c r="O25" s="118"/>
      <c r="P25" s="118"/>
      <c r="Q25" s="118"/>
      <c r="R25" s="119"/>
      <c r="S25" s="146" t="s">
        <v>22</v>
      </c>
      <c r="T25" s="147"/>
      <c r="U25" s="147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84"/>
      <c r="B26" s="84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84"/>
      <c r="O26" s="108" t="s">
        <v>10</v>
      </c>
      <c r="P26" s="109"/>
      <c r="Q26" s="109" t="s">
        <v>12</v>
      </c>
      <c r="R26" s="113"/>
      <c r="S26" s="146" t="s">
        <v>21</v>
      </c>
      <c r="T26" s="147"/>
      <c r="U26" s="147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84"/>
      <c r="B27" s="84"/>
      <c r="C27" s="17"/>
      <c r="D27" s="12">
        <f>IFERROR(D19+D20+D23+D25+D26,"")</f>
        <v>71.7</v>
      </c>
      <c r="E27" s="12">
        <f t="shared" ref="E27:K27" si="2">IFERROR(E19+E20+E23+E25+E26,"")</f>
        <v>68.3</v>
      </c>
      <c r="F27" s="12">
        <f t="shared" si="2"/>
        <v>71.7</v>
      </c>
      <c r="G27" s="12">
        <f t="shared" si="2"/>
        <v>56.2</v>
      </c>
      <c r="H27" s="12">
        <f t="shared" si="2"/>
        <v>0</v>
      </c>
      <c r="I27" s="12">
        <f t="shared" si="2"/>
        <v>0</v>
      </c>
      <c r="J27" s="12">
        <f t="shared" si="2"/>
        <v>0</v>
      </c>
      <c r="K27" s="12">
        <f t="shared" si="2"/>
        <v>0</v>
      </c>
      <c r="L27" s="17"/>
      <c r="M27" s="17"/>
      <c r="N27" s="84"/>
      <c r="O27" s="66">
        <v>1</v>
      </c>
      <c r="P27" s="47"/>
      <c r="Q27" s="47">
        <v>70</v>
      </c>
      <c r="R27" s="48"/>
      <c r="S27" s="146" t="s">
        <v>20</v>
      </c>
      <c r="T27" s="147"/>
      <c r="U27" s="147"/>
      <c r="V27" s="68">
        <v>18.899999999999999</v>
      </c>
      <c r="W27" s="32"/>
      <c r="X27" s="17"/>
      <c r="Y27" s="14"/>
      <c r="Z27" s="14"/>
      <c r="AA27" s="15"/>
      <c r="AB27" s="15"/>
      <c r="AI27" s="100" t="s">
        <v>76</v>
      </c>
      <c r="AJ27" s="101"/>
      <c r="AK27" s="101"/>
      <c r="AL27" s="102"/>
    </row>
    <row r="28" spans="1:38" ht="16.5" thickTop="1" thickBot="1" x14ac:dyDescent="0.3">
      <c r="A28" s="84"/>
      <c r="B28" s="84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84"/>
      <c r="O28" s="53">
        <v>2</v>
      </c>
      <c r="P28" s="67"/>
      <c r="Q28" s="38">
        <v>49</v>
      </c>
      <c r="R28" s="68"/>
      <c r="S28" s="146" t="s">
        <v>19</v>
      </c>
      <c r="T28" s="147"/>
      <c r="U28" s="147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103" t="s">
        <v>23</v>
      </c>
      <c r="AL28" s="104"/>
    </row>
    <row r="29" spans="1:38" ht="27.75" thickTop="1" thickBot="1" x14ac:dyDescent="0.3">
      <c r="A29" s="84"/>
      <c r="B29" s="84"/>
      <c r="C29" s="17"/>
      <c r="D29" s="17"/>
      <c r="E29" s="93"/>
      <c r="F29" s="93"/>
      <c r="G29" s="93"/>
      <c r="H29" s="93"/>
      <c r="I29" s="93"/>
      <c r="J29" s="93"/>
      <c r="K29" s="17"/>
      <c r="L29" s="17"/>
      <c r="M29" s="17"/>
      <c r="N29" s="84"/>
      <c r="O29" s="60">
        <v>3</v>
      </c>
      <c r="P29" s="61"/>
      <c r="Q29" s="61">
        <v>30</v>
      </c>
      <c r="R29" s="62"/>
      <c r="S29" s="120" t="s">
        <v>18</v>
      </c>
      <c r="T29" s="121"/>
      <c r="U29" s="121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84"/>
      <c r="B30" s="84"/>
      <c r="C30" s="17"/>
      <c r="D30" s="17"/>
      <c r="E30" s="84"/>
      <c r="F30" s="92"/>
      <c r="G30" s="92"/>
      <c r="H30" s="92"/>
      <c r="I30" s="92"/>
      <c r="J30" s="84"/>
      <c r="K30" s="50"/>
      <c r="L30" s="17"/>
      <c r="M30" s="17"/>
      <c r="N30" s="84"/>
      <c r="O30" s="130" t="s">
        <v>6</v>
      </c>
      <c r="P30" s="130"/>
      <c r="Q30" s="130"/>
      <c r="R30" s="131"/>
      <c r="S30" s="148" t="s">
        <v>13</v>
      </c>
      <c r="T30" s="130"/>
      <c r="U30" s="130"/>
      <c r="V30" s="130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84"/>
      <c r="B31" s="84"/>
      <c r="C31" s="17"/>
      <c r="D31" s="17"/>
      <c r="E31" s="84"/>
      <c r="F31" s="88">
        <f>IFERROR(INDEX($D$18:$K$18,MATCH(F$34,$D$27:$K$27,0)),"")</f>
        <v>12</v>
      </c>
      <c r="G31" s="88">
        <f>G35</f>
        <v>12</v>
      </c>
      <c r="H31" s="88">
        <f>H35</f>
        <v>9</v>
      </c>
      <c r="I31" s="88">
        <f>I35</f>
        <v>2</v>
      </c>
      <c r="J31" s="84"/>
      <c r="K31" s="17"/>
      <c r="L31" s="50"/>
      <c r="M31" s="17"/>
      <c r="N31" s="84"/>
      <c r="O31" s="114" t="s">
        <v>29</v>
      </c>
      <c r="P31" s="114"/>
      <c r="Q31" s="114"/>
      <c r="R31" s="115"/>
      <c r="S31" s="122" t="s">
        <v>33</v>
      </c>
      <c r="T31" s="114"/>
      <c r="U31" s="114"/>
      <c r="V31" s="114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84"/>
      <c r="B32" s="84"/>
      <c r="C32" s="17"/>
      <c r="D32" s="17"/>
      <c r="E32" s="84"/>
      <c r="F32" s="88"/>
      <c r="G32" s="88"/>
      <c r="H32" s="88"/>
      <c r="I32" s="88"/>
      <c r="J32" s="84"/>
      <c r="K32" s="17"/>
      <c r="L32" s="17"/>
      <c r="M32" s="17"/>
      <c r="N32" s="84"/>
      <c r="O32" s="114" t="s">
        <v>28</v>
      </c>
      <c r="P32" s="114"/>
      <c r="Q32" s="114"/>
      <c r="R32" s="115"/>
      <c r="S32" s="122" t="s">
        <v>34</v>
      </c>
      <c r="T32" s="114"/>
      <c r="U32" s="114"/>
      <c r="V32" s="114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84"/>
      <c r="B33" s="84"/>
      <c r="C33" s="17"/>
      <c r="D33" s="17"/>
      <c r="E33" s="84"/>
      <c r="F33" s="94"/>
      <c r="G33" s="94"/>
      <c r="H33" s="94"/>
      <c r="I33" s="94"/>
      <c r="J33" s="84"/>
      <c r="L33" s="17"/>
      <c r="M33" s="17"/>
      <c r="N33" s="84"/>
      <c r="O33" s="114" t="s">
        <v>27</v>
      </c>
      <c r="P33" s="114"/>
      <c r="Q33" s="114"/>
      <c r="R33" s="115"/>
      <c r="S33" s="122" t="s">
        <v>35</v>
      </c>
      <c r="T33" s="114"/>
      <c r="U33" s="114"/>
      <c r="V33" s="114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84"/>
      <c r="B34" s="84"/>
      <c r="C34" s="17"/>
      <c r="D34" s="17"/>
      <c r="E34" s="17"/>
      <c r="F34" s="75">
        <f>LARGE($D$27:$K$27,COLUMN()-5)</f>
        <v>71.7</v>
      </c>
      <c r="G34" s="75">
        <f t="shared" ref="G34:I34" si="3">LARGE($D$27:$K$27,COLUMN()-5)</f>
        <v>71.7</v>
      </c>
      <c r="H34" s="75">
        <f t="shared" si="3"/>
        <v>68.3</v>
      </c>
      <c r="I34" s="75">
        <f t="shared" si="3"/>
        <v>56.2</v>
      </c>
      <c r="J34" s="17"/>
      <c r="K34" s="17"/>
      <c r="L34" s="17"/>
      <c r="M34" s="17"/>
      <c r="N34" s="84"/>
      <c r="O34" s="150" t="s">
        <v>14</v>
      </c>
      <c r="P34" s="150"/>
      <c r="Q34" s="150"/>
      <c r="R34" s="151"/>
      <c r="S34" s="149" t="s">
        <v>15</v>
      </c>
      <c r="T34" s="150"/>
      <c r="U34" s="150"/>
      <c r="V34" s="150"/>
      <c r="W34" s="32"/>
      <c r="X34" s="17"/>
      <c r="Y34" s="14"/>
      <c r="Z34" s="14"/>
      <c r="AA34" s="15"/>
      <c r="AB34" s="15"/>
    </row>
    <row r="35" spans="1:38" ht="15.75" thickBot="1" x14ac:dyDescent="0.3">
      <c r="A35" s="84"/>
      <c r="B35" s="84"/>
      <c r="C35" s="17"/>
      <c r="D35" s="17"/>
      <c r="E35" s="17"/>
      <c r="F35" s="75"/>
      <c r="G35" s="75">
        <f t="array" ref="G35">IFERROR(INDEX($D$18:$K$18,LARGE(IF($D$27:$K$27=G$34,COLUMN($D$27:$K$27)-COLUMN($C$27),""),1+COUNTIF($F$34:F$34,G$34))),"")</f>
        <v>12</v>
      </c>
      <c r="H35" s="75">
        <f t="array" ref="H35">IFERROR(INDEX($D$18:$K$18,LARGE(IF($D$27:$K$27=H$34,COLUMN($D$27:$K$27)-COLUMN($C$27),""),1+COUNTIF($F$34:G$34,H$34))),"")</f>
        <v>9</v>
      </c>
      <c r="I35" s="75">
        <f t="array" ref="I35">IFERROR(INDEX($D$18:$K$18,LARGE(IF($D$27:$K$27=I$34,COLUMN($D$27:$K$27)-COLUMN($C$27),""),1+COUNTIF($F$34:H$34,I$34))),"")</f>
        <v>2</v>
      </c>
      <c r="J35" s="17"/>
      <c r="K35" s="17"/>
      <c r="L35" s="17"/>
      <c r="M35" s="17"/>
      <c r="N35" s="84"/>
      <c r="O35" s="114" t="s">
        <v>30</v>
      </c>
      <c r="P35" s="114"/>
      <c r="Q35" s="114"/>
      <c r="R35" s="115"/>
      <c r="S35" s="122" t="s">
        <v>36</v>
      </c>
      <c r="T35" s="114"/>
      <c r="U35" s="114"/>
      <c r="V35" s="114"/>
      <c r="W35" s="32"/>
      <c r="X35" s="17"/>
      <c r="Y35" s="14"/>
      <c r="Z35" s="14"/>
      <c r="AA35" s="15"/>
      <c r="AB35" s="15"/>
    </row>
    <row r="36" spans="1:38" ht="19.5" thickTop="1" x14ac:dyDescent="0.3">
      <c r="A36" s="84"/>
      <c r="B36" s="84"/>
      <c r="C36" s="17"/>
      <c r="D36" s="17"/>
      <c r="E36" s="124" t="s">
        <v>79</v>
      </c>
      <c r="F36" s="125"/>
      <c r="G36" s="125"/>
      <c r="H36" s="125"/>
      <c r="I36" s="125"/>
      <c r="J36" s="126"/>
      <c r="K36" s="17"/>
      <c r="L36" s="17"/>
      <c r="M36" s="17"/>
      <c r="N36" s="84"/>
      <c r="O36" s="114" t="s">
        <v>31</v>
      </c>
      <c r="P36" s="114"/>
      <c r="Q36" s="114"/>
      <c r="R36" s="115"/>
      <c r="S36" s="122" t="s">
        <v>37</v>
      </c>
      <c r="T36" s="114"/>
      <c r="U36" s="114"/>
      <c r="V36" s="114"/>
      <c r="W36" s="32"/>
      <c r="X36" s="17"/>
      <c r="Y36" s="14"/>
      <c r="Z36" s="14"/>
      <c r="AA36" s="15"/>
      <c r="AB36" s="15"/>
    </row>
    <row r="37" spans="1:38" x14ac:dyDescent="0.25">
      <c r="A37" s="84"/>
      <c r="B37" s="84"/>
      <c r="C37" s="17"/>
      <c r="D37" s="17"/>
      <c r="E37" s="76"/>
      <c r="F37" s="17"/>
      <c r="G37" s="17"/>
      <c r="H37" s="17"/>
      <c r="I37" s="17"/>
      <c r="J37" s="77"/>
      <c r="K37" s="17"/>
      <c r="L37" s="17"/>
      <c r="M37" s="17"/>
      <c r="N37" s="84"/>
      <c r="O37" s="114" t="s">
        <v>32</v>
      </c>
      <c r="P37" s="114"/>
      <c r="Q37" s="114"/>
      <c r="R37" s="115"/>
      <c r="S37" s="122" t="s">
        <v>38</v>
      </c>
      <c r="T37" s="114"/>
      <c r="U37" s="114"/>
      <c r="V37" s="114"/>
      <c r="W37" s="32"/>
      <c r="X37" s="17"/>
      <c r="Y37" s="14"/>
      <c r="Z37" s="14"/>
      <c r="AA37" s="15"/>
      <c r="AB37" s="15"/>
    </row>
    <row r="38" spans="1:38" x14ac:dyDescent="0.25">
      <c r="A38" s="84"/>
      <c r="B38" s="84"/>
      <c r="C38" s="17"/>
      <c r="D38" s="17"/>
      <c r="E38" s="127"/>
      <c r="F38" s="84"/>
      <c r="G38" s="78"/>
      <c r="H38" s="78"/>
      <c r="I38" s="79"/>
      <c r="J38" s="77"/>
      <c r="K38" s="17"/>
      <c r="L38" s="17"/>
      <c r="M38" s="17"/>
      <c r="N38" s="84"/>
      <c r="O38" s="123"/>
      <c r="P38" s="123"/>
      <c r="Q38" s="123"/>
      <c r="R38" s="123"/>
      <c r="S38" s="123"/>
      <c r="T38" s="123"/>
      <c r="U38" s="123"/>
      <c r="V38" s="123"/>
      <c r="W38" s="32"/>
      <c r="X38" s="17"/>
      <c r="Y38" s="14"/>
      <c r="Z38" s="14"/>
      <c r="AA38" s="15"/>
      <c r="AB38" s="15"/>
    </row>
    <row r="39" spans="1:38" ht="31.5" x14ac:dyDescent="0.25">
      <c r="A39" s="84"/>
      <c r="B39" s="84"/>
      <c r="C39" s="17"/>
      <c r="D39" s="17"/>
      <c r="E39" s="127"/>
      <c r="F39" s="84"/>
      <c r="G39" s="128" t="str">
        <f>IFERROR(INDEX(D18:K18,MATCH(1,D22:K22,0),MATCH(25.4,D25:K25,0)),"")</f>
        <v/>
      </c>
      <c r="H39" s="129"/>
      <c r="I39" s="79"/>
      <c r="J39" s="77"/>
      <c r="K39" s="17"/>
      <c r="L39" s="17"/>
      <c r="M39" s="17"/>
      <c r="N39" s="84"/>
      <c r="O39" s="123"/>
      <c r="P39" s="123"/>
      <c r="Q39" s="123"/>
      <c r="R39" s="123"/>
      <c r="S39" s="123"/>
      <c r="T39" s="123"/>
      <c r="U39" s="123"/>
      <c r="V39" s="123"/>
      <c r="W39" s="32"/>
      <c r="X39" s="17"/>
      <c r="Y39" s="14"/>
      <c r="Z39" s="14"/>
      <c r="AA39" s="15"/>
      <c r="AB39" s="15"/>
    </row>
    <row r="40" spans="1:38" x14ac:dyDescent="0.25">
      <c r="A40" s="84"/>
      <c r="B40" s="84"/>
      <c r="C40" s="17"/>
      <c r="D40" s="17"/>
      <c r="E40" s="127"/>
      <c r="F40" s="84"/>
      <c r="G40" s="80"/>
      <c r="H40" s="80"/>
      <c r="I40" s="79"/>
      <c r="J40" s="7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Bot="1" x14ac:dyDescent="0.3">
      <c r="A41" s="84"/>
      <c r="B41" s="84"/>
      <c r="C41" s="17"/>
      <c r="D41" s="17"/>
      <c r="E41" s="81"/>
      <c r="F41" s="82"/>
      <c r="G41" s="82"/>
      <c r="H41" s="82"/>
      <c r="I41" s="82"/>
      <c r="J41" s="83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ht="15.75" thickTop="1" x14ac:dyDescent="0.25">
      <c r="A42" s="84"/>
      <c r="B42" s="84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84"/>
      <c r="B43" s="84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84"/>
      <c r="B44" s="84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84"/>
      <c r="B45" s="84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84"/>
      <c r="B46" s="84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84"/>
      <c r="B47" s="84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84"/>
      <c r="B48" s="84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84"/>
      <c r="B49" s="84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84"/>
      <c r="B50" s="84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84"/>
      <c r="B51" s="84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84"/>
      <c r="B52" s="84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84"/>
      <c r="B53" s="84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84"/>
      <c r="B54" s="84"/>
      <c r="C54" s="123"/>
      <c r="D54" s="123"/>
      <c r="E54" s="123"/>
      <c r="F54" s="123"/>
      <c r="G54" s="123"/>
      <c r="H54" s="123"/>
      <c r="I54" s="123"/>
      <c r="J54" s="123"/>
      <c r="K54" s="123"/>
      <c r="L54" s="123"/>
      <c r="M54" s="123"/>
      <c r="N54" s="123"/>
      <c r="O54" s="123"/>
      <c r="P54" s="123"/>
      <c r="Q54" s="123"/>
      <c r="R54" s="123"/>
      <c r="S54" s="123"/>
      <c r="T54" s="123"/>
      <c r="U54" s="123"/>
      <c r="V54" s="123"/>
      <c r="W54" s="123"/>
      <c r="X54" s="123"/>
      <c r="Y54" s="14"/>
      <c r="Z54" s="14"/>
      <c r="AA54" s="15"/>
      <c r="AB54" s="15"/>
    </row>
    <row r="55" spans="1:28" x14ac:dyDescent="0.25">
      <c r="A55" s="84"/>
      <c r="B55" s="84"/>
      <c r="C55" s="123"/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  <c r="O55" s="123"/>
      <c r="P55" s="123"/>
      <c r="Q55" s="123"/>
      <c r="R55" s="123"/>
      <c r="S55" s="123"/>
      <c r="T55" s="123"/>
      <c r="U55" s="123"/>
      <c r="V55" s="123"/>
      <c r="W55" s="123"/>
      <c r="X55" s="123"/>
      <c r="Y55" s="14"/>
      <c r="Z55" s="14"/>
      <c r="AA55" s="15"/>
      <c r="AB55" s="15"/>
    </row>
  </sheetData>
  <mergeCells count="71"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S32:V32"/>
    <mergeCell ref="C54:X55"/>
    <mergeCell ref="S35:V35"/>
    <mergeCell ref="S36:V36"/>
    <mergeCell ref="S37:V37"/>
    <mergeCell ref="O35:R35"/>
    <mergeCell ref="O36:R36"/>
    <mergeCell ref="O37:R37"/>
    <mergeCell ref="O38:V39"/>
    <mergeCell ref="E36:J36"/>
    <mergeCell ref="E38:E40"/>
    <mergeCell ref="F38:F40"/>
    <mergeCell ref="G39:H39"/>
    <mergeCell ref="S34:V34"/>
    <mergeCell ref="S33:V33"/>
    <mergeCell ref="O34:R34"/>
    <mergeCell ref="O26:P26"/>
    <mergeCell ref="Q26:R26"/>
    <mergeCell ref="U24:V24"/>
    <mergeCell ref="O31:R31"/>
    <mergeCell ref="O24:R25"/>
    <mergeCell ref="S29:U29"/>
    <mergeCell ref="O30:R30"/>
    <mergeCell ref="S30:V30"/>
    <mergeCell ref="S31:V31"/>
    <mergeCell ref="AI2:AL2"/>
    <mergeCell ref="AK3:AL3"/>
    <mergeCell ref="AI10:AL10"/>
    <mergeCell ref="AI11:AK11"/>
    <mergeCell ref="AC8:AF8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2019-08-13T10:43:50Z</dcterms:modified>
</cp:coreProperties>
</file>