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mon projet cash\"/>
    </mc:Choice>
  </mc:AlternateContent>
  <xr:revisionPtr revIDLastSave="0" documentId="13_ncr:1_{AF0CF0A7-F68E-45B2-90ED-9CDCF7931A4B}" xr6:coauthVersionLast="45" xr6:coauthVersionMax="45" xr10:uidLastSave="{00000000-0000-0000-0000-000000000000}"/>
  <bookViews>
    <workbookView xWindow="2745" yWindow="1380" windowWidth="15915" windowHeight="13905" xr2:uid="{00000000-000D-0000-FFFF-FFFF00000000}"/>
  </bookViews>
  <sheets>
    <sheet name="Cotation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2" i="1" l="1"/>
  <c r="T52" i="1"/>
  <c r="U51" i="1"/>
  <c r="T51" i="1"/>
  <c r="U50" i="1"/>
  <c r="T50" i="1"/>
  <c r="U49" i="1"/>
  <c r="T49" i="1"/>
  <c r="U48" i="1"/>
  <c r="T48" i="1"/>
  <c r="U47" i="1"/>
  <c r="T47" i="1"/>
  <c r="U46" i="1"/>
  <c r="T46" i="1"/>
  <c r="U45" i="1"/>
  <c r="T45" i="1"/>
  <c r="U44" i="1"/>
  <c r="T44" i="1"/>
  <c r="U43" i="1"/>
  <c r="T43" i="1"/>
  <c r="U42" i="1"/>
  <c r="T42" i="1"/>
  <c r="U41" i="1"/>
  <c r="T41" i="1"/>
  <c r="U40" i="1"/>
  <c r="T40" i="1"/>
  <c r="U39" i="1"/>
  <c r="T39" i="1"/>
  <c r="U38" i="1"/>
  <c r="T38" i="1"/>
  <c r="U37" i="1"/>
  <c r="T37" i="1"/>
  <c r="U36" i="1"/>
  <c r="T36" i="1"/>
  <c r="U35" i="1"/>
  <c r="T35" i="1"/>
  <c r="U34" i="1"/>
  <c r="T34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T16" i="1"/>
  <c r="U16" i="1" s="1"/>
  <c r="T15" i="1"/>
  <c r="U15" i="1" s="1"/>
  <c r="M13" i="1" l="1"/>
  <c r="H11" i="1"/>
  <c r="J11" i="1"/>
  <c r="I11" i="1"/>
  <c r="J10" i="1" l="1"/>
  <c r="I18" i="1" s="1"/>
  <c r="K18" i="1"/>
  <c r="L18" i="1" s="1"/>
  <c r="I10" i="1"/>
  <c r="I17" i="1" s="1"/>
  <c r="K17" i="1"/>
  <c r="L17" i="1" s="1"/>
  <c r="H10" i="1"/>
  <c r="I16" i="1" s="1"/>
  <c r="K16" i="1"/>
  <c r="L16" i="1" s="1"/>
  <c r="E9" i="1"/>
  <c r="E8" i="1" l="1"/>
  <c r="L8" i="1" s="1"/>
  <c r="P8" i="1" s="1"/>
  <c r="D9" i="1" l="1"/>
  <c r="F8" i="1" s="1"/>
  <c r="D8" i="1"/>
  <c r="K8" i="1" s="1"/>
  <c r="T4" i="1" l="1"/>
</calcChain>
</file>

<file path=xl/sharedStrings.xml><?xml version="1.0" encoding="utf-8"?>
<sst xmlns="http://schemas.openxmlformats.org/spreadsheetml/2006/main" count="154" uniqueCount="147">
  <si>
    <t>N°</t>
  </si>
  <si>
    <t>COTES</t>
  </si>
  <si>
    <t>SHF</t>
  </si>
  <si>
    <t>cote</t>
  </si>
  <si>
    <t>%Réussite</t>
  </si>
  <si>
    <t>DP</t>
  </si>
  <si>
    <t>last time out</t>
  </si>
  <si>
    <t>Derniere place</t>
  </si>
  <si>
    <t xml:space="preserve">W% </t>
  </si>
  <si>
    <t>W% réussite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</si>
  <si>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</si>
  <si>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</si>
  <si>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</si>
  <si>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</si>
  <si>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</si>
  <si>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</si>
  <si>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</si>
  <si>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</si>
  <si>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</si>
  <si>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</si>
  <si>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</si>
  <si>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</si>
  <si>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</si>
  <si>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</si>
  <si>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</si>
  <si>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</si>
  <si>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</si>
  <si>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</si>
  <si>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</si>
  <si>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</si>
  <si>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</si>
  <si>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</si>
  <si>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</si>
  <si>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</si>
  <si>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</si>
  <si>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58-41-36</t>
  </si>
  <si>
    <t>(A5)</t>
  </si>
  <si>
    <t>Favoris</t>
  </si>
  <si>
    <t>26.4 %</t>
  </si>
  <si>
    <t>2eme Favori</t>
  </si>
  <si>
    <t>24.5 %</t>
  </si>
  <si>
    <t>3eme Favori</t>
  </si>
  <si>
    <t>17.6 %</t>
  </si>
  <si>
    <t>Les autres</t>
  </si>
  <si>
    <t>31.5 %</t>
  </si>
  <si>
    <t>AA-PMU Odds</t>
  </si>
  <si>
    <t>• Pourcentage cote : (tableau AA)</t>
  </si>
  <si>
    <t xml:space="preserve">• Top Performance : </t>
  </si>
  <si>
    <t xml:space="preserve">• Last Time Out : </t>
  </si>
  <si>
    <t>• 2eme Favori : Tableau A5.</t>
  </si>
  <si>
    <t xml:space="preserve">• Jours d’absence : </t>
  </si>
  <si>
    <t xml:space="preserve">• Influence Jockey cote : </t>
  </si>
  <si>
    <t>1.58</t>
  </si>
  <si>
    <t>1.99</t>
  </si>
  <si>
    <t>2.35</t>
  </si>
  <si>
    <t>2.9</t>
  </si>
  <si>
    <t>Jouer</t>
  </si>
  <si>
    <t>Bénéfice</t>
  </si>
  <si>
    <t>Make a Living at the Races</t>
  </si>
  <si>
    <t>RxCx</t>
  </si>
  <si>
    <t>Heure</t>
  </si>
  <si>
    <t>SP</t>
  </si>
  <si>
    <t>R2C1</t>
  </si>
  <si>
    <t>11H00</t>
  </si>
  <si>
    <t>R2C2</t>
  </si>
  <si>
    <t>11H30</t>
  </si>
  <si>
    <t>R3C1</t>
  </si>
  <si>
    <t>11H45</t>
  </si>
  <si>
    <t>R2C3</t>
  </si>
  <si>
    <t>12H00</t>
  </si>
  <si>
    <t>R3C2</t>
  </si>
  <si>
    <t>12H15</t>
  </si>
  <si>
    <t>R2C4</t>
  </si>
  <si>
    <t>12H30</t>
  </si>
  <si>
    <t>R3C3</t>
  </si>
  <si>
    <t>12H45</t>
  </si>
  <si>
    <t>R2C5</t>
  </si>
  <si>
    <t>13H00</t>
  </si>
  <si>
    <t>R3C4</t>
  </si>
  <si>
    <t>13H15</t>
  </si>
  <si>
    <t>R2C6</t>
  </si>
  <si>
    <t>13H30</t>
  </si>
  <si>
    <t>R3C5</t>
  </si>
  <si>
    <t>13H45</t>
  </si>
  <si>
    <t>R1C1</t>
  </si>
  <si>
    <t>14H00</t>
  </si>
  <si>
    <t>R3C6</t>
  </si>
  <si>
    <t>14H17</t>
  </si>
  <si>
    <t>R1C2</t>
  </si>
  <si>
    <t>14H35</t>
  </si>
  <si>
    <t>R3C7</t>
  </si>
  <si>
    <t>14H52</t>
  </si>
  <si>
    <t>R1C3</t>
  </si>
  <si>
    <t>15H15</t>
  </si>
  <si>
    <t>R3C8</t>
  </si>
  <si>
    <t>15H32</t>
  </si>
  <si>
    <t>R1C4</t>
  </si>
  <si>
    <t>15H50</t>
  </si>
  <si>
    <t>R3C9</t>
  </si>
  <si>
    <t>16H07</t>
  </si>
  <si>
    <t>R1C5</t>
  </si>
  <si>
    <t>16H25</t>
  </si>
  <si>
    <t>R4C1</t>
  </si>
  <si>
    <t>16H42</t>
  </si>
  <si>
    <t>R1C6</t>
  </si>
  <si>
    <t>17H00</t>
  </si>
  <si>
    <t>R4C2</t>
  </si>
  <si>
    <t>17H17</t>
  </si>
  <si>
    <t>R1C7</t>
  </si>
  <si>
    <t>17H35</t>
  </si>
  <si>
    <t>R4C3</t>
  </si>
  <si>
    <t>17H52</t>
  </si>
  <si>
    <t>R1C8</t>
  </si>
  <si>
    <t>18H10</t>
  </si>
  <si>
    <t>R4C4</t>
  </si>
  <si>
    <t>18H27</t>
  </si>
  <si>
    <t>R1C9</t>
  </si>
  <si>
    <t>18H45</t>
  </si>
  <si>
    <t>R4C5</t>
  </si>
  <si>
    <t>19H00</t>
  </si>
  <si>
    <t>R5C1</t>
  </si>
  <si>
    <t>19H15</t>
  </si>
  <si>
    <t>R4C6</t>
  </si>
  <si>
    <t>19H30</t>
  </si>
  <si>
    <t>R5C2</t>
  </si>
  <si>
    <t>19H45</t>
  </si>
  <si>
    <t>R4C7</t>
  </si>
  <si>
    <t>20H00</t>
  </si>
  <si>
    <t>R5C3</t>
  </si>
  <si>
    <t>20H15</t>
  </si>
  <si>
    <t>R4C8</t>
  </si>
  <si>
    <t>20H30</t>
  </si>
  <si>
    <t>R5C4</t>
  </si>
  <si>
    <t>20H45</t>
  </si>
  <si>
    <t>R5C5</t>
  </si>
  <si>
    <t>21H12</t>
  </si>
  <si>
    <t>R5C6</t>
  </si>
  <si>
    <t>21H39</t>
  </si>
  <si>
    <t>Overs</t>
  </si>
  <si>
    <t>Rapport</t>
  </si>
  <si>
    <t>mise</t>
  </si>
  <si>
    <t>gagner</t>
  </si>
  <si>
    <t>gain</t>
  </si>
  <si>
    <t>Cote</t>
  </si>
  <si>
    <t>Sec Fav</t>
  </si>
  <si>
    <t>Ch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</si>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</sst>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FF0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theme="0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rgb="FF3333FF"/>
      </left>
      <right/>
      <top/>
      <bottom/>
      <diagonal/>
    </border>
    <border>
      <left style="thin">
        <color rgb="FF3F3F3F"/>
      </left>
      <right style="thin">
        <color rgb="FF3F3F3F"/>
      </right>
      <top style="medium">
        <color rgb="FF0000FF"/>
      </top>
      <bottom/>
      <diagonal/>
    </border>
    <border>
      <left style="thin">
        <color rgb="FF3F3F3F"/>
      </left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thin">
        <color rgb="FF3F3F3F"/>
      </left>
      <right style="medium">
        <color rgb="FF0000F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0" borderId="0" applyNumberFormat="0" applyFill="0" applyBorder="0" applyAlignment="0" applyProtection="0"/>
  </cellStyleXfs>
  <cellXfs count="120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6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2" fillId="5" borderId="21" xfId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7" fillId="0" borderId="0" xfId="4"/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0" xfId="0" applyBorder="1" applyAlignment="1"/>
    <xf numFmtId="9" fontId="0" fillId="0" borderId="0" xfId="0" applyNumberFormat="1" applyBorder="1" applyAlignment="1"/>
    <xf numFmtId="0" fontId="0" fillId="0" borderId="19" xfId="0" applyBorder="1" applyAlignment="1">
      <alignment vertical="center"/>
    </xf>
    <xf numFmtId="0" fontId="0" fillId="4" borderId="0" xfId="0" applyFill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35" xfId="0" applyFill="1" applyBorder="1"/>
    <xf numFmtId="0" fontId="0" fillId="4" borderId="3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0" borderId="16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28" xfId="0" applyNumberFormat="1" applyBorder="1" applyAlignment="1"/>
    <xf numFmtId="9" fontId="0" fillId="0" borderId="29" xfId="0" applyNumberFormat="1" applyBorder="1" applyAlignment="1"/>
    <xf numFmtId="9" fontId="0" fillId="0" borderId="32" xfId="0" applyNumberFormat="1" applyBorder="1" applyAlignment="1"/>
    <xf numFmtId="0" fontId="0" fillId="0" borderId="26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6" fillId="5" borderId="0" xfId="0" applyFont="1" applyFill="1"/>
    <xf numFmtId="0" fontId="2" fillId="12" borderId="2" xfId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11" fillId="4" borderId="13" xfId="0" applyNumberFormat="1" applyFont="1" applyFill="1" applyBorder="1" applyAlignment="1" applyProtection="1">
      <alignment horizontal="center" vertical="center"/>
      <protection hidden="1"/>
    </xf>
    <xf numFmtId="0" fontId="7" fillId="13" borderId="44" xfId="4" applyFill="1" applyBorder="1" applyAlignment="1" applyProtection="1">
      <alignment horizontal="center" vertical="center"/>
      <protection locked="0"/>
    </xf>
    <xf numFmtId="0" fontId="5" fillId="13" borderId="44" xfId="1" applyFont="1" applyFill="1" applyBorder="1" applyAlignment="1" applyProtection="1">
      <alignment horizontal="center" vertical="center"/>
      <protection locked="0"/>
    </xf>
    <xf numFmtId="0" fontId="5" fillId="13" borderId="45" xfId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2" fillId="0" borderId="47" xfId="1" applyFill="1" applyBorder="1" applyAlignment="1" applyProtection="1">
      <alignment horizontal="center" vertical="center"/>
      <protection locked="0"/>
    </xf>
    <xf numFmtId="0" fontId="2" fillId="0" borderId="48" xfId="1" applyFill="1" applyBorder="1" applyAlignment="1" applyProtection="1">
      <alignment horizontal="center" vertical="center"/>
      <protection locked="0"/>
    </xf>
    <xf numFmtId="0" fontId="2" fillId="4" borderId="2" xfId="1" applyFill="1" applyProtection="1">
      <protection locked="0"/>
    </xf>
    <xf numFmtId="0" fontId="5" fillId="13" borderId="49" xfId="1" applyFont="1" applyFill="1" applyBorder="1" applyAlignment="1" applyProtection="1">
      <alignment horizontal="center" vertical="center"/>
      <protection locked="0"/>
    </xf>
    <xf numFmtId="0" fontId="2" fillId="5" borderId="2" xfId="1" applyFill="1" applyAlignment="1" applyProtection="1">
      <alignment horizontal="center" vertical="center"/>
      <protection locked="0"/>
    </xf>
    <xf numFmtId="2" fontId="9" fillId="14" borderId="2" xfId="1" applyNumberFormat="1" applyFont="1" applyFill="1" applyAlignment="1" applyProtection="1">
      <alignment horizontal="center" vertical="center"/>
      <protection locked="0"/>
    </xf>
    <xf numFmtId="2" fontId="2" fillId="5" borderId="2" xfId="1" applyNumberFormat="1" applyFill="1" applyAlignment="1" applyProtection="1">
      <alignment horizontal="center" vertical="center"/>
      <protection locked="0"/>
    </xf>
    <xf numFmtId="4" fontId="2" fillId="5" borderId="2" xfId="1" applyNumberFormat="1" applyFill="1" applyAlignment="1" applyProtection="1">
      <alignment horizontal="center" vertical="center"/>
      <protection hidden="1"/>
    </xf>
    <xf numFmtId="164" fontId="2" fillId="5" borderId="2" xfId="1" applyNumberFormat="1" applyFill="1" applyAlignment="1" applyProtection="1">
      <alignment horizontal="center" vertical="center"/>
      <protection hidden="1"/>
    </xf>
    <xf numFmtId="2" fontId="2" fillId="5" borderId="2" xfId="1" applyNumberFormat="1" applyFill="1" applyAlignment="1" applyProtection="1">
      <alignment horizontal="center"/>
      <protection locked="0"/>
    </xf>
    <xf numFmtId="2" fontId="9" fillId="14" borderId="50" xfId="1" applyNumberFormat="1" applyFont="1" applyFill="1" applyBorder="1" applyAlignment="1" applyProtection="1">
      <alignment horizontal="center" vertical="center"/>
      <protection locked="0"/>
    </xf>
    <xf numFmtId="2" fontId="2" fillId="5" borderId="50" xfId="1" applyNumberFormat="1" applyFill="1" applyBorder="1" applyAlignment="1" applyProtection="1">
      <alignment horizontal="center" vertical="center"/>
      <protection locked="0"/>
    </xf>
    <xf numFmtId="0" fontId="12" fillId="6" borderId="43" xfId="0" applyFont="1" applyFill="1" applyBorder="1" applyAlignment="1" applyProtection="1">
      <alignment vertical="center"/>
      <protection locked="0"/>
    </xf>
    <xf numFmtId="0" fontId="12" fillId="6" borderId="0" xfId="0" applyFont="1" applyFill="1" applyBorder="1" applyAlignment="1" applyProtection="1">
      <alignment vertical="center"/>
      <protection locked="0"/>
    </xf>
    <xf numFmtId="0" fontId="13" fillId="5" borderId="2" xfId="1" applyFont="1" applyFill="1" applyAlignment="1" applyProtection="1">
      <alignment horizontal="center" vertical="center"/>
      <protection locked="0"/>
    </xf>
    <xf numFmtId="0" fontId="2" fillId="4" borderId="21" xfId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9" fontId="0" fillId="0" borderId="30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0" fillId="4" borderId="14" xfId="0" applyFont="1" applyFill="1" applyBorder="1" applyAlignment="1" applyProtection="1">
      <alignment horizontal="center" vertical="center"/>
      <protection locked="0"/>
    </xf>
    <xf numFmtId="0" fontId="2" fillId="15" borderId="51" xfId="1" applyFill="1" applyBorder="1" applyAlignment="1" applyProtection="1">
      <alignment horizontal="center" vertical="center"/>
      <protection locked="0"/>
    </xf>
    <xf numFmtId="0" fontId="2" fillId="15" borderId="52" xfId="1" applyFill="1" applyBorder="1" applyAlignment="1" applyProtection="1">
      <alignment horizontal="center" vertical="center"/>
      <protection locked="0"/>
    </xf>
    <xf numFmtId="0" fontId="2" fillId="15" borderId="47" xfId="1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6" fillId="8" borderId="26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5" borderId="33" xfId="1" applyNumberFormat="1" applyFill="1" applyBorder="1" applyAlignment="1">
      <alignment horizontal="center" vertical="center"/>
    </xf>
    <xf numFmtId="0" fontId="2" fillId="5" borderId="34" xfId="1" applyNumberFormat="1" applyFill="1" applyBorder="1" applyAlignment="1">
      <alignment horizontal="center" vertical="center"/>
    </xf>
    <xf numFmtId="9" fontId="0" fillId="0" borderId="26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9" xfId="0" applyNumberFormat="1" applyBorder="1" applyAlignment="1">
      <alignment horizontal="center"/>
    </xf>
    <xf numFmtId="0" fontId="5" fillId="5" borderId="2" xfId="1" applyFont="1" applyFill="1" applyAlignment="1">
      <alignment horizontal="center" vertical="center"/>
    </xf>
    <xf numFmtId="0" fontId="9" fillId="14" borderId="51" xfId="1" applyFont="1" applyFill="1" applyBorder="1" applyAlignment="1">
      <alignment horizontal="center" vertical="center"/>
    </xf>
    <xf numFmtId="0" fontId="6" fillId="14" borderId="0" xfId="0" applyFont="1" applyFill="1" applyAlignment="1">
      <alignment horizontal="center" vertical="center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0000FF"/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>
    <xdr:from>
      <xdr:col>31</xdr:col>
      <xdr:colOff>238125</xdr:colOff>
      <xdr:row>3</xdr:row>
      <xdr:rowOff>104775</xdr:rowOff>
    </xdr:from>
    <xdr:to>
      <xdr:col>34</xdr:col>
      <xdr:colOff>114300</xdr:colOff>
      <xdr:row>11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DDF8E73-835D-4FAE-9C24-06EFCBBBFBBA}"/>
            </a:ext>
          </a:extLst>
        </xdr:cNvPr>
        <xdr:cNvCxnSpPr/>
      </xdr:nvCxnSpPr>
      <xdr:spPr>
        <a:xfrm>
          <a:off x="12639675" y="723900"/>
          <a:ext cx="1076325" cy="16287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238125</xdr:colOff>
      <xdr:row>3</xdr:row>
      <xdr:rowOff>85725</xdr:rowOff>
    </xdr:from>
    <xdr:to>
      <xdr:col>33</xdr:col>
      <xdr:colOff>371475</xdr:colOff>
      <xdr:row>4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2A5E4BF-439A-4CED-A508-0A6272096D61}"/>
            </a:ext>
          </a:extLst>
        </xdr:cNvPr>
        <xdr:cNvCxnSpPr/>
      </xdr:nvCxnSpPr>
      <xdr:spPr>
        <a:xfrm>
          <a:off x="11439525" y="704850"/>
          <a:ext cx="2133600" cy="2381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171450</xdr:colOff>
      <xdr:row>5</xdr:row>
      <xdr:rowOff>76200</xdr:rowOff>
    </xdr:from>
    <xdr:to>
      <xdr:col>16</xdr:col>
      <xdr:colOff>257175</xdr:colOff>
      <xdr:row>9</xdr:row>
      <xdr:rowOff>123825</xdr:rowOff>
    </xdr:to>
    <xdr:pic>
      <xdr:nvPicPr>
        <xdr:cNvPr id="4" name="Feu-1">
          <a:extLst>
            <a:ext uri="{FF2B5EF4-FFF2-40B4-BE49-F238E27FC236}">
              <a16:creationId xmlns:a16="http://schemas.microsoft.com/office/drawing/2014/main" id="{4A8787A1-CD6A-4E23-B6CA-F2B8C2D9A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0" y="1095375"/>
          <a:ext cx="885825" cy="885825"/>
        </a:xfrm>
        <a:prstGeom prst="rect">
          <a:avLst/>
        </a:prstGeom>
      </xdr:spPr>
    </xdr:pic>
    <xdr:clientData/>
  </xdr:twoCellAnchor>
  <xdr:twoCellAnchor editAs="oneCell">
    <xdr:from>
      <xdr:col>14</xdr:col>
      <xdr:colOff>152400</xdr:colOff>
      <xdr:row>5</xdr:row>
      <xdr:rowOff>57151</xdr:rowOff>
    </xdr:from>
    <xdr:to>
      <xdr:col>16</xdr:col>
      <xdr:colOff>247650</xdr:colOff>
      <xdr:row>9</xdr:row>
      <xdr:rowOff>114301</xdr:rowOff>
    </xdr:to>
    <xdr:pic>
      <xdr:nvPicPr>
        <xdr:cNvPr id="11" name="Feu0" hidden="1">
          <a:extLst>
            <a:ext uri="{FF2B5EF4-FFF2-40B4-BE49-F238E27FC236}">
              <a16:creationId xmlns:a16="http://schemas.microsoft.com/office/drawing/2014/main" id="{B47D0589-BA04-416F-909B-467F56668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1076326"/>
          <a:ext cx="89535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ive.cotecompare.com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5"/>
  <sheetViews>
    <sheetView tabSelected="1" workbookViewId="0">
      <selection activeCell="F8" sqref="F8:G8"/>
    </sheetView>
  </sheetViews>
  <sheetFormatPr baseColWidth="10" defaultRowHeight="15" x14ac:dyDescent="0.25"/>
  <cols>
    <col min="1" max="11" width="6" customWidth="1"/>
    <col min="12" max="12" width="5.42578125" customWidth="1"/>
    <col min="13" max="13" width="9.7109375" customWidth="1"/>
    <col min="14" max="17" width="6" customWidth="1"/>
    <col min="18" max="18" width="8.140625" customWidth="1"/>
    <col min="19" max="19" width="6" customWidth="1"/>
    <col min="20" max="20" width="8" customWidth="1"/>
    <col min="21" max="21" width="11" customWidth="1"/>
    <col min="22" max="40" width="6" customWidth="1"/>
  </cols>
  <sheetData>
    <row r="1" spans="1:38" ht="15.75" thickBot="1" x14ac:dyDescent="0.3">
      <c r="A1" s="73"/>
      <c r="B1" s="73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101"/>
      <c r="Y1" s="101"/>
      <c r="AA1" s="2"/>
      <c r="AB1" s="2"/>
    </row>
    <row r="2" spans="1:38" ht="16.5" thickTop="1" thickBot="1" x14ac:dyDescent="0.3">
      <c r="A2" s="73"/>
      <c r="B2" s="73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101"/>
      <c r="Y2" s="101"/>
      <c r="AA2" s="2"/>
      <c r="AI2" s="90" t="s">
        <v>45</v>
      </c>
      <c r="AJ2" s="91"/>
      <c r="AK2" s="91"/>
      <c r="AL2" s="92"/>
    </row>
    <row r="3" spans="1:38" ht="16.5" thickTop="1" thickBot="1" x14ac:dyDescent="0.3">
      <c r="A3" s="73"/>
      <c r="B3" s="7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101"/>
      <c r="Y3" s="101"/>
      <c r="AA3" s="2"/>
      <c r="AB3" s="18"/>
      <c r="AI3" s="33">
        <v>0</v>
      </c>
      <c r="AJ3" s="20"/>
      <c r="AK3" s="93" t="s">
        <v>9</v>
      </c>
      <c r="AL3" s="94"/>
    </row>
    <row r="4" spans="1:38" ht="15.75" thickTop="1" x14ac:dyDescent="0.25">
      <c r="A4" s="73"/>
      <c r="B4" s="73"/>
      <c r="C4" s="5"/>
      <c r="D4" s="1" t="s">
        <v>0</v>
      </c>
      <c r="E4" s="16">
        <v>1</v>
      </c>
      <c r="F4" s="17">
        <v>2</v>
      </c>
      <c r="G4" s="17">
        <v>3</v>
      </c>
      <c r="H4" s="17">
        <v>4</v>
      </c>
      <c r="I4" s="17">
        <v>5</v>
      </c>
      <c r="J4" s="17">
        <v>6</v>
      </c>
      <c r="K4" s="17">
        <v>7</v>
      </c>
      <c r="L4" s="17">
        <v>8</v>
      </c>
      <c r="M4" s="17">
        <v>9</v>
      </c>
      <c r="N4" s="17">
        <v>10</v>
      </c>
      <c r="O4" s="17">
        <v>11</v>
      </c>
      <c r="P4" s="17">
        <v>12</v>
      </c>
      <c r="Q4" s="17">
        <v>13</v>
      </c>
      <c r="R4" s="17">
        <v>14</v>
      </c>
      <c r="S4" s="5"/>
      <c r="T4" s="102" t="str">
        <f>IF(AND(E8&lt;=1.5,COUNTIFS(E5:R5,"&lt;=8",E5:R5,"&gt;&lt;")=0),"BMW PUR", IF(COUNT(H10:J10)=1,"BMW DUO",IF(COUNT(H10:J10)=2,"BMW  TRIO",IF(COUNT(H10:J10)=3,"BMW IMPUR",IF(AND(E8&lt;=1.5,COUNTIFS(E5:R5,"&lt;=8",E5:R5,"&lt;&gt;")=0),"BMW SHF", "BMW ")))))</f>
        <v>BMW PUR</v>
      </c>
      <c r="U4" s="103"/>
      <c r="V4" s="104"/>
      <c r="W4" s="5"/>
      <c r="X4" s="101"/>
      <c r="Y4" s="101"/>
      <c r="AA4" s="2"/>
      <c r="AI4" s="43">
        <v>1.1000000000000001</v>
      </c>
      <c r="AJ4" s="43" t="s">
        <v>52</v>
      </c>
      <c r="AK4" s="40">
        <v>74</v>
      </c>
      <c r="AL4" s="37"/>
    </row>
    <row r="5" spans="1:38" ht="15.75" thickBot="1" x14ac:dyDescent="0.3">
      <c r="A5" s="73"/>
      <c r="B5" s="73"/>
      <c r="C5" s="5"/>
      <c r="D5" s="1" t="s">
        <v>1</v>
      </c>
      <c r="E5" s="6">
        <v>5.8</v>
      </c>
      <c r="F5" s="6">
        <v>3</v>
      </c>
      <c r="G5" s="6">
        <v>3</v>
      </c>
      <c r="H5" s="6">
        <v>1.5</v>
      </c>
      <c r="I5" s="6">
        <v>2.4</v>
      </c>
      <c r="J5" s="6">
        <v>5.5</v>
      </c>
      <c r="K5" s="6">
        <v>2.9</v>
      </c>
      <c r="L5" s="6">
        <v>5.5</v>
      </c>
      <c r="M5" s="6">
        <v>5.7</v>
      </c>
      <c r="N5" s="6"/>
      <c r="O5" s="6"/>
      <c r="P5" s="6"/>
      <c r="Q5" s="6"/>
      <c r="R5" s="6"/>
      <c r="S5" s="5"/>
      <c r="T5" s="105"/>
      <c r="U5" s="106"/>
      <c r="V5" s="107"/>
      <c r="W5" s="5"/>
      <c r="X5" s="101"/>
      <c r="Y5" s="101"/>
      <c r="AA5" s="2"/>
      <c r="AI5" s="43">
        <v>1.59</v>
      </c>
      <c r="AJ5" s="43" t="s">
        <v>53</v>
      </c>
      <c r="AK5" s="41">
        <v>54</v>
      </c>
      <c r="AL5" s="38"/>
    </row>
    <row r="6" spans="1:38" ht="16.5" thickTop="1" thickBot="1" x14ac:dyDescent="0.3">
      <c r="A6" s="73"/>
      <c r="B6" s="73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01"/>
      <c r="Y6" s="101"/>
      <c r="AA6" s="2"/>
      <c r="AI6" s="43">
        <v>2</v>
      </c>
      <c r="AJ6" s="43" t="s">
        <v>54</v>
      </c>
      <c r="AK6" s="41">
        <v>43</v>
      </c>
      <c r="AL6" s="38"/>
    </row>
    <row r="7" spans="1:38" ht="16.5" thickTop="1" thickBot="1" x14ac:dyDescent="0.3">
      <c r="A7" s="73"/>
      <c r="B7" s="73"/>
      <c r="C7" s="5"/>
      <c r="D7" s="13" t="s">
        <v>2</v>
      </c>
      <c r="E7" s="14" t="s">
        <v>3</v>
      </c>
      <c r="F7" s="99" t="s">
        <v>4</v>
      </c>
      <c r="G7" s="100"/>
      <c r="H7" s="15" t="s">
        <v>5</v>
      </c>
      <c r="I7" s="5"/>
      <c r="J7" s="5"/>
      <c r="K7" s="13" t="s">
        <v>2</v>
      </c>
      <c r="L7" s="14" t="s">
        <v>3</v>
      </c>
      <c r="M7" s="14" t="s">
        <v>144</v>
      </c>
      <c r="N7" s="14" t="s">
        <v>3</v>
      </c>
      <c r="O7" s="5"/>
      <c r="P7" s="5"/>
      <c r="Q7" s="5"/>
      <c r="R7" s="5"/>
      <c r="S7" s="5"/>
      <c r="T7" s="5"/>
      <c r="U7" s="5"/>
      <c r="V7" s="5"/>
      <c r="W7" s="5"/>
      <c r="X7" s="101"/>
      <c r="Y7" s="101"/>
      <c r="AA7" s="2"/>
      <c r="AI7" s="43">
        <v>2.36</v>
      </c>
      <c r="AJ7" s="43" t="s">
        <v>55</v>
      </c>
      <c r="AK7" s="41">
        <v>36</v>
      </c>
      <c r="AL7" s="38"/>
    </row>
    <row r="8" spans="1:38" ht="16.5" thickTop="1" thickBot="1" x14ac:dyDescent="0.3">
      <c r="A8" s="73"/>
      <c r="B8" s="73"/>
      <c r="C8" s="5"/>
      <c r="D8" s="12">
        <f>IF(E8&lt;&gt;"",INDEX($E$4:$R$4,,MATCH(E8,$E$5:$R$5,0)),"")</f>
        <v>4</v>
      </c>
      <c r="E8" s="12">
        <f>MIN(IF($E$5:$R$5&gt;0,$E$5:$R$5))</f>
        <v>1.5</v>
      </c>
      <c r="F8" s="111">
        <f>D9+E9</f>
        <v>115</v>
      </c>
      <c r="G8" s="112"/>
      <c r="H8" s="12">
        <v>1</v>
      </c>
      <c r="I8" s="5"/>
      <c r="J8" s="5"/>
      <c r="K8" s="12">
        <f>D8</f>
        <v>4</v>
      </c>
      <c r="L8" s="71">
        <f>E8</f>
        <v>1.5</v>
      </c>
      <c r="M8" s="12">
        <v>9</v>
      </c>
      <c r="N8" s="71">
        <v>7.3</v>
      </c>
      <c r="O8" s="5"/>
      <c r="P8" s="72">
        <f>IF(AND(L8&gt;=1.1,L8&lt;=1.9,N8&gt;=7),-1,0)</f>
        <v>-1</v>
      </c>
      <c r="Q8" s="5"/>
      <c r="R8" s="5"/>
      <c r="S8" s="5"/>
      <c r="T8" s="5"/>
      <c r="U8" s="5"/>
      <c r="V8" s="5"/>
      <c r="W8" s="5"/>
      <c r="X8" s="101"/>
      <c r="Y8" s="101"/>
      <c r="AA8" s="2"/>
      <c r="AI8" s="44">
        <v>50</v>
      </c>
      <c r="AJ8" s="44">
        <v>50</v>
      </c>
      <c r="AK8" s="42">
        <v>26</v>
      </c>
      <c r="AL8" s="39"/>
    </row>
    <row r="9" spans="1:38" ht="16.5" thickTop="1" thickBot="1" x14ac:dyDescent="0.3">
      <c r="A9" s="73"/>
      <c r="B9" s="73"/>
      <c r="C9" s="5"/>
      <c r="D9" s="48">
        <f>INDEX(AK3:AK8,MATCH(E8,AI3:AI8,1))</f>
        <v>74</v>
      </c>
      <c r="E9" s="48">
        <f>INDEX(AL12:AL14,MATCH(H8,$AI$12:$AI$14,1))</f>
        <v>41</v>
      </c>
      <c r="F9" s="5"/>
      <c r="G9" s="5"/>
      <c r="H9" s="5"/>
      <c r="I9" s="5"/>
      <c r="J9" s="5"/>
      <c r="K9" s="5"/>
      <c r="L9" s="5"/>
      <c r="M9" s="50"/>
      <c r="N9" s="5"/>
      <c r="O9" s="5"/>
      <c r="P9" s="5"/>
      <c r="Q9" s="5"/>
      <c r="R9" s="5"/>
      <c r="S9" s="5"/>
      <c r="T9" s="5"/>
      <c r="U9" s="5"/>
      <c r="V9" s="5"/>
      <c r="W9" s="5"/>
      <c r="X9" s="101"/>
      <c r="Y9" s="101"/>
      <c r="AA9" s="2"/>
    </row>
    <row r="10" spans="1:38" ht="22.5" thickTop="1" thickBot="1" x14ac:dyDescent="0.3">
      <c r="A10" s="73"/>
      <c r="B10" s="73"/>
      <c r="C10" s="5"/>
      <c r="D10" s="74" t="s">
        <v>56</v>
      </c>
      <c r="E10" s="75"/>
      <c r="F10" s="76"/>
      <c r="G10" s="5"/>
      <c r="H10" s="49">
        <f t="shared" ref="H10:J10" si="0">IF(H11&lt;&gt;"",MATCH(H11,$E$5:$R$5,0),"")</f>
        <v>5</v>
      </c>
      <c r="I10" s="49">
        <f t="shared" si="0"/>
        <v>7</v>
      </c>
      <c r="J10" s="49">
        <f t="shared" si="0"/>
        <v>2</v>
      </c>
      <c r="K10" s="5"/>
      <c r="L10" s="5"/>
      <c r="M10" s="50"/>
      <c r="N10" s="5"/>
      <c r="O10" s="5"/>
      <c r="P10" s="5"/>
      <c r="Q10" s="5"/>
      <c r="R10" s="5"/>
      <c r="S10" s="5"/>
      <c r="T10" s="5"/>
      <c r="U10" s="5"/>
      <c r="V10" s="8"/>
      <c r="W10" s="5"/>
      <c r="X10" s="101"/>
      <c r="Y10" s="101"/>
      <c r="AA10" s="2"/>
      <c r="AI10" s="96" t="s">
        <v>6</v>
      </c>
      <c r="AJ10" s="97"/>
      <c r="AK10" s="97"/>
      <c r="AL10" s="98"/>
    </row>
    <row r="11" spans="1:38" ht="16.5" thickTop="1" thickBot="1" x14ac:dyDescent="0.3">
      <c r="A11" s="73"/>
      <c r="B11" s="73"/>
      <c r="C11" s="5"/>
      <c r="D11" s="5"/>
      <c r="E11" s="5"/>
      <c r="F11" s="5"/>
      <c r="G11" s="5"/>
      <c r="H11" s="7">
        <f>SMALL($E$5:$R$5,2)</f>
        <v>2.4</v>
      </c>
      <c r="I11" s="7">
        <f>SMALL($E$5:$R$5,3)</f>
        <v>2.9</v>
      </c>
      <c r="J11" s="7">
        <f>SMALL($E$5:$R$5,4)</f>
        <v>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01"/>
      <c r="Y11" s="101"/>
      <c r="AA11" s="2"/>
      <c r="AB11" s="2"/>
      <c r="AI11" s="109" t="s">
        <v>7</v>
      </c>
      <c r="AJ11" s="110"/>
      <c r="AK11" s="110"/>
      <c r="AL11" s="9" t="s">
        <v>8</v>
      </c>
    </row>
    <row r="12" spans="1:38" x14ac:dyDescent="0.25">
      <c r="A12" s="73"/>
      <c r="B12" s="7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01"/>
      <c r="Y12" s="101"/>
      <c r="AA12" s="2"/>
      <c r="AB12" s="2"/>
      <c r="AI12" s="10">
        <v>1</v>
      </c>
      <c r="AJ12" s="36">
        <v>2</v>
      </c>
      <c r="AK12" s="4"/>
      <c r="AL12" s="45">
        <v>41</v>
      </c>
    </row>
    <row r="13" spans="1:38" ht="34.5" thickBot="1" x14ac:dyDescent="0.3">
      <c r="A13" s="73"/>
      <c r="B13" s="73"/>
      <c r="C13" s="48"/>
      <c r="D13" s="48"/>
      <c r="E13" s="48"/>
      <c r="F13" s="48"/>
      <c r="G13" s="48"/>
      <c r="H13" s="48"/>
      <c r="I13" s="48"/>
      <c r="J13" s="85" t="s">
        <v>57</v>
      </c>
      <c r="K13" s="85"/>
      <c r="L13" s="86"/>
      <c r="M13" s="51">
        <f>SUM(U15:U52)</f>
        <v>26</v>
      </c>
      <c r="N13" s="68" t="s">
        <v>58</v>
      </c>
      <c r="O13" s="69"/>
      <c r="P13" s="69"/>
      <c r="Q13" s="69"/>
      <c r="R13" s="69"/>
      <c r="S13" s="69"/>
      <c r="T13" s="69"/>
      <c r="U13" s="69"/>
      <c r="V13" s="5"/>
      <c r="W13" s="5"/>
      <c r="X13" s="101"/>
      <c r="Y13" s="101"/>
      <c r="AA13" s="2"/>
      <c r="AB13" s="2"/>
      <c r="AI13" s="10">
        <v>3</v>
      </c>
      <c r="AJ13" s="36">
        <v>4</v>
      </c>
      <c r="AK13" s="4"/>
      <c r="AL13" s="46">
        <v>25</v>
      </c>
    </row>
    <row r="14" spans="1:38" ht="15.75" thickBot="1" x14ac:dyDescent="0.3">
      <c r="A14" s="73"/>
      <c r="B14" s="73"/>
      <c r="C14" s="48"/>
      <c r="D14" s="48"/>
      <c r="E14" s="48"/>
      <c r="F14" s="48"/>
      <c r="G14" s="48"/>
      <c r="H14" s="48"/>
      <c r="I14" s="48"/>
      <c r="K14" s="3"/>
      <c r="L14" s="5"/>
      <c r="M14" s="5"/>
      <c r="N14" s="52" t="s">
        <v>59</v>
      </c>
      <c r="O14" s="53" t="s">
        <v>60</v>
      </c>
      <c r="P14" s="54" t="s">
        <v>61</v>
      </c>
      <c r="Q14" s="58" t="s">
        <v>138</v>
      </c>
      <c r="R14" s="53" t="s">
        <v>139</v>
      </c>
      <c r="S14" s="54" t="s">
        <v>140</v>
      </c>
      <c r="T14" s="54" t="s">
        <v>141</v>
      </c>
      <c r="U14" s="59" t="s">
        <v>142</v>
      </c>
      <c r="V14" s="5"/>
      <c r="W14" s="5"/>
      <c r="X14" s="101"/>
      <c r="Y14" s="101"/>
      <c r="AA14" s="2"/>
      <c r="AB14" s="2"/>
      <c r="AI14" s="34">
        <v>5</v>
      </c>
      <c r="AJ14" s="35">
        <v>100</v>
      </c>
      <c r="AK14" s="11"/>
      <c r="AL14" s="47">
        <v>34</v>
      </c>
    </row>
    <row r="15" spans="1:38" x14ac:dyDescent="0.25">
      <c r="A15" s="73"/>
      <c r="B15" s="73"/>
      <c r="C15" s="5"/>
      <c r="D15" s="5"/>
      <c r="E15" s="5"/>
      <c r="F15" s="5"/>
      <c r="G15" s="5"/>
      <c r="H15" s="5"/>
      <c r="I15" s="5"/>
      <c r="J15" s="5"/>
      <c r="K15" s="3"/>
      <c r="L15" s="5"/>
      <c r="M15" s="5"/>
      <c r="N15" s="55" t="s">
        <v>62</v>
      </c>
      <c r="O15" s="55" t="s">
        <v>63</v>
      </c>
      <c r="P15" s="56">
        <v>10</v>
      </c>
      <c r="Q15" s="60">
        <v>2.2000000000000002</v>
      </c>
      <c r="R15" s="61">
        <v>2.1</v>
      </c>
      <c r="S15" s="62">
        <v>10</v>
      </c>
      <c r="T15" s="63">
        <f>IF(R15&gt;0,R15*S15,"")</f>
        <v>21</v>
      </c>
      <c r="U15" s="64">
        <f>IF(ISBLANK(R15),-S15,T15-S15)</f>
        <v>11</v>
      </c>
      <c r="V15" s="5"/>
      <c r="W15" s="5"/>
      <c r="X15" s="101"/>
      <c r="Y15" s="101"/>
      <c r="AA15" s="2"/>
      <c r="AB15" s="2"/>
    </row>
    <row r="16" spans="1:38" ht="15.75" thickBot="1" x14ac:dyDescent="0.3">
      <c r="A16" s="73"/>
      <c r="B16" s="73"/>
      <c r="C16" s="5"/>
      <c r="D16" s="87" t="s">
        <v>143</v>
      </c>
      <c r="E16" s="88"/>
      <c r="F16" s="89"/>
      <c r="G16" s="5"/>
      <c r="H16" s="118" t="s">
        <v>145</v>
      </c>
      <c r="I16" s="6">
        <f>H10</f>
        <v>5</v>
      </c>
      <c r="J16" s="117">
        <v>4.4000000000000004</v>
      </c>
      <c r="K16" s="117">
        <f>H11</f>
        <v>2.4</v>
      </c>
      <c r="L16" s="119">
        <f>J16+K16</f>
        <v>6.8000000000000007</v>
      </c>
      <c r="M16" s="5"/>
      <c r="N16" s="55" t="s">
        <v>64</v>
      </c>
      <c r="O16" s="55" t="s">
        <v>65</v>
      </c>
      <c r="P16" s="56"/>
      <c r="Q16" s="60"/>
      <c r="R16" s="61">
        <v>2.5</v>
      </c>
      <c r="S16" s="62">
        <v>10</v>
      </c>
      <c r="T16" s="63">
        <f t="shared" ref="T16:T52" si="1">IF(R16&gt;0,R16*S16,"")</f>
        <v>25</v>
      </c>
      <c r="U16" s="64">
        <f t="shared" ref="U16:U52" si="2">IF(ISBLANK(R16),-S16,T16-S16)</f>
        <v>15</v>
      </c>
      <c r="V16" s="5"/>
      <c r="W16" s="5"/>
      <c r="X16" s="101"/>
      <c r="Y16" s="101"/>
      <c r="AA16" s="2"/>
      <c r="AB16" s="2"/>
    </row>
    <row r="17" spans="1:32" ht="16.5" thickTop="1" thickBot="1" x14ac:dyDescent="0.3">
      <c r="A17" s="73"/>
      <c r="B17" s="73"/>
      <c r="C17" s="5"/>
      <c r="D17" s="70">
        <v>2</v>
      </c>
      <c r="E17" s="70">
        <v>2.1</v>
      </c>
      <c r="F17" s="70">
        <v>2.2000000000000002</v>
      </c>
      <c r="G17" s="5"/>
      <c r="H17" s="118" t="s">
        <v>146</v>
      </c>
      <c r="I17" s="6">
        <f>I10</f>
        <v>7</v>
      </c>
      <c r="J17" s="117">
        <v>5.5</v>
      </c>
      <c r="K17" s="117">
        <f>I11</f>
        <v>2.9</v>
      </c>
      <c r="L17" s="119">
        <f t="shared" ref="L17:L18" si="3">J17+K17</f>
        <v>8.4</v>
      </c>
      <c r="M17" s="5"/>
      <c r="N17" s="55" t="s">
        <v>66</v>
      </c>
      <c r="O17" s="55" t="s">
        <v>67</v>
      </c>
      <c r="P17" s="56"/>
      <c r="Q17" s="60"/>
      <c r="R17" s="61"/>
      <c r="S17" s="62"/>
      <c r="T17" s="63" t="str">
        <f t="shared" si="1"/>
        <v/>
      </c>
      <c r="U17" s="64">
        <f t="shared" si="2"/>
        <v>0</v>
      </c>
      <c r="V17" s="5"/>
      <c r="W17" s="5"/>
      <c r="X17" s="101"/>
      <c r="Y17" s="101"/>
      <c r="AA17" s="2"/>
      <c r="AB17" s="2"/>
      <c r="AC17" s="90" t="s">
        <v>36</v>
      </c>
      <c r="AD17" s="91"/>
      <c r="AE17" s="91"/>
      <c r="AF17" s="92"/>
    </row>
    <row r="18" spans="1:32" ht="16.5" thickTop="1" thickBot="1" x14ac:dyDescent="0.3">
      <c r="A18" s="73"/>
      <c r="B18" s="73"/>
      <c r="C18" s="5"/>
      <c r="D18" s="70">
        <v>2.4</v>
      </c>
      <c r="E18" s="70">
        <v>2.5</v>
      </c>
      <c r="F18" s="70">
        <v>2.6</v>
      </c>
      <c r="G18" s="5"/>
      <c r="H18" s="118" t="s">
        <v>146</v>
      </c>
      <c r="I18" s="6">
        <f>J10</f>
        <v>2</v>
      </c>
      <c r="J18" s="117">
        <v>7.7</v>
      </c>
      <c r="K18" s="117">
        <f>J11</f>
        <v>3</v>
      </c>
      <c r="L18" s="119">
        <f t="shared" si="3"/>
        <v>10.7</v>
      </c>
      <c r="M18" s="5"/>
      <c r="N18" s="55" t="s">
        <v>68</v>
      </c>
      <c r="O18" s="55" t="s">
        <v>69</v>
      </c>
      <c r="P18" s="56"/>
      <c r="Q18" s="60"/>
      <c r="R18" s="61"/>
      <c r="S18" s="62"/>
      <c r="T18" s="63" t="str">
        <f t="shared" si="1"/>
        <v/>
      </c>
      <c r="U18" s="64">
        <f t="shared" si="2"/>
        <v>0</v>
      </c>
      <c r="V18" s="5"/>
      <c r="W18" s="5"/>
      <c r="X18" s="101"/>
      <c r="Y18" s="101"/>
      <c r="AA18" s="2"/>
      <c r="AB18" s="2"/>
      <c r="AC18" s="19"/>
      <c r="AD18" s="20"/>
      <c r="AE18" s="23" t="s">
        <v>9</v>
      </c>
      <c r="AF18" s="20"/>
    </row>
    <row r="19" spans="1:32" ht="15.75" thickTop="1" x14ac:dyDescent="0.25">
      <c r="A19" s="73"/>
      <c r="B19" s="73"/>
      <c r="C19" s="5"/>
      <c r="D19" s="70">
        <v>2.7</v>
      </c>
      <c r="E19" s="70">
        <v>2.8</v>
      </c>
      <c r="F19" s="70">
        <v>2.9</v>
      </c>
      <c r="G19" s="5"/>
      <c r="H19" s="5"/>
      <c r="I19" s="5"/>
      <c r="J19" s="5"/>
      <c r="K19" s="5"/>
      <c r="L19" s="5"/>
      <c r="M19" s="5"/>
      <c r="N19" s="55" t="s">
        <v>70</v>
      </c>
      <c r="O19" s="55" t="s">
        <v>71</v>
      </c>
      <c r="P19" s="56"/>
      <c r="Q19" s="60"/>
      <c r="R19" s="61"/>
      <c r="S19" s="62"/>
      <c r="T19" s="63" t="str">
        <f t="shared" si="1"/>
        <v/>
      </c>
      <c r="U19" s="64">
        <f t="shared" si="2"/>
        <v>0</v>
      </c>
      <c r="V19" s="5"/>
      <c r="W19" s="5"/>
      <c r="X19" s="101"/>
      <c r="Y19" s="101"/>
      <c r="AA19" s="2"/>
      <c r="AB19" s="2"/>
      <c r="AC19" s="79" t="s">
        <v>37</v>
      </c>
      <c r="AD19" s="80"/>
      <c r="AE19" s="113" t="s">
        <v>38</v>
      </c>
      <c r="AF19" s="114"/>
    </row>
    <row r="20" spans="1:32" x14ac:dyDescent="0.25">
      <c r="A20" s="73"/>
      <c r="B20" s="73"/>
      <c r="C20" s="5"/>
      <c r="D20" s="70">
        <v>3.2</v>
      </c>
      <c r="E20" s="70">
        <v>3.3</v>
      </c>
      <c r="F20" s="70">
        <v>3.4</v>
      </c>
      <c r="G20" s="5"/>
      <c r="H20" s="5"/>
      <c r="I20" s="5"/>
      <c r="J20" s="5"/>
      <c r="K20" s="5"/>
      <c r="L20" s="5"/>
      <c r="M20" s="5"/>
      <c r="N20" s="55" t="s">
        <v>72</v>
      </c>
      <c r="O20" s="55" t="s">
        <v>73</v>
      </c>
      <c r="P20" s="56"/>
      <c r="Q20" s="60"/>
      <c r="R20" s="61"/>
      <c r="S20" s="62"/>
      <c r="T20" s="63" t="str">
        <f t="shared" si="1"/>
        <v/>
      </c>
      <c r="U20" s="64">
        <f t="shared" si="2"/>
        <v>0</v>
      </c>
      <c r="V20" s="5"/>
      <c r="W20" s="5"/>
      <c r="X20" s="101"/>
      <c r="Y20" s="101"/>
      <c r="AA20" s="2"/>
      <c r="AB20" s="2"/>
      <c r="AC20" s="81" t="s">
        <v>39</v>
      </c>
      <c r="AD20" s="82"/>
      <c r="AE20" s="115" t="s">
        <v>40</v>
      </c>
      <c r="AF20" s="116"/>
    </row>
    <row r="21" spans="1:32" x14ac:dyDescent="0.25">
      <c r="A21" s="73"/>
      <c r="B21" s="73"/>
      <c r="C21" s="5"/>
      <c r="D21" s="70">
        <v>3.1</v>
      </c>
      <c r="E21" s="70">
        <v>3.8</v>
      </c>
      <c r="F21" s="70"/>
      <c r="G21" s="5"/>
      <c r="H21" s="5"/>
      <c r="I21" s="5"/>
      <c r="J21" s="5"/>
      <c r="K21" s="5"/>
      <c r="L21" s="5"/>
      <c r="M21" s="5"/>
      <c r="N21" s="55" t="s">
        <v>74</v>
      </c>
      <c r="O21" s="55" t="s">
        <v>75</v>
      </c>
      <c r="P21" s="56"/>
      <c r="Q21" s="60"/>
      <c r="R21" s="61"/>
      <c r="S21" s="62"/>
      <c r="T21" s="63" t="str">
        <f t="shared" si="1"/>
        <v/>
      </c>
      <c r="U21" s="64">
        <f t="shared" si="2"/>
        <v>0</v>
      </c>
      <c r="V21" s="5"/>
      <c r="W21" s="5"/>
      <c r="X21" s="101"/>
      <c r="Y21" s="101"/>
      <c r="AA21" s="2"/>
      <c r="AB21" s="2"/>
      <c r="AC21" s="81" t="s">
        <v>41</v>
      </c>
      <c r="AD21" s="82"/>
      <c r="AE21" s="115" t="s">
        <v>42</v>
      </c>
      <c r="AF21" s="116"/>
    </row>
    <row r="22" spans="1:32" ht="15.75" thickBot="1" x14ac:dyDescent="0.3">
      <c r="A22" s="73"/>
      <c r="B22" s="73"/>
      <c r="C22" s="5"/>
      <c r="D22" s="70">
        <v>4.0999999999999996</v>
      </c>
      <c r="E22" s="70">
        <v>4.3</v>
      </c>
      <c r="F22" s="70">
        <v>4.5999999999999996</v>
      </c>
      <c r="G22" s="5"/>
      <c r="H22" s="5"/>
      <c r="I22" s="5"/>
      <c r="J22" s="5"/>
      <c r="K22" s="5"/>
      <c r="L22" s="5"/>
      <c r="M22" s="5"/>
      <c r="N22" s="55" t="s">
        <v>76</v>
      </c>
      <c r="O22" s="55" t="s">
        <v>77</v>
      </c>
      <c r="P22" s="56"/>
      <c r="Q22" s="60"/>
      <c r="R22" s="61"/>
      <c r="S22" s="62"/>
      <c r="T22" s="63" t="str">
        <f t="shared" si="1"/>
        <v/>
      </c>
      <c r="U22" s="64">
        <f t="shared" si="2"/>
        <v>0</v>
      </c>
      <c r="V22" s="5"/>
      <c r="W22" s="5"/>
      <c r="X22" s="101"/>
      <c r="Y22" s="101"/>
      <c r="AA22" s="2"/>
      <c r="AB22" s="2"/>
      <c r="AC22" s="83" t="s">
        <v>43</v>
      </c>
      <c r="AD22" s="84"/>
      <c r="AE22" s="77" t="s">
        <v>44</v>
      </c>
      <c r="AF22" s="78"/>
    </row>
    <row r="23" spans="1:32" ht="15.75" thickTop="1" x14ac:dyDescent="0.25">
      <c r="A23" s="73"/>
      <c r="B23" s="73"/>
      <c r="C23" s="5"/>
      <c r="D23" s="70">
        <v>5.0999999999999996</v>
      </c>
      <c r="E23" s="70"/>
      <c r="F23" s="70"/>
      <c r="G23" s="5"/>
      <c r="H23" s="5"/>
      <c r="I23" s="5"/>
      <c r="J23" s="5"/>
      <c r="K23" s="5"/>
      <c r="L23" s="5"/>
      <c r="M23" s="5"/>
      <c r="N23" s="55" t="s">
        <v>78</v>
      </c>
      <c r="O23" s="55" t="s">
        <v>79</v>
      </c>
      <c r="P23" s="56"/>
      <c r="Q23" s="60"/>
      <c r="R23" s="61"/>
      <c r="S23" s="62"/>
      <c r="T23" s="63" t="str">
        <f t="shared" si="1"/>
        <v/>
      </c>
      <c r="U23" s="64">
        <f t="shared" si="2"/>
        <v>0</v>
      </c>
      <c r="V23" s="5"/>
      <c r="W23" s="5"/>
      <c r="X23" s="101"/>
      <c r="Y23" s="101"/>
      <c r="AA23" s="2"/>
      <c r="AB23" s="2"/>
      <c r="AC23" s="21"/>
      <c r="AD23" s="21"/>
      <c r="AE23" s="22"/>
      <c r="AF23" s="22"/>
    </row>
    <row r="24" spans="1:32" x14ac:dyDescent="0.25">
      <c r="A24" s="73"/>
      <c r="B24" s="73"/>
      <c r="C24" s="5"/>
      <c r="D24" s="70">
        <v>6.7</v>
      </c>
      <c r="E24" s="70"/>
      <c r="F24" s="70"/>
      <c r="G24" s="5"/>
      <c r="H24" s="5"/>
      <c r="I24" s="5"/>
      <c r="J24" s="5"/>
      <c r="K24" s="5"/>
      <c r="L24" s="5"/>
      <c r="M24" s="5"/>
      <c r="N24" s="55" t="s">
        <v>80</v>
      </c>
      <c r="O24" s="55" t="s">
        <v>81</v>
      </c>
      <c r="P24" s="56"/>
      <c r="Q24" s="60"/>
      <c r="R24" s="61"/>
      <c r="S24" s="62"/>
      <c r="T24" s="63" t="str">
        <f t="shared" si="1"/>
        <v/>
      </c>
      <c r="U24" s="64">
        <f t="shared" si="2"/>
        <v>0</v>
      </c>
      <c r="V24" s="5"/>
      <c r="W24" s="5"/>
      <c r="X24" s="101"/>
      <c r="Y24" s="101"/>
      <c r="AA24" s="2"/>
      <c r="AB24" s="2"/>
      <c r="AC24" t="s">
        <v>46</v>
      </c>
    </row>
    <row r="25" spans="1:32" x14ac:dyDescent="0.25">
      <c r="A25" s="73"/>
      <c r="B25" s="73"/>
      <c r="C25" s="5"/>
      <c r="D25" s="70"/>
      <c r="E25" s="70"/>
      <c r="F25" s="70"/>
      <c r="G25" s="5"/>
      <c r="H25" s="5"/>
      <c r="I25" s="5"/>
      <c r="J25" s="5"/>
      <c r="K25" s="5"/>
      <c r="L25" s="5"/>
      <c r="M25" s="5"/>
      <c r="N25" s="55" t="s">
        <v>82</v>
      </c>
      <c r="O25" s="55" t="s">
        <v>83</v>
      </c>
      <c r="P25" s="56"/>
      <c r="Q25" s="60"/>
      <c r="R25" s="61"/>
      <c r="S25" s="62"/>
      <c r="T25" s="63" t="str">
        <f t="shared" si="1"/>
        <v/>
      </c>
      <c r="U25" s="64">
        <f t="shared" si="2"/>
        <v>0</v>
      </c>
      <c r="V25" s="5"/>
      <c r="W25" s="5"/>
      <c r="X25" s="101"/>
      <c r="Y25" s="101"/>
      <c r="AA25" s="2"/>
      <c r="AB25" s="2"/>
      <c r="AC25" t="s">
        <v>47</v>
      </c>
    </row>
    <row r="26" spans="1:32" x14ac:dyDescent="0.25">
      <c r="A26" s="73"/>
      <c r="B26" s="73"/>
      <c r="C26" s="5"/>
      <c r="D26" s="70"/>
      <c r="E26" s="70"/>
      <c r="F26" s="70"/>
      <c r="G26" s="5"/>
      <c r="H26" s="5"/>
      <c r="I26" s="5"/>
      <c r="J26" s="5"/>
      <c r="K26" s="5"/>
      <c r="L26" s="5"/>
      <c r="M26" s="5"/>
      <c r="N26" s="55" t="s">
        <v>84</v>
      </c>
      <c r="O26" s="55" t="s">
        <v>85</v>
      </c>
      <c r="P26" s="56"/>
      <c r="Q26" s="60"/>
      <c r="R26" s="61"/>
      <c r="S26" s="62"/>
      <c r="T26" s="63" t="str">
        <f t="shared" si="1"/>
        <v/>
      </c>
      <c r="U26" s="64">
        <f t="shared" si="2"/>
        <v>0</v>
      </c>
      <c r="V26" s="5"/>
      <c r="W26" s="5"/>
      <c r="X26" s="101"/>
      <c r="Y26" s="101"/>
      <c r="AA26" s="2"/>
      <c r="AB26" s="2"/>
      <c r="AC26" t="s">
        <v>48</v>
      </c>
    </row>
    <row r="27" spans="1:32" x14ac:dyDescent="0.25">
      <c r="A27" s="73"/>
      <c r="B27" s="73"/>
      <c r="C27" s="5"/>
      <c r="D27" s="70"/>
      <c r="E27" s="70"/>
      <c r="F27" s="70"/>
      <c r="G27" s="5"/>
      <c r="H27" s="5"/>
      <c r="I27" s="5"/>
      <c r="J27" s="5"/>
      <c r="K27" s="5"/>
      <c r="L27" s="5"/>
      <c r="M27" s="5"/>
      <c r="N27" s="55" t="s">
        <v>86</v>
      </c>
      <c r="O27" s="55" t="s">
        <v>87</v>
      </c>
      <c r="P27" s="56"/>
      <c r="Q27" s="60"/>
      <c r="R27" s="61"/>
      <c r="S27" s="62"/>
      <c r="T27" s="63" t="str">
        <f t="shared" si="1"/>
        <v/>
      </c>
      <c r="U27" s="64">
        <f t="shared" si="2"/>
        <v>0</v>
      </c>
      <c r="V27" s="5"/>
      <c r="W27" s="5"/>
      <c r="X27" s="101"/>
      <c r="Y27" s="101"/>
      <c r="AA27" s="2"/>
      <c r="AB27" s="2"/>
      <c r="AC27" t="s">
        <v>49</v>
      </c>
    </row>
    <row r="28" spans="1:32" x14ac:dyDescent="0.25">
      <c r="A28" s="73"/>
      <c r="B28" s="73"/>
      <c r="C28" s="5"/>
      <c r="D28" s="70"/>
      <c r="E28" s="70"/>
      <c r="F28" s="70"/>
      <c r="G28" s="5"/>
      <c r="H28" s="5"/>
      <c r="I28" s="5"/>
      <c r="J28" s="5"/>
      <c r="K28" s="5"/>
      <c r="L28" s="5"/>
      <c r="M28" s="5"/>
      <c r="N28" s="55" t="s">
        <v>88</v>
      </c>
      <c r="O28" s="55" t="s">
        <v>89</v>
      </c>
      <c r="P28" s="56"/>
      <c r="Q28" s="60"/>
      <c r="R28" s="61"/>
      <c r="S28" s="62"/>
      <c r="T28" s="63" t="str">
        <f t="shared" si="1"/>
        <v/>
      </c>
      <c r="U28" s="64">
        <f t="shared" si="2"/>
        <v>0</v>
      </c>
      <c r="V28" s="5"/>
      <c r="W28" s="5"/>
      <c r="X28" s="101"/>
      <c r="Y28" s="101"/>
      <c r="AA28" s="2"/>
      <c r="AB28" s="2"/>
      <c r="AC28" t="s">
        <v>50</v>
      </c>
    </row>
    <row r="29" spans="1:32" x14ac:dyDescent="0.25">
      <c r="A29" s="73"/>
      <c r="B29" s="73"/>
      <c r="C29" s="5"/>
      <c r="D29" s="70"/>
      <c r="E29" s="70"/>
      <c r="F29" s="70"/>
      <c r="G29" s="5"/>
      <c r="H29" s="5"/>
      <c r="I29" s="5"/>
      <c r="J29" s="5"/>
      <c r="K29" s="5"/>
      <c r="L29" s="5"/>
      <c r="M29" s="5"/>
      <c r="N29" s="55" t="s">
        <v>90</v>
      </c>
      <c r="O29" s="55" t="s">
        <v>91</v>
      </c>
      <c r="P29" s="56"/>
      <c r="Q29" s="60"/>
      <c r="R29" s="61"/>
      <c r="S29" s="62"/>
      <c r="T29" s="63" t="str">
        <f t="shared" si="1"/>
        <v/>
      </c>
      <c r="U29" s="64">
        <f t="shared" si="2"/>
        <v>0</v>
      </c>
      <c r="W29" s="5"/>
      <c r="X29" s="101"/>
      <c r="Y29" s="101"/>
      <c r="AA29" s="2"/>
      <c r="AB29" s="2"/>
      <c r="AC29" t="s">
        <v>51</v>
      </c>
    </row>
    <row r="30" spans="1:32" x14ac:dyDescent="0.25">
      <c r="A30" s="73"/>
      <c r="B30" s="73"/>
      <c r="C30" s="5"/>
      <c r="D30" s="70"/>
      <c r="E30" s="70"/>
      <c r="F30" s="70"/>
      <c r="G30" s="5"/>
      <c r="H30" s="5"/>
      <c r="I30" s="5"/>
      <c r="J30" s="5"/>
      <c r="K30" s="5"/>
      <c r="L30" s="5"/>
      <c r="M30" s="5"/>
      <c r="N30" s="55" t="s">
        <v>92</v>
      </c>
      <c r="O30" s="55" t="s">
        <v>93</v>
      </c>
      <c r="P30" s="56"/>
      <c r="Q30" s="60"/>
      <c r="R30" s="61"/>
      <c r="S30" s="62"/>
      <c r="T30" s="63" t="str">
        <f t="shared" si="1"/>
        <v/>
      </c>
      <c r="U30" s="64">
        <f t="shared" si="2"/>
        <v>0</v>
      </c>
      <c r="V30" s="5"/>
      <c r="W30" s="5"/>
      <c r="X30" s="101"/>
      <c r="Y30" s="101"/>
      <c r="AA30" s="2"/>
      <c r="AB30" s="2"/>
    </row>
    <row r="31" spans="1:32" ht="14.45" customHeight="1" x14ac:dyDescent="0.25">
      <c r="A31" s="73"/>
      <c r="B31" s="73"/>
      <c r="C31" s="5"/>
      <c r="D31" s="70"/>
      <c r="E31" s="70"/>
      <c r="F31" s="70"/>
      <c r="G31" s="5"/>
      <c r="H31" s="5"/>
      <c r="I31" s="5"/>
      <c r="J31" s="5"/>
      <c r="K31" s="5"/>
      <c r="L31" s="5"/>
      <c r="M31" s="5"/>
      <c r="N31" s="55" t="s">
        <v>94</v>
      </c>
      <c r="O31" s="55" t="s">
        <v>95</v>
      </c>
      <c r="P31" s="56"/>
      <c r="Q31" s="60"/>
      <c r="R31" s="61"/>
      <c r="S31" s="62"/>
      <c r="T31" s="63" t="str">
        <f t="shared" si="1"/>
        <v/>
      </c>
      <c r="U31" s="64">
        <f t="shared" si="2"/>
        <v>0</v>
      </c>
      <c r="V31" s="5"/>
      <c r="W31" s="5"/>
      <c r="X31" s="101"/>
      <c r="Y31" s="101"/>
      <c r="AA31" s="2"/>
      <c r="AB31" s="2"/>
      <c r="AC31" t="s">
        <v>35</v>
      </c>
    </row>
    <row r="32" spans="1:32" ht="15.75" customHeight="1" x14ac:dyDescent="0.25">
      <c r="A32" s="73"/>
      <c r="B32" s="73"/>
      <c r="C32" s="5"/>
      <c r="D32" s="70"/>
      <c r="E32" s="70"/>
      <c r="F32" s="70"/>
      <c r="G32" s="5"/>
      <c r="H32" s="5"/>
      <c r="I32" s="5"/>
      <c r="J32" s="5"/>
      <c r="K32" s="5"/>
      <c r="L32" s="5"/>
      <c r="M32" s="5"/>
      <c r="N32" s="55" t="s">
        <v>96</v>
      </c>
      <c r="O32" s="55" t="s">
        <v>97</v>
      </c>
      <c r="P32" s="56"/>
      <c r="Q32" s="60"/>
      <c r="R32" s="61"/>
      <c r="S32" s="62"/>
      <c r="T32" s="63" t="str">
        <f t="shared" si="1"/>
        <v/>
      </c>
      <c r="U32" s="64">
        <f t="shared" si="2"/>
        <v>0</v>
      </c>
      <c r="V32" s="5"/>
      <c r="W32" s="5"/>
      <c r="X32" s="101"/>
      <c r="Y32" s="101"/>
      <c r="AA32" s="2"/>
      <c r="AB32" s="2"/>
    </row>
    <row r="33" spans="1:28" ht="15" customHeight="1" x14ac:dyDescent="0.25">
      <c r="A33" s="73"/>
      <c r="B33" s="73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5" t="s">
        <v>98</v>
      </c>
      <c r="O33" s="55" t="s">
        <v>99</v>
      </c>
      <c r="P33" s="56"/>
      <c r="Q33" s="60"/>
      <c r="R33" s="61"/>
      <c r="S33" s="62"/>
      <c r="T33" s="63" t="str">
        <f t="shared" si="1"/>
        <v/>
      </c>
      <c r="U33" s="64">
        <f t="shared" si="2"/>
        <v>0</v>
      </c>
      <c r="V33" s="5"/>
      <c r="W33" s="5"/>
      <c r="X33" s="101"/>
      <c r="Y33" s="101"/>
      <c r="AA33" s="2"/>
      <c r="AB33" s="2"/>
    </row>
    <row r="34" spans="1:28" x14ac:dyDescent="0.25">
      <c r="A34" s="73"/>
      <c r="B34" s="73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5" t="s">
        <v>100</v>
      </c>
      <c r="O34" s="55" t="s">
        <v>101</v>
      </c>
      <c r="P34" s="56"/>
      <c r="Q34" s="60"/>
      <c r="R34" s="61"/>
      <c r="S34" s="62"/>
      <c r="T34" s="63" t="str">
        <f t="shared" si="1"/>
        <v/>
      </c>
      <c r="U34" s="64">
        <f t="shared" si="2"/>
        <v>0</v>
      </c>
      <c r="V34" s="5"/>
      <c r="W34" s="5"/>
      <c r="X34" s="101"/>
      <c r="Y34" s="101"/>
      <c r="AA34" s="2"/>
      <c r="AB34" s="2"/>
    </row>
    <row r="35" spans="1:28" x14ac:dyDescent="0.25">
      <c r="A35" s="73"/>
      <c r="B35" s="73"/>
      <c r="C35" s="5"/>
      <c r="D35" s="5"/>
      <c r="E35" s="5"/>
      <c r="F35" s="5"/>
      <c r="G35" s="5"/>
      <c r="H35" s="5"/>
      <c r="I35" s="5"/>
      <c r="J35" s="5"/>
      <c r="K35" s="5"/>
      <c r="M35" s="5"/>
      <c r="N35" s="55" t="s">
        <v>102</v>
      </c>
      <c r="O35" s="55" t="s">
        <v>103</v>
      </c>
      <c r="P35" s="56"/>
      <c r="Q35" s="60"/>
      <c r="R35" s="61"/>
      <c r="S35" s="65"/>
      <c r="T35" s="63" t="str">
        <f t="shared" si="1"/>
        <v/>
      </c>
      <c r="U35" s="64">
        <f t="shared" si="2"/>
        <v>0</v>
      </c>
      <c r="V35" s="5"/>
      <c r="W35" s="5"/>
      <c r="X35" s="101"/>
      <c r="Y35" s="101"/>
      <c r="AA35" s="2"/>
      <c r="AB35" s="2"/>
    </row>
    <row r="36" spans="1:28" x14ac:dyDescent="0.25">
      <c r="A36" s="73"/>
      <c r="B36" s="7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5" t="s">
        <v>104</v>
      </c>
      <c r="O36" s="55" t="s">
        <v>105</v>
      </c>
      <c r="P36" s="56"/>
      <c r="Q36" s="60"/>
      <c r="R36" s="61"/>
      <c r="S36" s="65"/>
      <c r="T36" s="63" t="str">
        <f t="shared" si="1"/>
        <v/>
      </c>
      <c r="U36" s="64">
        <f t="shared" si="2"/>
        <v>0</v>
      </c>
      <c r="V36" s="5"/>
      <c r="W36" s="5"/>
      <c r="X36" s="101"/>
      <c r="Y36" s="101"/>
      <c r="AA36" s="2"/>
      <c r="AB36" s="2"/>
    </row>
    <row r="37" spans="1:28" x14ac:dyDescent="0.25">
      <c r="A37" s="73"/>
      <c r="B37" s="7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5" t="s">
        <v>106</v>
      </c>
      <c r="O37" s="55" t="s">
        <v>107</v>
      </c>
      <c r="P37" s="56"/>
      <c r="Q37" s="60"/>
      <c r="R37" s="61"/>
      <c r="S37" s="65"/>
      <c r="T37" s="63" t="str">
        <f t="shared" si="1"/>
        <v/>
      </c>
      <c r="U37" s="64">
        <f t="shared" si="2"/>
        <v>0</v>
      </c>
      <c r="V37" s="5"/>
      <c r="W37" s="5"/>
      <c r="X37" s="101"/>
      <c r="Y37" s="101"/>
      <c r="AA37" s="2"/>
      <c r="AB37" s="2"/>
    </row>
    <row r="38" spans="1:28" x14ac:dyDescent="0.25">
      <c r="A38" s="73"/>
      <c r="B38" s="73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5" t="s">
        <v>108</v>
      </c>
      <c r="O38" s="55" t="s">
        <v>109</v>
      </c>
      <c r="P38" s="56"/>
      <c r="Q38" s="60"/>
      <c r="R38" s="61"/>
      <c r="S38" s="65"/>
      <c r="T38" s="63" t="str">
        <f t="shared" si="1"/>
        <v/>
      </c>
      <c r="U38" s="64">
        <f t="shared" si="2"/>
        <v>0</v>
      </c>
      <c r="V38" s="5"/>
      <c r="W38" s="5"/>
      <c r="X38" s="101"/>
      <c r="Y38" s="101"/>
      <c r="AA38" s="2"/>
      <c r="AB38" s="2"/>
    </row>
    <row r="39" spans="1:28" x14ac:dyDescent="0.25">
      <c r="A39" s="73"/>
      <c r="B39" s="73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5" t="s">
        <v>110</v>
      </c>
      <c r="O39" s="55" t="s">
        <v>111</v>
      </c>
      <c r="P39" s="56"/>
      <c r="Q39" s="60"/>
      <c r="R39" s="61"/>
      <c r="S39" s="65"/>
      <c r="T39" s="63" t="str">
        <f t="shared" si="1"/>
        <v/>
      </c>
      <c r="U39" s="64">
        <f t="shared" si="2"/>
        <v>0</v>
      </c>
      <c r="V39" s="5"/>
      <c r="W39" s="5"/>
      <c r="X39" s="101"/>
      <c r="Y39" s="101"/>
      <c r="AA39" s="2"/>
      <c r="AB39" s="2"/>
    </row>
    <row r="40" spans="1:28" x14ac:dyDescent="0.25">
      <c r="A40" s="73"/>
      <c r="B40" s="73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5" t="s">
        <v>112</v>
      </c>
      <c r="O40" s="55" t="s">
        <v>113</v>
      </c>
      <c r="P40" s="56"/>
      <c r="Q40" s="60"/>
      <c r="R40" s="61"/>
      <c r="S40" s="62"/>
      <c r="T40" s="63" t="str">
        <f t="shared" si="1"/>
        <v/>
      </c>
      <c r="U40" s="64">
        <f t="shared" si="2"/>
        <v>0</v>
      </c>
      <c r="V40" s="5"/>
      <c r="W40" s="5"/>
      <c r="X40" s="101"/>
      <c r="Y40" s="101"/>
      <c r="AA40" s="2"/>
      <c r="AB40" s="2"/>
    </row>
    <row r="41" spans="1:28" x14ac:dyDescent="0.25">
      <c r="A41" s="73"/>
      <c r="B41" s="73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5" t="s">
        <v>114</v>
      </c>
      <c r="O41" s="55" t="s">
        <v>115</v>
      </c>
      <c r="P41" s="56"/>
      <c r="Q41" s="60"/>
      <c r="R41" s="61"/>
      <c r="S41" s="62"/>
      <c r="T41" s="63" t="str">
        <f t="shared" si="1"/>
        <v/>
      </c>
      <c r="U41" s="64">
        <f t="shared" si="2"/>
        <v>0</v>
      </c>
      <c r="V41" s="5"/>
      <c r="W41" s="5"/>
      <c r="X41" s="101"/>
      <c r="Y41" s="101"/>
      <c r="AA41" s="2"/>
      <c r="AB41" s="2"/>
    </row>
    <row r="42" spans="1:28" x14ac:dyDescent="0.25">
      <c r="A42" s="73"/>
      <c r="B42" s="73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5" t="s">
        <v>116</v>
      </c>
      <c r="O42" s="55" t="s">
        <v>117</v>
      </c>
      <c r="P42" s="56"/>
      <c r="Q42" s="60"/>
      <c r="R42" s="61"/>
      <c r="S42" s="62"/>
      <c r="T42" s="63" t="str">
        <f t="shared" si="1"/>
        <v/>
      </c>
      <c r="U42" s="64">
        <f t="shared" si="2"/>
        <v>0</v>
      </c>
      <c r="V42" s="5"/>
      <c r="W42" s="5"/>
      <c r="X42" s="101"/>
      <c r="Y42" s="101"/>
      <c r="AA42" s="2"/>
      <c r="AB42" s="2"/>
    </row>
    <row r="43" spans="1:28" x14ac:dyDescent="0.25">
      <c r="A43" s="73"/>
      <c r="B43" s="73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5" t="s">
        <v>118</v>
      </c>
      <c r="O43" s="55" t="s">
        <v>119</v>
      </c>
      <c r="P43" s="56"/>
      <c r="Q43" s="60"/>
      <c r="R43" s="61"/>
      <c r="S43" s="62"/>
      <c r="T43" s="63" t="str">
        <f t="shared" si="1"/>
        <v/>
      </c>
      <c r="U43" s="64">
        <f t="shared" si="2"/>
        <v>0</v>
      </c>
      <c r="V43" s="5"/>
      <c r="W43" s="5"/>
      <c r="X43" s="101"/>
      <c r="Y43" s="101"/>
      <c r="AA43" s="2"/>
      <c r="AB43" s="2"/>
    </row>
    <row r="44" spans="1:28" x14ac:dyDescent="0.25">
      <c r="A44" s="73"/>
      <c r="B44" s="73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5" t="s">
        <v>120</v>
      </c>
      <c r="O44" s="55" t="s">
        <v>121</v>
      </c>
      <c r="P44" s="56"/>
      <c r="Q44" s="60"/>
      <c r="R44" s="61"/>
      <c r="S44" s="62"/>
      <c r="T44" s="63" t="str">
        <f t="shared" si="1"/>
        <v/>
      </c>
      <c r="U44" s="64">
        <f t="shared" si="2"/>
        <v>0</v>
      </c>
      <c r="V44" s="5"/>
      <c r="W44" s="5"/>
      <c r="X44" s="101"/>
      <c r="Y44" s="101"/>
      <c r="AA44" s="2"/>
      <c r="AB44" s="2"/>
    </row>
    <row r="45" spans="1:28" x14ac:dyDescent="0.25">
      <c r="A45" s="73"/>
      <c r="B45" s="73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5" t="s">
        <v>122</v>
      </c>
      <c r="O45" s="55" t="s">
        <v>123</v>
      </c>
      <c r="P45" s="56"/>
      <c r="Q45" s="60"/>
      <c r="R45" s="61"/>
      <c r="S45" s="62"/>
      <c r="T45" s="63" t="str">
        <f t="shared" si="1"/>
        <v/>
      </c>
      <c r="U45" s="64">
        <f t="shared" si="2"/>
        <v>0</v>
      </c>
      <c r="V45" s="5"/>
      <c r="W45" s="5"/>
      <c r="X45" s="101"/>
      <c r="Y45" s="101"/>
      <c r="AA45" s="2"/>
      <c r="AB45" s="2"/>
    </row>
    <row r="46" spans="1:28" x14ac:dyDescent="0.25">
      <c r="A46" s="73"/>
      <c r="B46" s="73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5" t="s">
        <v>124</v>
      </c>
      <c r="O46" s="55" t="s">
        <v>125</v>
      </c>
      <c r="P46" s="56"/>
      <c r="Q46" s="60"/>
      <c r="R46" s="61"/>
      <c r="S46" s="62"/>
      <c r="T46" s="63" t="str">
        <f t="shared" si="1"/>
        <v/>
      </c>
      <c r="U46" s="64">
        <f t="shared" si="2"/>
        <v>0</v>
      </c>
      <c r="W46" s="5"/>
      <c r="X46" s="101"/>
      <c r="Y46" s="101"/>
      <c r="AA46" s="2"/>
      <c r="AB46" s="2"/>
    </row>
    <row r="47" spans="1:28" x14ac:dyDescent="0.25">
      <c r="A47" s="73"/>
      <c r="B47" s="73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5" t="s">
        <v>126</v>
      </c>
      <c r="O47" s="55" t="s">
        <v>127</v>
      </c>
      <c r="P47" s="56"/>
      <c r="Q47" s="60"/>
      <c r="R47" s="61"/>
      <c r="S47" s="62"/>
      <c r="T47" s="63" t="str">
        <f t="shared" si="1"/>
        <v/>
      </c>
      <c r="U47" s="64">
        <f t="shared" si="2"/>
        <v>0</v>
      </c>
      <c r="V47" s="5"/>
      <c r="W47" s="5"/>
      <c r="X47" s="101"/>
      <c r="Y47" s="101"/>
      <c r="AA47" s="2"/>
      <c r="AB47" s="2"/>
    </row>
    <row r="48" spans="1:28" x14ac:dyDescent="0.25">
      <c r="A48" s="73"/>
      <c r="B48" s="73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5" t="s">
        <v>128</v>
      </c>
      <c r="O48" s="55" t="s">
        <v>129</v>
      </c>
      <c r="P48" s="56"/>
      <c r="Q48" s="60"/>
      <c r="R48" s="61"/>
      <c r="S48" s="62"/>
      <c r="T48" s="63" t="str">
        <f t="shared" si="1"/>
        <v/>
      </c>
      <c r="U48" s="64">
        <f t="shared" si="2"/>
        <v>0</v>
      </c>
      <c r="V48" s="5"/>
      <c r="W48" s="5"/>
      <c r="X48" s="101"/>
      <c r="Y48" s="101"/>
      <c r="AA48" s="2"/>
      <c r="AB48" s="2"/>
    </row>
    <row r="49" spans="1:28" x14ac:dyDescent="0.25">
      <c r="A49" s="73"/>
      <c r="B49" s="73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5" t="s">
        <v>130</v>
      </c>
      <c r="O49" s="55" t="s">
        <v>131</v>
      </c>
      <c r="P49" s="56"/>
      <c r="Q49" s="60"/>
      <c r="R49" s="61"/>
      <c r="S49" s="62"/>
      <c r="T49" s="63" t="str">
        <f t="shared" si="1"/>
        <v/>
      </c>
      <c r="U49" s="64">
        <f t="shared" si="2"/>
        <v>0</v>
      </c>
      <c r="V49" s="5"/>
      <c r="W49" s="5"/>
      <c r="X49" s="101"/>
      <c r="Y49" s="101"/>
      <c r="AA49" s="2"/>
      <c r="AB49" s="2"/>
    </row>
    <row r="50" spans="1:28" x14ac:dyDescent="0.25">
      <c r="A50" s="73"/>
      <c r="B50" s="73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5" t="s">
        <v>132</v>
      </c>
      <c r="O50" s="55" t="s">
        <v>133</v>
      </c>
      <c r="P50" s="56"/>
      <c r="Q50" s="60"/>
      <c r="R50" s="61"/>
      <c r="S50" s="62"/>
      <c r="T50" s="63" t="str">
        <f t="shared" si="1"/>
        <v/>
      </c>
      <c r="U50" s="64">
        <f t="shared" si="2"/>
        <v>0</v>
      </c>
      <c r="V50" s="5"/>
      <c r="W50" s="5"/>
      <c r="X50" s="101"/>
      <c r="Y50" s="101"/>
      <c r="AA50" s="2"/>
      <c r="AB50" s="2"/>
    </row>
    <row r="51" spans="1:28" x14ac:dyDescent="0.25">
      <c r="A51" s="73"/>
      <c r="B51" s="73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5" t="s">
        <v>134</v>
      </c>
      <c r="O51" s="55" t="s">
        <v>135</v>
      </c>
      <c r="P51" s="56"/>
      <c r="Q51" s="60"/>
      <c r="R51" s="61"/>
      <c r="S51" s="62"/>
      <c r="T51" s="63" t="str">
        <f t="shared" si="1"/>
        <v/>
      </c>
      <c r="U51" s="64">
        <f t="shared" si="2"/>
        <v>0</v>
      </c>
      <c r="V51" s="5"/>
      <c r="W51" s="5"/>
      <c r="X51" s="101"/>
      <c r="Y51" s="101"/>
      <c r="AA51" s="2"/>
      <c r="AB51" s="2"/>
    </row>
    <row r="52" spans="1:28" ht="15.75" thickBot="1" x14ac:dyDescent="0.3">
      <c r="A52" s="73"/>
      <c r="B52" s="73"/>
      <c r="C52" s="5"/>
      <c r="D52" s="5"/>
      <c r="E52" s="5"/>
      <c r="F52" s="5"/>
      <c r="G52" s="5"/>
      <c r="H52" s="5"/>
      <c r="I52" s="5"/>
      <c r="J52" s="5"/>
      <c r="K52" s="5"/>
      <c r="M52" s="5"/>
      <c r="N52" s="55" t="s">
        <v>136</v>
      </c>
      <c r="O52" s="55" t="s">
        <v>137</v>
      </c>
      <c r="P52" s="57"/>
      <c r="Q52" s="60"/>
      <c r="R52" s="66"/>
      <c r="S52" s="67"/>
      <c r="T52" s="63" t="str">
        <f t="shared" si="1"/>
        <v/>
      </c>
      <c r="U52" s="64">
        <f t="shared" si="2"/>
        <v>0</v>
      </c>
      <c r="V52" s="5"/>
      <c r="W52" s="5"/>
      <c r="X52" s="101"/>
      <c r="Y52" s="101"/>
      <c r="AA52" s="2"/>
      <c r="AB52" s="2"/>
    </row>
    <row r="53" spans="1:28" x14ac:dyDescent="0.25">
      <c r="A53" s="73"/>
      <c r="B53" s="73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101"/>
      <c r="Y53" s="101"/>
      <c r="AA53" s="2"/>
      <c r="AB53" s="2"/>
    </row>
    <row r="54" spans="1:28" x14ac:dyDescent="0.25">
      <c r="A54" s="73"/>
      <c r="B54" s="73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1"/>
      <c r="Y54" s="101"/>
      <c r="AA54" s="2"/>
      <c r="AB54" s="2"/>
    </row>
    <row r="55" spans="1:28" x14ac:dyDescent="0.25">
      <c r="A55" s="73"/>
      <c r="B55" s="73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1"/>
      <c r="Y55" s="101"/>
      <c r="AA55" s="2"/>
      <c r="AB55" s="2"/>
    </row>
  </sheetData>
  <mergeCells count="23">
    <mergeCell ref="AI2:AL2"/>
    <mergeCell ref="AK3:AL3"/>
    <mergeCell ref="C1:W2"/>
    <mergeCell ref="AI10:AL10"/>
    <mergeCell ref="F7:G7"/>
    <mergeCell ref="X1:Y55"/>
    <mergeCell ref="T4:V5"/>
    <mergeCell ref="C54:W55"/>
    <mergeCell ref="AI11:AK11"/>
    <mergeCell ref="F8:G8"/>
    <mergeCell ref="AC17:AF17"/>
    <mergeCell ref="AE19:AF19"/>
    <mergeCell ref="AE20:AF20"/>
    <mergeCell ref="AE21:AF21"/>
    <mergeCell ref="A1:B55"/>
    <mergeCell ref="D10:F10"/>
    <mergeCell ref="AE22:AF22"/>
    <mergeCell ref="AC19:AD19"/>
    <mergeCell ref="AC20:AD20"/>
    <mergeCell ref="AC21:AD21"/>
    <mergeCell ref="AC22:AD22"/>
    <mergeCell ref="J13:L13"/>
    <mergeCell ref="D16:F16"/>
  </mergeCells>
  <hyperlinks>
    <hyperlink ref="N14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/>
    </row>
    <row r="2" spans="2:16" x14ac:dyDescent="0.25">
      <c r="B2" s="28" t="s">
        <v>10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9"/>
    </row>
    <row r="3" spans="2:16" x14ac:dyDescent="0.25">
      <c r="B3" s="28" t="s">
        <v>11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9"/>
    </row>
    <row r="4" spans="2:16" x14ac:dyDescent="0.25">
      <c r="B4" s="28" t="s">
        <v>12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9"/>
    </row>
    <row r="5" spans="2:16" x14ac:dyDescent="0.25">
      <c r="B5" s="28" t="s">
        <v>13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9"/>
    </row>
    <row r="6" spans="2:16" x14ac:dyDescent="0.25">
      <c r="B6" s="28" t="s">
        <v>14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9"/>
    </row>
    <row r="7" spans="2:16" x14ac:dyDescent="0.25">
      <c r="B7" s="28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9"/>
    </row>
    <row r="8" spans="2:16" x14ac:dyDescent="0.25">
      <c r="B8" s="28" t="s">
        <v>15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9"/>
    </row>
    <row r="9" spans="2:16" x14ac:dyDescent="0.25">
      <c r="B9" s="28" t="s">
        <v>16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9"/>
    </row>
    <row r="10" spans="2:16" x14ac:dyDescent="0.25">
      <c r="B10" s="28" t="s">
        <v>17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9"/>
    </row>
    <row r="11" spans="2:16" x14ac:dyDescent="0.25">
      <c r="B11" s="28" t="s">
        <v>18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9"/>
    </row>
    <row r="12" spans="2:16" x14ac:dyDescent="0.25">
      <c r="B12" s="28" t="s">
        <v>19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9"/>
    </row>
    <row r="13" spans="2:16" x14ac:dyDescent="0.25">
      <c r="B13" s="28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9"/>
    </row>
    <row r="14" spans="2:16" x14ac:dyDescent="0.25">
      <c r="B14" s="28" t="s">
        <v>20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9"/>
    </row>
    <row r="15" spans="2:16" x14ac:dyDescent="0.25">
      <c r="B15" s="28" t="s">
        <v>21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9"/>
    </row>
    <row r="16" spans="2:16" x14ac:dyDescent="0.25">
      <c r="B16" s="28" t="s">
        <v>22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9"/>
    </row>
    <row r="17" spans="2:16" x14ac:dyDescent="0.25">
      <c r="B17" s="28" t="s">
        <v>23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9"/>
    </row>
    <row r="18" spans="2:16" x14ac:dyDescent="0.25">
      <c r="B18" s="2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9"/>
    </row>
    <row r="19" spans="2:16" x14ac:dyDescent="0.25">
      <c r="B19" s="28" t="s">
        <v>24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9"/>
    </row>
    <row r="20" spans="2:16" x14ac:dyDescent="0.25">
      <c r="B20" s="28" t="s">
        <v>25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9"/>
    </row>
    <row r="21" spans="2:16" x14ac:dyDescent="0.25">
      <c r="B21" s="28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9"/>
    </row>
    <row r="22" spans="2:16" x14ac:dyDescent="0.25">
      <c r="B22" s="28" t="s">
        <v>26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9"/>
    </row>
    <row r="23" spans="2:16" x14ac:dyDescent="0.25">
      <c r="B23" s="28" t="s">
        <v>27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9"/>
    </row>
    <row r="24" spans="2:16" x14ac:dyDescent="0.25">
      <c r="B24" s="28" t="s">
        <v>28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9"/>
    </row>
    <row r="25" spans="2:16" x14ac:dyDescent="0.25">
      <c r="B25" s="28" t="s">
        <v>29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9"/>
    </row>
    <row r="26" spans="2:16" x14ac:dyDescent="0.25">
      <c r="B26" s="28" t="s">
        <v>30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9"/>
    </row>
    <row r="27" spans="2:16" x14ac:dyDescent="0.25">
      <c r="B27" s="28" t="s">
        <v>31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9"/>
    </row>
    <row r="28" spans="2:16" x14ac:dyDescent="0.25">
      <c r="B28" s="28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9"/>
    </row>
    <row r="29" spans="2:16" x14ac:dyDescent="0.25">
      <c r="B29" s="28" t="s">
        <v>32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9"/>
    </row>
    <row r="30" spans="2:16" x14ac:dyDescent="0.25">
      <c r="B30" s="28" t="s">
        <v>28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9"/>
    </row>
    <row r="31" spans="2:16" x14ac:dyDescent="0.25">
      <c r="B31" s="28" t="s">
        <v>29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9"/>
    </row>
    <row r="32" spans="2:16" x14ac:dyDescent="0.25">
      <c r="B32" s="28" t="s">
        <v>33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9"/>
    </row>
    <row r="33" spans="2:16" x14ac:dyDescent="0.25">
      <c r="B33" s="28" t="s">
        <v>34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9"/>
    </row>
    <row r="34" spans="2:16" ht="15.75" thickBot="1" x14ac:dyDescent="0.3"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2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Cotation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Francois ilien</cp:lastModifiedBy>
  <dcterms:created xsi:type="dcterms:W3CDTF">2019-08-05T11:00:26Z</dcterms:created>
  <dcterms:modified xsi:type="dcterms:W3CDTF">2019-12-23T17:47:21Z</dcterms:modified>
</cp:coreProperties>
</file>