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678BF669-30E1-44D2-8324-D24C48B09A0D}" xr6:coauthVersionLast="45" xr6:coauthVersionMax="45" xr10:uidLastSave="{00000000-0000-0000-0000-000000000000}"/>
  <bookViews>
    <workbookView xWindow="12075" yWindow="1080" windowWidth="19245" windowHeight="13050" xr2:uid="{3AB1CDE2-8333-4F60-805A-F99C58C6E5A6}"/>
  </bookViews>
  <sheets>
    <sheet name="Mes Jeux" sheetId="1" r:id="rId1"/>
    <sheet name="Liste Des Courses" sheetId="2" r:id="rId2"/>
    <sheet name="Objectif" sheetId="3" r:id="rId3"/>
    <sheet name="Base De Données" sheetId="4" r:id="rId4"/>
    <sheet name="Overs Gold +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2" i="1" l="1"/>
  <c r="H20" i="1"/>
  <c r="E8" i="1" l="1"/>
  <c r="F29" i="1" l="1"/>
  <c r="R20" i="1" l="1"/>
  <c r="R18" i="1" s="1"/>
  <c r="Q20" i="1"/>
  <c r="Q18" i="1" s="1"/>
  <c r="P20" i="1"/>
  <c r="G29" i="1" s="1"/>
  <c r="H21" i="1"/>
  <c r="P18" i="1" l="1"/>
  <c r="L33" i="1" s="1"/>
  <c r="G20" i="1" l="1"/>
  <c r="G33" i="1" s="1"/>
  <c r="G21" i="1"/>
  <c r="B25" i="3"/>
  <c r="D19" i="3" s="1"/>
  <c r="F7" i="3"/>
  <c r="F13" i="3" s="1"/>
  <c r="F15" i="3" s="1"/>
  <c r="F17" i="3" s="1"/>
  <c r="B28" i="3" s="1"/>
  <c r="B30" i="3" l="1"/>
  <c r="F2" i="1" s="1"/>
  <c r="I20" i="1" l="1"/>
  <c r="H22" i="1" s="1"/>
</calcChain>
</file>

<file path=xl/sharedStrings.xml><?xml version="1.0" encoding="utf-8"?>
<sst xmlns="http://schemas.openxmlformats.org/spreadsheetml/2006/main" count="113" uniqueCount="100">
  <si>
    <t>Cote</t>
  </si>
  <si>
    <t xml:space="preserve">BIEN DEFINIR SON PROJET </t>
  </si>
  <si>
    <t>Etapes</t>
  </si>
  <si>
    <t>Libellé</t>
  </si>
  <si>
    <t>Valeur Libellé</t>
  </si>
  <si>
    <t>Calcul commenté</t>
  </si>
  <si>
    <t>Nombre de courses par jour</t>
  </si>
  <si>
    <t>Nombre de jours par semaine</t>
  </si>
  <si>
    <t>où je suis disponible</t>
  </si>
  <si>
    <t>Total nombre de courses par</t>
  </si>
  <si>
    <t>semaine</t>
  </si>
  <si>
    <t>Nombre de semaines dans</t>
  </si>
  <si>
    <t>l’année</t>
  </si>
  <si>
    <t>Total des courses pour l’année</t>
  </si>
  <si>
    <t>50% gagnants</t>
  </si>
  <si>
    <t>Profit par cheval : PPCH</t>
  </si>
  <si>
    <t>Salaire du mois</t>
  </si>
  <si>
    <t>combien je veut gagner a l'année</t>
  </si>
  <si>
    <t>Salaire à la semaine</t>
  </si>
  <si>
    <t>Capital nécessaire</t>
  </si>
  <si>
    <t>Gagner Par Jours</t>
  </si>
  <si>
    <t>DP</t>
  </si>
  <si>
    <t>%</t>
  </si>
  <si>
    <t>AA-PMU Odds</t>
  </si>
  <si>
    <t>W% réussite</t>
  </si>
  <si>
    <t>1.58</t>
  </si>
  <si>
    <t>1.99</t>
  </si>
  <si>
    <t>2.35</t>
  </si>
  <si>
    <t>2.9</t>
  </si>
  <si>
    <t>last time out</t>
  </si>
  <si>
    <t>Derniere place</t>
  </si>
  <si>
    <t xml:space="preserve">W% </t>
  </si>
  <si>
    <t>8 PARTANTS</t>
  </si>
  <si>
    <t>10 PARTANTS</t>
  </si>
  <si>
    <t>11 PARTANTS</t>
  </si>
  <si>
    <t xml:space="preserve">10 PARTANTS </t>
  </si>
  <si>
    <t xml:space="preserve">ON NE JOUE PAS </t>
  </si>
  <si>
    <t>3 COTES 8-8-8</t>
  </si>
  <si>
    <t>LE 5 ET ARRIVER 3éME</t>
  </si>
  <si>
    <t>7 PARTANTS</t>
  </si>
  <si>
    <t>LE 2 et arriver 1er et le 7 et arriver 2éme</t>
  </si>
  <si>
    <t>le 2 et arriver premier le 4 et arriver 4éme</t>
  </si>
  <si>
    <t>10 partants</t>
  </si>
  <si>
    <t xml:space="preserve">LE 3 A 95% ET PREMIER </t>
  </si>
  <si>
    <t>ET LE 2 ET 3éme</t>
  </si>
  <si>
    <t>13 partants</t>
  </si>
  <si>
    <t>LE 6 et 6 sont en réalité 6 et 11</t>
  </si>
  <si>
    <t>le 11 arrive 2éme</t>
  </si>
  <si>
    <t xml:space="preserve">LE 7 et le 1 </t>
  </si>
  <si>
    <t>sont arriver 2éme et 3éme</t>
  </si>
  <si>
    <t>12 partants</t>
  </si>
  <si>
    <t>LE favoris n'est pas dans les 5 premiers</t>
  </si>
  <si>
    <t>le 12 et arriver 2 éme</t>
  </si>
  <si>
    <t>9 partants</t>
  </si>
  <si>
    <t xml:space="preserve">Le 7 et premiers </t>
  </si>
  <si>
    <t>7 partants</t>
  </si>
  <si>
    <t xml:space="preserve">ATTENTION </t>
  </si>
  <si>
    <t>il y avez 2 cote identique a 1,8</t>
  </si>
  <si>
    <t xml:space="preserve">il y avait le 4 et le 7 </t>
  </si>
  <si>
    <t>le 7 et arriver 1er</t>
  </si>
  <si>
    <t>le 4 2éme</t>
  </si>
  <si>
    <t>11 partants</t>
  </si>
  <si>
    <t>LA cote du 4 baisse on le joue</t>
  </si>
  <si>
    <t>le 1 et arriver 2éme et le 4 et arriver 3 éme</t>
  </si>
  <si>
    <t>le 6 et arriver premier</t>
  </si>
  <si>
    <t>le 1 et arriver 2éme</t>
  </si>
  <si>
    <t>14 partants</t>
  </si>
  <si>
    <t>LE 11 et arriver 1er</t>
  </si>
  <si>
    <t xml:space="preserve">1er test joue joue pas </t>
  </si>
  <si>
    <t>la ça ma dis de ne pas jouer</t>
  </si>
  <si>
    <t>arrivée 2 et 5</t>
  </si>
  <si>
    <t>arrivée 10 et 8</t>
  </si>
  <si>
    <t>arrivée 5 et 3</t>
  </si>
  <si>
    <t>8 partants</t>
  </si>
  <si>
    <t>LE 8 N'est pas le favoris de la course</t>
  </si>
  <si>
    <t>et le 7 a baissé de 1,9 il passe a 1,8</t>
  </si>
  <si>
    <t>donc on le joue</t>
  </si>
  <si>
    <t>arrivée 7-3-8</t>
  </si>
  <si>
    <t>Réunion</t>
  </si>
  <si>
    <t>Heure</t>
  </si>
  <si>
    <t>R2C1</t>
  </si>
  <si>
    <t>11H55</t>
  </si>
  <si>
    <t>le 6 et arrivée 2éme</t>
  </si>
  <si>
    <t>10 partant R1C1</t>
  </si>
  <si>
    <t>ATTENTION</t>
  </si>
  <si>
    <t>la cote a 1,9 et le cheval 9</t>
  </si>
  <si>
    <t xml:space="preserve">gagner </t>
  </si>
  <si>
    <t>arrivé 9-5-1</t>
  </si>
  <si>
    <t>11 partant</t>
  </si>
  <si>
    <t>R1C2</t>
  </si>
  <si>
    <t>arrivée 11-3-1</t>
  </si>
  <si>
    <t>R1C3</t>
  </si>
  <si>
    <t>Arrivée 11-8-7</t>
  </si>
  <si>
    <t>7 partants R1C5</t>
  </si>
  <si>
    <t>arrivée 5-2-4</t>
  </si>
  <si>
    <t>14 partants R3C2</t>
  </si>
  <si>
    <t>Arrivée 5-2-4</t>
  </si>
  <si>
    <t>Sélection gold</t>
  </si>
  <si>
    <t>2 1 5</t>
  </si>
  <si>
    <t>R3C2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</si>
</sst>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Arial Black"/>
      <family val="2"/>
    </font>
    <font>
      <sz val="11"/>
      <name val="Calibri"/>
      <family val="2"/>
      <scheme val="minor"/>
    </font>
    <font>
      <b/>
      <sz val="36"/>
      <color theme="0"/>
      <name val="Arial Black"/>
      <family val="2"/>
    </font>
    <font>
      <b/>
      <sz val="11"/>
      <name val="Arial Black"/>
      <family val="2"/>
    </font>
    <font>
      <sz val="11"/>
      <color theme="0" tint="-4.9989318521683403E-2"/>
      <name val="Calibri"/>
      <family val="2"/>
      <scheme val="minor"/>
    </font>
    <font>
      <b/>
      <sz val="16"/>
      <color theme="0"/>
      <name val="Arial Black"/>
      <family val="2"/>
    </font>
    <font>
      <b/>
      <sz val="18"/>
      <color rgb="FF3F3F3F"/>
      <name val="Arial Black"/>
      <family val="2"/>
    </font>
    <font>
      <b/>
      <sz val="18"/>
      <color theme="0"/>
      <name val="Arial Black"/>
      <family val="2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00CC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8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rgb="FF0000FF"/>
      </left>
      <right style="medium">
        <color auto="1"/>
      </right>
      <top style="thick">
        <color rgb="FF0000FF"/>
      </top>
      <bottom style="double">
        <color auto="1"/>
      </bottom>
      <diagonal/>
    </border>
    <border>
      <left/>
      <right/>
      <top style="thick">
        <color rgb="FF0000FF"/>
      </top>
      <bottom style="double">
        <color auto="1"/>
      </bottom>
      <diagonal/>
    </border>
    <border>
      <left style="double">
        <color auto="1"/>
      </left>
      <right/>
      <top style="thick">
        <color rgb="FF0000FF"/>
      </top>
      <bottom style="double">
        <color auto="1"/>
      </bottom>
      <diagonal/>
    </border>
    <border>
      <left/>
      <right style="double">
        <color auto="1"/>
      </right>
      <top style="thick">
        <color rgb="FF0000FF"/>
      </top>
      <bottom style="double">
        <color auto="1"/>
      </bottom>
      <diagonal/>
    </border>
    <border>
      <left/>
      <right style="thick">
        <color rgb="FF0000FF"/>
      </right>
      <top style="thick">
        <color rgb="FF0000FF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ck">
        <color rgb="FF0000FF"/>
      </right>
      <top style="double">
        <color auto="1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/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thick">
        <color rgb="FF0000FF"/>
      </right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ck">
        <color rgb="FF0000FF"/>
      </right>
      <top/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 style="double">
        <color auto="1"/>
      </left>
      <right/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  <border>
      <left/>
      <right style="thick">
        <color rgb="FF0000FF"/>
      </right>
      <top style="medium">
        <color auto="1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 style="thick">
        <color rgb="FF0000FF"/>
      </bottom>
      <diagonal/>
    </border>
    <border>
      <left style="medium">
        <color auto="1"/>
      </left>
      <right/>
      <top style="double">
        <color auto="1"/>
      </top>
      <bottom style="thick">
        <color rgb="FF0000FF"/>
      </bottom>
      <diagonal/>
    </border>
    <border>
      <left/>
      <right/>
      <top style="double">
        <color auto="1"/>
      </top>
      <bottom style="thick">
        <color rgb="FF0000FF"/>
      </bottom>
      <diagonal/>
    </border>
    <border>
      <left/>
      <right style="double">
        <color auto="1"/>
      </right>
      <top style="double">
        <color auto="1"/>
      </top>
      <bottom style="thick">
        <color rgb="FF0000FF"/>
      </bottom>
      <diagonal/>
    </border>
    <border>
      <left style="double">
        <color auto="1"/>
      </left>
      <right/>
      <top style="double">
        <color auto="1"/>
      </top>
      <bottom style="thick">
        <color rgb="FF0000FF"/>
      </bottom>
      <diagonal/>
    </border>
    <border>
      <left/>
      <right style="thick">
        <color rgb="FF0000FF"/>
      </right>
      <top style="double">
        <color auto="1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medium">
        <color rgb="FF0000FF"/>
      </bottom>
      <diagonal/>
    </border>
    <border>
      <left/>
      <right style="thick">
        <color rgb="FF0000FF"/>
      </right>
      <top style="thick">
        <color rgb="FF0000FF"/>
      </top>
      <bottom style="medium">
        <color rgb="FF0000FF"/>
      </bottom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/>
      <top/>
      <bottom/>
      <diagonal/>
    </border>
    <border>
      <left/>
      <right style="thin">
        <color rgb="FF3F3F3F"/>
      </right>
      <top/>
      <bottom/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 style="medium">
        <color rgb="FF0000CC"/>
      </left>
      <right/>
      <top style="medium">
        <color rgb="FF0000CC"/>
      </top>
      <bottom/>
      <diagonal/>
    </border>
    <border>
      <left/>
      <right/>
      <top style="medium">
        <color rgb="FF0000CC"/>
      </top>
      <bottom/>
      <diagonal/>
    </border>
    <border>
      <left/>
      <right style="medium">
        <color rgb="FF0000CC"/>
      </right>
      <top style="medium">
        <color rgb="FF0000CC"/>
      </top>
      <bottom/>
      <diagonal/>
    </border>
    <border>
      <left style="medium">
        <color rgb="FF0000CC"/>
      </left>
      <right/>
      <top/>
      <bottom/>
      <diagonal/>
    </border>
    <border>
      <left/>
      <right style="medium">
        <color rgb="FF0000CC"/>
      </right>
      <top/>
      <bottom/>
      <diagonal/>
    </border>
    <border>
      <left style="medium">
        <color rgb="FF0000CC"/>
      </left>
      <right/>
      <top/>
      <bottom style="medium">
        <color rgb="FF0000CC"/>
      </bottom>
      <diagonal/>
    </border>
    <border>
      <left/>
      <right/>
      <top/>
      <bottom style="medium">
        <color rgb="FF0000CC"/>
      </bottom>
      <diagonal/>
    </border>
    <border>
      <left/>
      <right style="medium">
        <color rgb="FF0000CC"/>
      </right>
      <top/>
      <bottom style="medium">
        <color rgb="FF0000CC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rgb="FF3F3F3F"/>
      </top>
      <bottom/>
      <diagonal/>
    </border>
    <border>
      <left/>
      <right/>
      <top/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/>
      <right/>
      <top style="thick">
        <color rgb="FF0000CC"/>
      </top>
      <bottom/>
      <diagonal/>
    </border>
    <border>
      <left/>
      <right style="thick">
        <color rgb="FF0000CC"/>
      </right>
      <top style="thick">
        <color rgb="FF0000CC"/>
      </top>
      <bottom/>
      <diagonal/>
    </border>
    <border>
      <left/>
      <right style="thick">
        <color rgb="FF0000CC"/>
      </right>
      <top/>
      <bottom/>
      <diagonal/>
    </border>
    <border>
      <left style="thick">
        <color rgb="FF0000CC"/>
      </left>
      <right/>
      <top style="thick">
        <color rgb="FF0000CC"/>
      </top>
      <bottom/>
      <diagonal/>
    </border>
    <border>
      <left style="thick">
        <color rgb="FF0000CC"/>
      </left>
      <right/>
      <top/>
      <bottom/>
      <diagonal/>
    </border>
    <border>
      <left style="thick">
        <color rgb="FF0000CC"/>
      </left>
      <right/>
      <top/>
      <bottom style="thick">
        <color rgb="FF0000CC"/>
      </bottom>
      <diagonal/>
    </border>
    <border>
      <left/>
      <right/>
      <top/>
      <bottom style="thick">
        <color rgb="FF0000CC"/>
      </bottom>
      <diagonal/>
    </border>
    <border>
      <left/>
      <right style="thick">
        <color rgb="FF0000CC"/>
      </right>
      <top/>
      <bottom style="thick">
        <color rgb="FF0000CC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69">
    <xf numFmtId="0" fontId="0" fillId="0" borderId="0" xfId="0"/>
    <xf numFmtId="0" fontId="0" fillId="3" borderId="0" xfId="0" applyFill="1"/>
    <xf numFmtId="0" fontId="4" fillId="4" borderId="0" xfId="0" applyFont="1" applyFill="1"/>
    <xf numFmtId="0" fontId="0" fillId="4" borderId="0" xfId="0" applyFill="1"/>
    <xf numFmtId="0" fontId="0" fillId="3" borderId="5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30" xfId="0" applyFill="1" applyBorder="1" applyAlignment="1">
      <alignment horizontal="center" vertical="center"/>
    </xf>
    <xf numFmtId="164" fontId="0" fillId="3" borderId="37" xfId="0" applyNumberFormat="1" applyFill="1" applyBorder="1" applyAlignment="1">
      <alignment horizontal="center" vertical="center"/>
    </xf>
    <xf numFmtId="0" fontId="0" fillId="3" borderId="38" xfId="0" applyFill="1" applyBorder="1"/>
    <xf numFmtId="0" fontId="0" fillId="3" borderId="39" xfId="0" applyFill="1" applyBorder="1"/>
    <xf numFmtId="164" fontId="0" fillId="3" borderId="0" xfId="0" applyNumberFormat="1" applyFill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0" fillId="4" borderId="55" xfId="0" applyFill="1" applyBorder="1"/>
    <xf numFmtId="0" fontId="0" fillId="4" borderId="0" xfId="0" applyFill="1" applyBorder="1"/>
    <xf numFmtId="0" fontId="0" fillId="4" borderId="56" xfId="0" applyFill="1" applyBorder="1"/>
    <xf numFmtId="0" fontId="5" fillId="5" borderId="1" xfId="1" applyFont="1" applyFill="1" applyBorder="1" applyAlignment="1">
      <alignment horizontal="center" vertical="center"/>
    </xf>
    <xf numFmtId="0" fontId="0" fillId="4" borderId="57" xfId="0" applyFill="1" applyBorder="1"/>
    <xf numFmtId="0" fontId="0" fillId="4" borderId="58" xfId="0" applyFill="1" applyBorder="1"/>
    <xf numFmtId="0" fontId="0" fillId="4" borderId="59" xfId="0" applyFill="1" applyBorder="1"/>
    <xf numFmtId="0" fontId="8" fillId="9" borderId="1" xfId="1" applyFont="1" applyFill="1" applyBorder="1" applyAlignment="1">
      <alignment horizontal="center" vertical="center"/>
    </xf>
    <xf numFmtId="0" fontId="8" fillId="2" borderId="1" xfId="1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vertical="center"/>
    </xf>
    <xf numFmtId="0" fontId="0" fillId="0" borderId="6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9" fontId="0" fillId="0" borderId="19" xfId="0" applyNumberFormat="1" applyBorder="1"/>
    <xf numFmtId="9" fontId="0" fillId="0" borderId="61" xfId="0" applyNumberFormat="1" applyBorder="1"/>
    <xf numFmtId="0" fontId="0" fillId="0" borderId="22" xfId="0" applyBorder="1" applyAlignment="1">
      <alignment horizontal="center" vertical="center"/>
    </xf>
    <xf numFmtId="9" fontId="0" fillId="0" borderId="23" xfId="0" applyNumberFormat="1" applyBorder="1"/>
    <xf numFmtId="0" fontId="0" fillId="0" borderId="64" xfId="0" applyBorder="1" applyAlignment="1">
      <alignment horizontal="center" vertical="center"/>
    </xf>
    <xf numFmtId="0" fontId="0" fillId="3" borderId="65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66" xfId="0" applyFill="1" applyBorder="1" applyAlignment="1">
      <alignment horizontal="center" vertical="center"/>
    </xf>
    <xf numFmtId="0" fontId="0" fillId="3" borderId="67" xfId="0" applyFill="1" applyBorder="1" applyAlignment="1">
      <alignment horizontal="center" vertical="center"/>
    </xf>
    <xf numFmtId="0" fontId="0" fillId="3" borderId="68" xfId="0" applyFill="1" applyBorder="1" applyAlignment="1">
      <alignment horizontal="center" vertical="center"/>
    </xf>
    <xf numFmtId="0" fontId="0" fillId="3" borderId="69" xfId="0" applyFill="1" applyBorder="1" applyAlignment="1">
      <alignment horizontal="center" vertical="center"/>
    </xf>
    <xf numFmtId="0" fontId="0" fillId="3" borderId="7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3" fillId="10" borderId="0" xfId="0" applyFont="1" applyFill="1"/>
    <xf numFmtId="0" fontId="0" fillId="0" borderId="0" xfId="0" applyAlignment="1">
      <alignment horizontal="center" vertical="center"/>
    </xf>
    <xf numFmtId="0" fontId="9" fillId="4" borderId="71" xfId="0" applyFont="1" applyFill="1" applyBorder="1" applyAlignment="1">
      <alignment vertical="center"/>
    </xf>
    <xf numFmtId="0" fontId="9" fillId="4" borderId="71" xfId="0" applyFont="1" applyFill="1" applyBorder="1"/>
    <xf numFmtId="0" fontId="5" fillId="11" borderId="1" xfId="1" applyFont="1" applyFill="1" applyAlignment="1">
      <alignment horizontal="center" vertical="center"/>
    </xf>
    <xf numFmtId="0" fontId="0" fillId="10" borderId="0" xfId="0" applyFill="1"/>
    <xf numFmtId="0" fontId="5" fillId="5" borderId="1" xfId="1" applyFont="1" applyFill="1" applyAlignment="1">
      <alignment horizontal="center" vertical="center"/>
    </xf>
    <xf numFmtId="0" fontId="2" fillId="11" borderId="0" xfId="0" applyFont="1" applyFill="1" applyAlignment="1"/>
    <xf numFmtId="0" fontId="2" fillId="5" borderId="0" xfId="0" applyFont="1" applyFill="1"/>
    <xf numFmtId="0" fontId="4" fillId="11" borderId="0" xfId="0" applyFont="1" applyFill="1"/>
    <xf numFmtId="0" fontId="2" fillId="11" borderId="0" xfId="0" applyFont="1" applyFill="1"/>
    <xf numFmtId="0" fontId="0" fillId="10" borderId="0" xfId="0" applyFill="1" applyAlignment="1">
      <alignment horizontal="center" vertical="center"/>
    </xf>
    <xf numFmtId="0" fontId="1" fillId="2" borderId="1" xfId="1" applyAlignment="1">
      <alignment horizontal="center" vertical="center"/>
    </xf>
    <xf numFmtId="0" fontId="1" fillId="3" borderId="1" xfId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0" fillId="10" borderId="12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10" borderId="62" xfId="0" applyFont="1" applyFill="1" applyBorder="1" applyAlignment="1">
      <alignment horizontal="center" vertical="center"/>
    </xf>
    <xf numFmtId="0" fontId="3" fillId="10" borderId="63" xfId="0" applyFont="1" applyFill="1" applyBorder="1" applyAlignment="1">
      <alignment horizontal="center" vertical="center"/>
    </xf>
    <xf numFmtId="0" fontId="3" fillId="10" borderId="64" xfId="0" applyFont="1" applyFill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164" fontId="7" fillId="8" borderId="46" xfId="1" applyNumberFormat="1" applyFont="1" applyFill="1" applyBorder="1" applyAlignment="1">
      <alignment horizontal="center" vertical="center"/>
    </xf>
    <xf numFmtId="164" fontId="7" fillId="8" borderId="47" xfId="1" applyNumberFormat="1" applyFont="1" applyFill="1" applyBorder="1" applyAlignment="1">
      <alignment horizontal="center" vertical="center"/>
    </xf>
    <xf numFmtId="164" fontId="7" fillId="8" borderId="48" xfId="1" applyNumberFormat="1" applyFont="1" applyFill="1" applyBorder="1" applyAlignment="1">
      <alignment horizontal="center" vertical="center"/>
    </xf>
    <xf numFmtId="164" fontId="7" fillId="8" borderId="49" xfId="1" applyNumberFormat="1" applyFont="1" applyFill="1" applyBorder="1" applyAlignment="1">
      <alignment horizontal="center" vertical="center"/>
    </xf>
    <xf numFmtId="164" fontId="7" fillId="8" borderId="50" xfId="1" applyNumberFormat="1" applyFont="1" applyFill="1" applyBorder="1" applyAlignment="1">
      <alignment horizontal="center" vertical="center"/>
    </xf>
    <xf numFmtId="164" fontId="7" fillId="8" borderId="51" xfId="1" applyNumberFormat="1" applyFont="1" applyFill="1" applyBorder="1" applyAlignment="1">
      <alignment horizontal="center" vertical="center"/>
    </xf>
    <xf numFmtId="0" fontId="12" fillId="11" borderId="73" xfId="1" applyFont="1" applyFill="1" applyBorder="1" applyAlignment="1">
      <alignment horizontal="center" vertical="center"/>
    </xf>
    <xf numFmtId="0" fontId="12" fillId="11" borderId="74" xfId="1" applyFont="1" applyFill="1" applyBorder="1" applyAlignment="1">
      <alignment horizontal="center" vertical="center"/>
    </xf>
    <xf numFmtId="0" fontId="11" fillId="3" borderId="46" xfId="1" applyFont="1" applyFill="1" applyBorder="1" applyAlignment="1">
      <alignment horizontal="center" vertical="center"/>
    </xf>
    <xf numFmtId="0" fontId="1" fillId="3" borderId="71" xfId="1" applyFill="1" applyBorder="1" applyAlignment="1">
      <alignment horizontal="center" vertical="center"/>
    </xf>
    <xf numFmtId="0" fontId="1" fillId="3" borderId="47" xfId="1" applyFill="1" applyBorder="1" applyAlignment="1">
      <alignment horizontal="center" vertical="center"/>
    </xf>
    <xf numFmtId="0" fontId="1" fillId="3" borderId="50" xfId="1" applyFill="1" applyBorder="1" applyAlignment="1">
      <alignment horizontal="center" vertical="center"/>
    </xf>
    <xf numFmtId="0" fontId="1" fillId="3" borderId="72" xfId="1" applyFill="1" applyBorder="1" applyAlignment="1">
      <alignment horizontal="center" vertical="center"/>
    </xf>
    <xf numFmtId="0" fontId="1" fillId="3" borderId="51" xfId="1" applyFill="1" applyBorder="1" applyAlignment="1">
      <alignment horizontal="center" vertical="center"/>
    </xf>
    <xf numFmtId="0" fontId="12" fillId="11" borderId="1" xfId="1" applyFont="1" applyFill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6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/>
    </xf>
    <xf numFmtId="164" fontId="6" fillId="3" borderId="40" xfId="0" applyNumberFormat="1" applyFont="1" applyFill="1" applyBorder="1" applyAlignment="1">
      <alignment horizontal="center" vertical="center"/>
    </xf>
    <xf numFmtId="164" fontId="6" fillId="3" borderId="41" xfId="0" applyNumberFormat="1" applyFont="1" applyFill="1" applyBorder="1" applyAlignment="1">
      <alignment horizontal="center" vertical="center"/>
    </xf>
    <xf numFmtId="164" fontId="6" fillId="3" borderId="42" xfId="0" applyNumberFormat="1" applyFont="1" applyFill="1" applyBorder="1" applyAlignment="1">
      <alignment horizontal="center" vertical="center"/>
    </xf>
    <xf numFmtId="0" fontId="0" fillId="3" borderId="26" xfId="0" applyFill="1" applyBorder="1" applyAlignment="1">
      <alignment horizontal="center"/>
    </xf>
    <xf numFmtId="3" fontId="0" fillId="3" borderId="27" xfId="0" applyNumberFormat="1" applyFill="1" applyBorder="1" applyAlignment="1">
      <alignment horizontal="center"/>
    </xf>
    <xf numFmtId="3" fontId="0" fillId="3" borderId="28" xfId="0" applyNumberFormat="1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3" borderId="31" xfId="0" applyFill="1" applyBorder="1" applyAlignment="1">
      <alignment horizontal="center" vertical="center"/>
    </xf>
    <xf numFmtId="0" fontId="0" fillId="3" borderId="32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164" fontId="2" fillId="7" borderId="34" xfId="0" applyNumberFormat="1" applyFont="1" applyFill="1" applyBorder="1" applyAlignment="1">
      <alignment horizontal="center" vertical="center"/>
    </xf>
    <xf numFmtId="164" fontId="2" fillId="7" borderId="33" xfId="0" applyNumberFormat="1" applyFont="1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35" xfId="0" applyFill="1" applyBorder="1" applyAlignment="1">
      <alignment horizontal="center" vertical="center"/>
    </xf>
    <xf numFmtId="0" fontId="3" fillId="6" borderId="36" xfId="0" applyFont="1" applyFill="1" applyBorder="1" applyAlignment="1">
      <alignment horizontal="center" vertical="center"/>
    </xf>
    <xf numFmtId="0" fontId="3" fillId="6" borderId="37" xfId="0" applyFont="1" applyFill="1" applyBorder="1" applyAlignment="1">
      <alignment horizontal="center" vertical="center"/>
    </xf>
    <xf numFmtId="0" fontId="3" fillId="6" borderId="40" xfId="0" applyFont="1" applyFill="1" applyBorder="1" applyAlignment="1">
      <alignment horizontal="center" vertical="center"/>
    </xf>
    <xf numFmtId="0" fontId="3" fillId="6" borderId="41" xfId="0" applyFont="1" applyFill="1" applyBorder="1" applyAlignment="1">
      <alignment horizontal="center" vertical="center"/>
    </xf>
    <xf numFmtId="0" fontId="3" fillId="6" borderId="42" xfId="0" applyFont="1" applyFill="1" applyBorder="1" applyAlignment="1">
      <alignment horizontal="center" vertical="center"/>
    </xf>
    <xf numFmtId="164" fontId="0" fillId="3" borderId="40" xfId="0" applyNumberFormat="1" applyFill="1" applyBorder="1" applyAlignment="1">
      <alignment horizontal="center" vertical="center"/>
    </xf>
    <xf numFmtId="164" fontId="0" fillId="3" borderId="41" xfId="0" applyNumberFormat="1" applyFill="1" applyBorder="1" applyAlignment="1">
      <alignment horizontal="center" vertical="center"/>
    </xf>
    <xf numFmtId="164" fontId="0" fillId="3" borderId="42" xfId="0" applyNumberFormat="1" applyFill="1" applyBorder="1" applyAlignment="1">
      <alignment horizontal="center" vertical="center"/>
    </xf>
    <xf numFmtId="0" fontId="0" fillId="3" borderId="40" xfId="0" applyFill="1" applyBorder="1" applyAlignment="1">
      <alignment horizontal="center"/>
    </xf>
    <xf numFmtId="0" fontId="0" fillId="3" borderId="41" xfId="0" applyFill="1" applyBorder="1" applyAlignment="1">
      <alignment horizontal="center"/>
    </xf>
    <xf numFmtId="0" fontId="0" fillId="3" borderId="42" xfId="0" applyFill="1" applyBorder="1" applyAlignment="1">
      <alignment horizontal="center"/>
    </xf>
    <xf numFmtId="164" fontId="0" fillId="3" borderId="43" xfId="0" applyNumberFormat="1" applyFill="1" applyBorder="1" applyAlignment="1">
      <alignment horizontal="center" vertical="center"/>
    </xf>
    <xf numFmtId="0" fontId="0" fillId="3" borderId="44" xfId="0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0" fontId="2" fillId="5" borderId="0" xfId="0" applyFont="1" applyFill="1" applyAlignment="1">
      <alignment horizontal="center"/>
    </xf>
    <xf numFmtId="0" fontId="3" fillId="10" borderId="0" xfId="0" applyFont="1" applyFill="1" applyAlignment="1">
      <alignment horizontal="center"/>
    </xf>
    <xf numFmtId="0" fontId="2" fillId="11" borderId="0" xfId="0" applyFont="1" applyFill="1" applyAlignment="1">
      <alignment horizontal="center"/>
    </xf>
    <xf numFmtId="0" fontId="2" fillId="11" borderId="0" xfId="0" applyFont="1" applyFill="1" applyAlignment="1">
      <alignment horizontal="left" vertical="center"/>
    </xf>
    <xf numFmtId="0" fontId="0" fillId="10" borderId="0" xfId="0" applyFill="1" applyAlignment="1">
      <alignment horizontal="center"/>
    </xf>
    <xf numFmtId="0" fontId="2" fillId="11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4" borderId="75" xfId="0" applyFill="1" applyBorder="1"/>
    <xf numFmtId="0" fontId="0" fillId="4" borderId="76" xfId="0" applyFill="1" applyBorder="1"/>
    <xf numFmtId="0" fontId="0" fillId="4" borderId="77" xfId="0" applyFill="1" applyBorder="1"/>
    <xf numFmtId="0" fontId="0" fillId="4" borderId="78" xfId="0" applyFill="1" applyBorder="1"/>
    <xf numFmtId="0" fontId="0" fillId="4" borderId="79" xfId="0" applyFill="1" applyBorder="1"/>
    <xf numFmtId="0" fontId="0" fillId="4" borderId="80" xfId="0" applyFill="1" applyBorder="1"/>
    <xf numFmtId="0" fontId="0" fillId="4" borderId="81" xfId="0" applyFill="1" applyBorder="1"/>
    <xf numFmtId="0" fontId="0" fillId="4" borderId="82" xfId="0" applyFill="1" applyBorder="1"/>
    <xf numFmtId="14" fontId="0" fillId="0" borderId="0" xfId="0" applyNumberFormat="1"/>
  </cellXfs>
  <cellStyles count="2"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0000CC"/>
      <color rgb="FF00FF00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https://info.pmu.fr/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openxmlformats.org/officeDocument/2006/relationships/hyperlink" Target="#Objectif!A1"/><Relationship Id="rId1" Type="http://schemas.openxmlformats.org/officeDocument/2006/relationships/image" Target="../media/image1.png"/><Relationship Id="rId6" Type="http://schemas.openxmlformats.org/officeDocument/2006/relationships/hyperlink" Target="http://live.cotecompare.com/index.php" TargetMode="External"/><Relationship Id="rId5" Type="http://schemas.openxmlformats.org/officeDocument/2006/relationships/image" Target="../media/image3.png"/><Relationship Id="rId4" Type="http://schemas.openxmlformats.org/officeDocument/2006/relationships/hyperlink" Target="https://www.zeturf.fr/fr" TargetMode="External"/><Relationship Id="rId9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3.PNG"/><Relationship Id="rId13" Type="http://schemas.openxmlformats.org/officeDocument/2006/relationships/image" Target="../media/image18.PNG"/><Relationship Id="rId18" Type="http://schemas.openxmlformats.org/officeDocument/2006/relationships/image" Target="../media/image23.PNG"/><Relationship Id="rId3" Type="http://schemas.openxmlformats.org/officeDocument/2006/relationships/image" Target="../media/image8.PNG"/><Relationship Id="rId21" Type="http://schemas.openxmlformats.org/officeDocument/2006/relationships/image" Target="../media/image26.PNG"/><Relationship Id="rId7" Type="http://schemas.openxmlformats.org/officeDocument/2006/relationships/image" Target="../media/image12.PNG"/><Relationship Id="rId12" Type="http://schemas.openxmlformats.org/officeDocument/2006/relationships/image" Target="../media/image17.PNG"/><Relationship Id="rId17" Type="http://schemas.openxmlformats.org/officeDocument/2006/relationships/image" Target="../media/image22.PNG"/><Relationship Id="rId2" Type="http://schemas.openxmlformats.org/officeDocument/2006/relationships/image" Target="../media/image7.PNG"/><Relationship Id="rId16" Type="http://schemas.openxmlformats.org/officeDocument/2006/relationships/image" Target="../media/image21.PNG"/><Relationship Id="rId20" Type="http://schemas.openxmlformats.org/officeDocument/2006/relationships/image" Target="../media/image25.PNG"/><Relationship Id="rId1" Type="http://schemas.openxmlformats.org/officeDocument/2006/relationships/image" Target="../media/image6.PNG"/><Relationship Id="rId6" Type="http://schemas.openxmlformats.org/officeDocument/2006/relationships/image" Target="../media/image11.PNG"/><Relationship Id="rId11" Type="http://schemas.openxmlformats.org/officeDocument/2006/relationships/image" Target="../media/image16.PNG"/><Relationship Id="rId24" Type="http://schemas.openxmlformats.org/officeDocument/2006/relationships/image" Target="../media/image29.PNG"/><Relationship Id="rId5" Type="http://schemas.openxmlformats.org/officeDocument/2006/relationships/image" Target="../media/image10.PNG"/><Relationship Id="rId15" Type="http://schemas.openxmlformats.org/officeDocument/2006/relationships/image" Target="../media/image20.PNG"/><Relationship Id="rId23" Type="http://schemas.openxmlformats.org/officeDocument/2006/relationships/image" Target="../media/image28.PNG"/><Relationship Id="rId10" Type="http://schemas.openxmlformats.org/officeDocument/2006/relationships/image" Target="../media/image15.PNG"/><Relationship Id="rId19" Type="http://schemas.openxmlformats.org/officeDocument/2006/relationships/image" Target="../media/image24.PNG"/><Relationship Id="rId4" Type="http://schemas.openxmlformats.org/officeDocument/2006/relationships/image" Target="../media/image9.PNG"/><Relationship Id="rId9" Type="http://schemas.openxmlformats.org/officeDocument/2006/relationships/image" Target="../media/image14.PNG"/><Relationship Id="rId14" Type="http://schemas.openxmlformats.org/officeDocument/2006/relationships/image" Target="../media/image19.PNG"/><Relationship Id="rId22" Type="http://schemas.openxmlformats.org/officeDocument/2006/relationships/image" Target="../media/image27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0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18667</xdr:colOff>
      <xdr:row>62</xdr:row>
      <xdr:rowOff>142875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FA1DB417-2C19-464E-AD84-E6D35A6ED0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66667" cy="12458700"/>
        </a:xfrm>
        <a:prstGeom prst="rect">
          <a:avLst/>
        </a:prstGeom>
      </xdr:spPr>
    </xdr:pic>
    <xdr:clientData/>
  </xdr:twoCellAnchor>
  <xdr:twoCellAnchor editAs="oneCell">
    <xdr:from>
      <xdr:col>23</xdr:col>
      <xdr:colOff>628649</xdr:colOff>
      <xdr:row>0</xdr:row>
      <xdr:rowOff>57150</xdr:rowOff>
    </xdr:from>
    <xdr:to>
      <xdr:col>27</xdr:col>
      <xdr:colOff>647316</xdr:colOff>
      <xdr:row>42</xdr:row>
      <xdr:rowOff>28575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84E6D53B-327E-4AA7-B01E-9358B7226D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>
          <a:off x="14811374" y="57150"/>
          <a:ext cx="3066667" cy="8458200"/>
        </a:xfrm>
        <a:prstGeom prst="rect">
          <a:avLst/>
        </a:prstGeom>
      </xdr:spPr>
    </xdr:pic>
    <xdr:clientData/>
  </xdr:twoCellAnchor>
  <xdr:twoCellAnchor>
    <xdr:from>
      <xdr:col>0</xdr:col>
      <xdr:colOff>323850</xdr:colOff>
      <xdr:row>1</xdr:row>
      <xdr:rowOff>47625</xdr:rowOff>
    </xdr:from>
    <xdr:to>
      <xdr:col>3</xdr:col>
      <xdr:colOff>323850</xdr:colOff>
      <xdr:row>4</xdr:row>
      <xdr:rowOff>57150</xdr:rowOff>
    </xdr:to>
    <xdr:sp macro="" textlink="">
      <xdr:nvSpPr>
        <xdr:cNvPr id="31" name="Rectangle 3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1454C24-A921-4A8D-BBB8-89A7F740E287}"/>
            </a:ext>
          </a:extLst>
        </xdr:cNvPr>
        <xdr:cNvSpPr/>
      </xdr:nvSpPr>
      <xdr:spPr>
        <a:xfrm>
          <a:off x="323850" y="238125"/>
          <a:ext cx="2286000" cy="581025"/>
        </a:xfrm>
        <a:prstGeom prst="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>
          <a:prstTxWarp prst="textPlain">
            <a:avLst/>
          </a:prstTxWarp>
        </a:bodyPr>
        <a:lstStyle/>
        <a:p>
          <a:pPr algn="l"/>
          <a:r>
            <a:rPr lang="fr-FR" sz="11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OBJECTIF</a:t>
          </a:r>
        </a:p>
      </xdr:txBody>
    </xdr:sp>
    <xdr:clientData/>
  </xdr:twoCellAnchor>
  <xdr:twoCellAnchor>
    <xdr:from>
      <xdr:col>3</xdr:col>
      <xdr:colOff>714375</xdr:colOff>
      <xdr:row>1</xdr:row>
      <xdr:rowOff>152400</xdr:rowOff>
    </xdr:from>
    <xdr:to>
      <xdr:col>4</xdr:col>
      <xdr:colOff>657225</xdr:colOff>
      <xdr:row>3</xdr:row>
      <xdr:rowOff>171450</xdr:rowOff>
    </xdr:to>
    <xdr:sp macro="" textlink="">
      <xdr:nvSpPr>
        <xdr:cNvPr id="33" name="Flèche : droite 32">
          <a:extLst>
            <a:ext uri="{FF2B5EF4-FFF2-40B4-BE49-F238E27FC236}">
              <a16:creationId xmlns:a16="http://schemas.microsoft.com/office/drawing/2014/main" id="{A7F83262-B938-4AAE-A32C-591137D49327}"/>
            </a:ext>
          </a:extLst>
        </xdr:cNvPr>
        <xdr:cNvSpPr/>
      </xdr:nvSpPr>
      <xdr:spPr>
        <a:xfrm>
          <a:off x="3000375" y="342900"/>
          <a:ext cx="704850" cy="400050"/>
        </a:xfrm>
        <a:prstGeom prst="rightArrow">
          <a:avLst/>
        </a:prstGeom>
        <a:solidFill>
          <a:srgbClr val="00FF0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9525</xdr:colOff>
      <xdr:row>0</xdr:row>
      <xdr:rowOff>180975</xdr:rowOff>
    </xdr:from>
    <xdr:to>
      <xdr:col>21</xdr:col>
      <xdr:colOff>706045</xdr:colOff>
      <xdr:row>5</xdr:row>
      <xdr:rowOff>19160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753671A4-50EE-4458-8BFF-7920918669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43525" y="180975"/>
          <a:ext cx="8564170" cy="790685"/>
        </a:xfrm>
        <a:prstGeom prst="rect">
          <a:avLst/>
        </a:prstGeom>
      </xdr:spPr>
    </xdr:pic>
    <xdr:clientData/>
  </xdr:twoCellAnchor>
  <xdr:twoCellAnchor editAs="oneCell">
    <xdr:from>
      <xdr:col>23</xdr:col>
      <xdr:colOff>142875</xdr:colOff>
      <xdr:row>0</xdr:row>
      <xdr:rowOff>0</xdr:rowOff>
    </xdr:from>
    <xdr:to>
      <xdr:col>24</xdr:col>
      <xdr:colOff>561975</xdr:colOff>
      <xdr:row>6</xdr:row>
      <xdr:rowOff>38100</xdr:rowOff>
    </xdr:to>
    <xdr:pic>
      <xdr:nvPicPr>
        <xdr:cNvPr id="40" name="Image 3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96B0D16A-AF60-40D3-A032-73C7D586D7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325600" y="0"/>
          <a:ext cx="1181100" cy="1181100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24</xdr:row>
      <xdr:rowOff>123825</xdr:rowOff>
    </xdr:from>
    <xdr:to>
      <xdr:col>2</xdr:col>
      <xdr:colOff>175445</xdr:colOff>
      <xdr:row>35</xdr:row>
      <xdr:rowOff>190500</xdr:rowOff>
    </xdr:to>
    <xdr:pic>
      <xdr:nvPicPr>
        <xdr:cNvPr id="42" name="Image 41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CEE7A926-B66A-4660-9168-9C94852DCA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5029200"/>
          <a:ext cx="1527995" cy="2286000"/>
        </a:xfrm>
        <a:prstGeom prst="rect">
          <a:avLst/>
        </a:prstGeom>
      </xdr:spPr>
    </xdr:pic>
    <xdr:clientData/>
  </xdr:twoCellAnchor>
  <xdr:twoCellAnchor editAs="oneCell">
    <xdr:from>
      <xdr:col>25</xdr:col>
      <xdr:colOff>9524</xdr:colOff>
      <xdr:row>24</xdr:row>
      <xdr:rowOff>114300</xdr:rowOff>
    </xdr:from>
    <xdr:to>
      <xdr:col>27</xdr:col>
      <xdr:colOff>13519</xdr:colOff>
      <xdr:row>35</xdr:row>
      <xdr:rowOff>180975</xdr:rowOff>
    </xdr:to>
    <xdr:pic>
      <xdr:nvPicPr>
        <xdr:cNvPr id="44" name="Image 43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7C336CB-92A2-410A-9BFB-53C23D4929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6316324" y="5019675"/>
          <a:ext cx="1527995" cy="2286000"/>
        </a:xfrm>
        <a:prstGeom prst="rect">
          <a:avLst/>
        </a:prstGeom>
      </xdr:spPr>
    </xdr:pic>
    <xdr:clientData/>
  </xdr:twoCellAnchor>
  <xdr:twoCellAnchor>
    <xdr:from>
      <xdr:col>5</xdr:col>
      <xdr:colOff>552450</xdr:colOff>
      <xdr:row>8</xdr:row>
      <xdr:rowOff>171450</xdr:rowOff>
    </xdr:from>
    <xdr:to>
      <xdr:col>6</xdr:col>
      <xdr:colOff>723900</xdr:colOff>
      <xdr:row>10</xdr:row>
      <xdr:rowOff>28575</xdr:rowOff>
    </xdr:to>
    <xdr:sp macro="" textlink="">
      <xdr:nvSpPr>
        <xdr:cNvPr id="45" name="Rectangle : avec coins arrondis en diagonale 44">
          <a:extLst>
            <a:ext uri="{FF2B5EF4-FFF2-40B4-BE49-F238E27FC236}">
              <a16:creationId xmlns:a16="http://schemas.microsoft.com/office/drawing/2014/main" id="{8BE5D729-ABB9-49C8-99E7-77E8CD8AE7CB}"/>
            </a:ext>
          </a:extLst>
        </xdr:cNvPr>
        <xdr:cNvSpPr/>
      </xdr:nvSpPr>
      <xdr:spPr>
        <a:xfrm>
          <a:off x="4362450" y="1695450"/>
          <a:ext cx="933450" cy="238125"/>
        </a:xfrm>
        <a:prstGeom prst="round2DiagRect">
          <a:avLst/>
        </a:prstGeom>
        <a:solidFill>
          <a:srgbClr val="00CC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  <a:latin typeface="Arial Black" panose="020B0A04020102020204" pitchFamily="34" charset="0"/>
            </a:rPr>
            <a:t>N°</a:t>
          </a:r>
          <a:r>
            <a:rPr lang="fr-FR" sz="1200" baseline="0">
              <a:solidFill>
                <a:schemeClr val="tx1"/>
              </a:solidFill>
              <a:latin typeface="Arial Black" panose="020B0A04020102020204" pitchFamily="34" charset="0"/>
            </a:rPr>
            <a:t> PMU</a:t>
          </a:r>
          <a:endParaRPr lang="fr-FR" sz="120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5</xdr:col>
      <xdr:colOff>561975</xdr:colOff>
      <xdr:row>10</xdr:row>
      <xdr:rowOff>171450</xdr:rowOff>
    </xdr:from>
    <xdr:to>
      <xdr:col>6</xdr:col>
      <xdr:colOff>733425</xdr:colOff>
      <xdr:row>12</xdr:row>
      <xdr:rowOff>28575</xdr:rowOff>
    </xdr:to>
    <xdr:sp macro="" textlink="">
      <xdr:nvSpPr>
        <xdr:cNvPr id="47" name="Rectangle : avec coins arrondis en diagonale 46">
          <a:extLst>
            <a:ext uri="{FF2B5EF4-FFF2-40B4-BE49-F238E27FC236}">
              <a16:creationId xmlns:a16="http://schemas.microsoft.com/office/drawing/2014/main" id="{9531DA0D-0FB9-4746-9731-355B237506D0}"/>
            </a:ext>
          </a:extLst>
        </xdr:cNvPr>
        <xdr:cNvSpPr/>
      </xdr:nvSpPr>
      <xdr:spPr>
        <a:xfrm>
          <a:off x="4371975" y="2076450"/>
          <a:ext cx="933450" cy="238125"/>
        </a:xfrm>
        <a:prstGeom prst="round2DiagRect">
          <a:avLst/>
        </a:prstGeom>
        <a:solidFill>
          <a:srgbClr val="00CC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tx1"/>
              </a:solidFill>
              <a:latin typeface="Arial Black" panose="020B0A04020102020204" pitchFamily="34" charset="0"/>
            </a:rPr>
            <a:t>Cotes</a:t>
          </a:r>
        </a:p>
      </xdr:txBody>
    </xdr:sp>
    <xdr:clientData/>
  </xdr:twoCellAnchor>
  <xdr:twoCellAnchor>
    <xdr:from>
      <xdr:col>6</xdr:col>
      <xdr:colOff>9525</xdr:colOff>
      <xdr:row>16</xdr:row>
      <xdr:rowOff>114300</xdr:rowOff>
    </xdr:from>
    <xdr:to>
      <xdr:col>6</xdr:col>
      <xdr:colOff>866775</xdr:colOff>
      <xdr:row>18</xdr:row>
      <xdr:rowOff>19050</xdr:rowOff>
    </xdr:to>
    <xdr:sp macro="" textlink="">
      <xdr:nvSpPr>
        <xdr:cNvPr id="49" name="Rectangle : avec coins arrondis en diagonale 48">
          <a:extLst>
            <a:ext uri="{FF2B5EF4-FFF2-40B4-BE49-F238E27FC236}">
              <a16:creationId xmlns:a16="http://schemas.microsoft.com/office/drawing/2014/main" id="{E1145DBF-7C32-4E6A-A6F0-22262906ED56}"/>
            </a:ext>
          </a:extLst>
        </xdr:cNvPr>
        <xdr:cNvSpPr/>
      </xdr:nvSpPr>
      <xdr:spPr>
        <a:xfrm>
          <a:off x="4581525" y="3276600"/>
          <a:ext cx="857250" cy="333375"/>
        </a:xfrm>
        <a:prstGeom prst="round2DiagRect">
          <a:avLst/>
        </a:prstGeom>
        <a:solidFill>
          <a:srgbClr val="00CC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  <a:latin typeface="Arial Black" panose="020B0A04020102020204" pitchFamily="34" charset="0"/>
            </a:rPr>
            <a:t>SHF</a:t>
          </a:r>
        </a:p>
      </xdr:txBody>
    </xdr:sp>
    <xdr:clientData/>
  </xdr:twoCellAnchor>
  <xdr:twoCellAnchor>
    <xdr:from>
      <xdr:col>11</xdr:col>
      <xdr:colOff>247650</xdr:colOff>
      <xdr:row>16</xdr:row>
      <xdr:rowOff>180975</xdr:rowOff>
    </xdr:from>
    <xdr:to>
      <xdr:col>13</xdr:col>
      <xdr:colOff>342900</xdr:colOff>
      <xdr:row>18</xdr:row>
      <xdr:rowOff>85725</xdr:rowOff>
    </xdr:to>
    <xdr:sp macro="" textlink="">
      <xdr:nvSpPr>
        <xdr:cNvPr id="51" name="Rectangle : avec coins arrondis en diagonale 50">
          <a:extLst>
            <a:ext uri="{FF2B5EF4-FFF2-40B4-BE49-F238E27FC236}">
              <a16:creationId xmlns:a16="http://schemas.microsoft.com/office/drawing/2014/main" id="{AC7062E1-5A83-4F3C-A4BD-EF1738473995}"/>
            </a:ext>
          </a:extLst>
        </xdr:cNvPr>
        <xdr:cNvSpPr/>
      </xdr:nvSpPr>
      <xdr:spPr>
        <a:xfrm>
          <a:off x="7762875" y="3400425"/>
          <a:ext cx="1123950" cy="333375"/>
        </a:xfrm>
        <a:prstGeom prst="round2DiagRect">
          <a:avLst/>
        </a:prstGeom>
        <a:solidFill>
          <a:srgbClr val="00CC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  <a:latin typeface="Arial Black" panose="020B0A04020102020204" pitchFamily="34" charset="0"/>
            </a:rPr>
            <a:t>SEC FAV</a:t>
          </a:r>
        </a:p>
      </xdr:txBody>
    </xdr:sp>
    <xdr:clientData/>
  </xdr:twoCellAnchor>
  <xdr:twoCellAnchor>
    <xdr:from>
      <xdr:col>14</xdr:col>
      <xdr:colOff>28575</xdr:colOff>
      <xdr:row>20</xdr:row>
      <xdr:rowOff>190500</xdr:rowOff>
    </xdr:from>
    <xdr:to>
      <xdr:col>14</xdr:col>
      <xdr:colOff>304800</xdr:colOff>
      <xdr:row>22</xdr:row>
      <xdr:rowOff>28575</xdr:rowOff>
    </xdr:to>
    <xdr:sp macro="" textlink="">
      <xdr:nvSpPr>
        <xdr:cNvPr id="53" name="Flèche : droite 52">
          <a:extLst>
            <a:ext uri="{FF2B5EF4-FFF2-40B4-BE49-F238E27FC236}">
              <a16:creationId xmlns:a16="http://schemas.microsoft.com/office/drawing/2014/main" id="{0BA57CC5-3323-409D-9E05-E3D4AF0A41EA}"/>
            </a:ext>
          </a:extLst>
        </xdr:cNvPr>
        <xdr:cNvSpPr/>
      </xdr:nvSpPr>
      <xdr:spPr>
        <a:xfrm>
          <a:off x="9086850" y="4276725"/>
          <a:ext cx="276225" cy="276225"/>
        </a:xfrm>
        <a:prstGeom prst="rightArrow">
          <a:avLst/>
        </a:prstGeom>
        <a:solidFill>
          <a:srgbClr val="0000CC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257175</xdr:colOff>
      <xdr:row>20</xdr:row>
      <xdr:rowOff>161925</xdr:rowOff>
    </xdr:from>
    <xdr:to>
      <xdr:col>13</xdr:col>
      <xdr:colOff>352425</xdr:colOff>
      <xdr:row>22</xdr:row>
      <xdr:rowOff>57150</xdr:rowOff>
    </xdr:to>
    <xdr:sp macro="" textlink="">
      <xdr:nvSpPr>
        <xdr:cNvPr id="15" name="Rectangle : avec coins arrondis en diagonale 14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604F778E-3995-40BE-9F94-550320B8B764}"/>
            </a:ext>
          </a:extLst>
        </xdr:cNvPr>
        <xdr:cNvSpPr/>
      </xdr:nvSpPr>
      <xdr:spPr>
        <a:xfrm>
          <a:off x="7772400" y="4248150"/>
          <a:ext cx="1123950" cy="333375"/>
        </a:xfrm>
        <a:prstGeom prst="round2DiagRect">
          <a:avLst/>
        </a:prstGeom>
        <a:solidFill>
          <a:srgbClr val="00CC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  <a:latin typeface="Arial Black" panose="020B0A04020102020204" pitchFamily="34" charset="0"/>
            </a:rPr>
            <a:t>COTE</a:t>
          </a:r>
          <a:r>
            <a:rPr lang="fr-FR" sz="1200" baseline="0">
              <a:solidFill>
                <a:schemeClr val="tx1"/>
              </a:solidFill>
              <a:latin typeface="Arial Black" panose="020B0A04020102020204" pitchFamily="34" charset="0"/>
            </a:rPr>
            <a:t> PMU</a:t>
          </a:r>
          <a:endParaRPr lang="fr-FR" sz="120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14</xdr:col>
      <xdr:colOff>28575</xdr:colOff>
      <xdr:row>17</xdr:row>
      <xdr:rowOff>0</xdr:rowOff>
    </xdr:from>
    <xdr:to>
      <xdr:col>14</xdr:col>
      <xdr:colOff>304800</xdr:colOff>
      <xdr:row>18</xdr:row>
      <xdr:rowOff>38100</xdr:rowOff>
    </xdr:to>
    <xdr:sp macro="" textlink="">
      <xdr:nvSpPr>
        <xdr:cNvPr id="16" name="Flèche : droite 15">
          <a:extLst>
            <a:ext uri="{FF2B5EF4-FFF2-40B4-BE49-F238E27FC236}">
              <a16:creationId xmlns:a16="http://schemas.microsoft.com/office/drawing/2014/main" id="{71E81D9B-BB69-41BE-940D-A282EDF45C7D}"/>
            </a:ext>
          </a:extLst>
        </xdr:cNvPr>
        <xdr:cNvSpPr/>
      </xdr:nvSpPr>
      <xdr:spPr>
        <a:xfrm>
          <a:off x="9086850" y="3409950"/>
          <a:ext cx="276225" cy="276225"/>
        </a:xfrm>
        <a:prstGeom prst="rightArrow">
          <a:avLst/>
        </a:prstGeom>
        <a:solidFill>
          <a:srgbClr val="FF00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257175</xdr:colOff>
      <xdr:row>23</xdr:row>
      <xdr:rowOff>152399</xdr:rowOff>
    </xdr:from>
    <xdr:to>
      <xdr:col>13</xdr:col>
      <xdr:colOff>352425</xdr:colOff>
      <xdr:row>25</xdr:row>
      <xdr:rowOff>76200</xdr:rowOff>
    </xdr:to>
    <xdr:sp macro="" textlink="">
      <xdr:nvSpPr>
        <xdr:cNvPr id="20" name="Rectangle : avec coins arrondis en diagonale 19">
          <a:extLst>
            <a:ext uri="{FF2B5EF4-FFF2-40B4-BE49-F238E27FC236}">
              <a16:creationId xmlns:a16="http://schemas.microsoft.com/office/drawing/2014/main" id="{42FE490C-A2FF-430C-8326-59F9E8DEB1F2}"/>
            </a:ext>
          </a:extLst>
        </xdr:cNvPr>
        <xdr:cNvSpPr/>
      </xdr:nvSpPr>
      <xdr:spPr>
        <a:xfrm>
          <a:off x="7772400" y="4867274"/>
          <a:ext cx="1123950" cy="352426"/>
        </a:xfrm>
        <a:prstGeom prst="round2DiagRect">
          <a:avLst/>
        </a:prstGeom>
        <a:solidFill>
          <a:srgbClr val="00CC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  <a:latin typeface="Arial Black" panose="020B0A04020102020204" pitchFamily="34" charset="0"/>
            </a:rPr>
            <a:t>COTE</a:t>
          </a:r>
          <a:r>
            <a:rPr lang="fr-FR" sz="1200" baseline="0">
              <a:solidFill>
                <a:schemeClr val="tx1"/>
              </a:solidFill>
              <a:latin typeface="Arial Black" panose="020B0A04020102020204" pitchFamily="34" charset="0"/>
            </a:rPr>
            <a:t> ZT</a:t>
          </a:r>
          <a:endParaRPr lang="fr-FR" sz="120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14</xdr:col>
      <xdr:colOff>57150</xdr:colOff>
      <xdr:row>24</xdr:row>
      <xdr:rowOff>0</xdr:rowOff>
    </xdr:from>
    <xdr:to>
      <xdr:col>14</xdr:col>
      <xdr:colOff>333375</xdr:colOff>
      <xdr:row>25</xdr:row>
      <xdr:rowOff>47625</xdr:rowOff>
    </xdr:to>
    <xdr:sp macro="" textlink="">
      <xdr:nvSpPr>
        <xdr:cNvPr id="21" name="Flèche : droite 20">
          <a:extLst>
            <a:ext uri="{FF2B5EF4-FFF2-40B4-BE49-F238E27FC236}">
              <a16:creationId xmlns:a16="http://schemas.microsoft.com/office/drawing/2014/main" id="{1CEE009F-B643-4983-A31D-E376DB5FA8E7}"/>
            </a:ext>
          </a:extLst>
        </xdr:cNvPr>
        <xdr:cNvSpPr/>
      </xdr:nvSpPr>
      <xdr:spPr>
        <a:xfrm>
          <a:off x="9115425" y="4905375"/>
          <a:ext cx="276225" cy="285750"/>
        </a:xfrm>
        <a:prstGeom prst="rightArrow">
          <a:avLst/>
        </a:prstGeom>
        <a:solidFill>
          <a:srgbClr val="FF00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47624</xdr:colOff>
      <xdr:row>31</xdr:row>
      <xdr:rowOff>161924</xdr:rowOff>
    </xdr:from>
    <xdr:to>
      <xdr:col>6</xdr:col>
      <xdr:colOff>171449</xdr:colOff>
      <xdr:row>34</xdr:row>
      <xdr:rowOff>19049</xdr:rowOff>
    </xdr:to>
    <xdr:sp macro="" textlink="">
      <xdr:nvSpPr>
        <xdr:cNvPr id="12" name="Bulle narrative : rectangle 11">
          <a:extLst>
            <a:ext uri="{FF2B5EF4-FFF2-40B4-BE49-F238E27FC236}">
              <a16:creationId xmlns:a16="http://schemas.microsoft.com/office/drawing/2014/main" id="{C93180FA-2157-4876-AA0F-4A677B110413}"/>
            </a:ext>
          </a:extLst>
        </xdr:cNvPr>
        <xdr:cNvSpPr/>
      </xdr:nvSpPr>
      <xdr:spPr>
        <a:xfrm flipH="1">
          <a:off x="3857624" y="6457949"/>
          <a:ext cx="885825" cy="428625"/>
        </a:xfrm>
        <a:prstGeom prst="wedgeRectCallout">
          <a:avLst/>
        </a:prstGeom>
        <a:solidFill>
          <a:srgbClr val="0000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 Black" panose="020B0A04020102020204" pitchFamily="34" charset="0"/>
            </a:rPr>
            <a:t>JEUX 1</a:t>
          </a:r>
        </a:p>
      </xdr:txBody>
    </xdr:sp>
    <xdr:clientData/>
  </xdr:twoCellAnchor>
  <xdr:twoCellAnchor>
    <xdr:from>
      <xdr:col>9</xdr:col>
      <xdr:colOff>400048</xdr:colOff>
      <xdr:row>31</xdr:row>
      <xdr:rowOff>152399</xdr:rowOff>
    </xdr:from>
    <xdr:to>
      <xdr:col>11</xdr:col>
      <xdr:colOff>19049</xdr:colOff>
      <xdr:row>34</xdr:row>
      <xdr:rowOff>47625</xdr:rowOff>
    </xdr:to>
    <xdr:sp macro="" textlink="">
      <xdr:nvSpPr>
        <xdr:cNvPr id="37" name="Bulle narrative : rectangle 36">
          <a:extLst>
            <a:ext uri="{FF2B5EF4-FFF2-40B4-BE49-F238E27FC236}">
              <a16:creationId xmlns:a16="http://schemas.microsoft.com/office/drawing/2014/main" id="{C064B11C-93CA-448D-923E-DBF495A016A3}"/>
            </a:ext>
          </a:extLst>
        </xdr:cNvPr>
        <xdr:cNvSpPr/>
      </xdr:nvSpPr>
      <xdr:spPr>
        <a:xfrm flipH="1">
          <a:off x="6886573" y="6448424"/>
          <a:ext cx="885826" cy="523876"/>
        </a:xfrm>
        <a:prstGeom prst="wedgeRectCallout">
          <a:avLst/>
        </a:prstGeom>
        <a:solidFill>
          <a:srgbClr val="0000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 Black" panose="020B0A04020102020204" pitchFamily="34" charset="0"/>
            </a:rPr>
            <a:t>JEUX 2</a:t>
          </a:r>
        </a:p>
      </xdr:txBody>
    </xdr:sp>
    <xdr:clientData/>
  </xdr:twoCellAnchor>
  <xdr:twoCellAnchor>
    <xdr:from>
      <xdr:col>13</xdr:col>
      <xdr:colOff>142875</xdr:colOff>
      <xdr:row>31</xdr:row>
      <xdr:rowOff>152400</xdr:rowOff>
    </xdr:from>
    <xdr:to>
      <xdr:col>15</xdr:col>
      <xdr:colOff>1</xdr:colOff>
      <xdr:row>34</xdr:row>
      <xdr:rowOff>47626</xdr:rowOff>
    </xdr:to>
    <xdr:sp macro="" textlink="">
      <xdr:nvSpPr>
        <xdr:cNvPr id="38" name="Bulle narrative : rectangle 37">
          <a:extLst>
            <a:ext uri="{FF2B5EF4-FFF2-40B4-BE49-F238E27FC236}">
              <a16:creationId xmlns:a16="http://schemas.microsoft.com/office/drawing/2014/main" id="{74E3B0B4-2EC9-470A-934C-F4839F7FF10D}"/>
            </a:ext>
          </a:extLst>
        </xdr:cNvPr>
        <xdr:cNvSpPr/>
      </xdr:nvSpPr>
      <xdr:spPr>
        <a:xfrm flipH="1">
          <a:off x="9286875" y="6448425"/>
          <a:ext cx="885826" cy="523876"/>
        </a:xfrm>
        <a:prstGeom prst="wedgeRectCallout">
          <a:avLst/>
        </a:prstGeom>
        <a:solidFill>
          <a:srgbClr val="0000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 Black" panose="020B0A04020102020204" pitchFamily="34" charset="0"/>
            </a:rPr>
            <a:t>JEUX 3</a:t>
          </a:r>
        </a:p>
      </xdr:txBody>
    </xdr:sp>
    <xdr:clientData/>
  </xdr:twoCellAnchor>
  <xdr:twoCellAnchor>
    <xdr:from>
      <xdr:col>21</xdr:col>
      <xdr:colOff>0</xdr:colOff>
      <xdr:row>21</xdr:row>
      <xdr:rowOff>200025</xdr:rowOff>
    </xdr:from>
    <xdr:to>
      <xdr:col>23</xdr:col>
      <xdr:colOff>47625</xdr:colOff>
      <xdr:row>22</xdr:row>
      <xdr:rowOff>180975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07D164E-904C-4DF5-9522-BE17651E8F6D}"/>
            </a:ext>
          </a:extLst>
        </xdr:cNvPr>
        <xdr:cNvSpPr/>
      </xdr:nvSpPr>
      <xdr:spPr>
        <a:xfrm>
          <a:off x="13325475" y="4486275"/>
          <a:ext cx="1571625" cy="21907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latin typeface="Arial Black" panose="020B0A04020102020204" pitchFamily="34" charset="0"/>
            </a:rPr>
            <a:t>Course Suivante</a:t>
          </a:r>
        </a:p>
      </xdr:txBody>
    </xdr:sp>
    <xdr:clientData/>
  </xdr:twoCellAnchor>
  <xdr:twoCellAnchor editAs="oneCell">
    <xdr:from>
      <xdr:col>5</xdr:col>
      <xdr:colOff>200025</xdr:colOff>
      <xdr:row>36</xdr:row>
      <xdr:rowOff>161925</xdr:rowOff>
    </xdr:from>
    <xdr:to>
      <xdr:col>21</xdr:col>
      <xdr:colOff>591933</xdr:colOff>
      <xdr:row>44</xdr:row>
      <xdr:rowOff>28772</xdr:rowOff>
    </xdr:to>
    <xdr:pic>
      <xdr:nvPicPr>
        <xdr:cNvPr id="4" name="Image 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E95CA41C-EB14-46AD-80BA-820E970DAF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10025" y="7486650"/>
          <a:ext cx="9907383" cy="140989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191696</xdr:colOff>
      <xdr:row>6</xdr:row>
      <xdr:rowOff>66844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3DEF6F9-4C17-4D4B-94CD-68EDF5D48E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8573696" cy="120984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11</xdr:col>
      <xdr:colOff>134539</xdr:colOff>
      <xdr:row>18</xdr:row>
      <xdr:rowOff>95503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156647B5-AFA5-4D4E-8ED4-AE27210E13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14500"/>
          <a:ext cx="8516539" cy="1810003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11</xdr:col>
      <xdr:colOff>201223</xdr:colOff>
      <xdr:row>29</xdr:row>
      <xdr:rowOff>171713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8547FFF6-E98D-4299-ADB5-97F89125FD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810000"/>
          <a:ext cx="8583223" cy="1886213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11</xdr:col>
      <xdr:colOff>86907</xdr:colOff>
      <xdr:row>40</xdr:row>
      <xdr:rowOff>85976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BEA0F228-8E3D-4C24-AB0F-EFC19F2A0B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905500"/>
          <a:ext cx="8468907" cy="180047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11</xdr:col>
      <xdr:colOff>182170</xdr:colOff>
      <xdr:row>55</xdr:row>
      <xdr:rowOff>346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3A60D61-D9C9-4474-865B-DD63ACC461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001000"/>
          <a:ext cx="8564170" cy="247684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56</xdr:row>
      <xdr:rowOff>0</xdr:rowOff>
    </xdr:from>
    <xdr:to>
      <xdr:col>11</xdr:col>
      <xdr:colOff>105960</xdr:colOff>
      <xdr:row>68</xdr:row>
      <xdr:rowOff>181319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2A1D6D7F-BDA8-4809-A5DB-B264FA265A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668000"/>
          <a:ext cx="8487960" cy="246731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70</xdr:row>
      <xdr:rowOff>0</xdr:rowOff>
    </xdr:from>
    <xdr:to>
      <xdr:col>11</xdr:col>
      <xdr:colOff>248854</xdr:colOff>
      <xdr:row>83</xdr:row>
      <xdr:rowOff>346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4DCB4512-A907-44B5-8EE1-C21CFA49DB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3335000"/>
          <a:ext cx="8630854" cy="247684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84</xdr:row>
      <xdr:rowOff>0</xdr:rowOff>
    </xdr:from>
    <xdr:to>
      <xdr:col>11</xdr:col>
      <xdr:colOff>125012</xdr:colOff>
      <xdr:row>97</xdr:row>
      <xdr:rowOff>9872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C2D6281D-FC4E-418C-A579-0DC1D86A75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6002000"/>
          <a:ext cx="8507012" cy="2486372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98</xdr:row>
      <xdr:rowOff>0</xdr:rowOff>
    </xdr:from>
    <xdr:to>
      <xdr:col>11</xdr:col>
      <xdr:colOff>163118</xdr:colOff>
      <xdr:row>111</xdr:row>
      <xdr:rowOff>57504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ADD228E0-E947-4681-872A-58ADF6EC4C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8669000"/>
          <a:ext cx="8545118" cy="253400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113</xdr:row>
      <xdr:rowOff>180975</xdr:rowOff>
    </xdr:from>
    <xdr:to>
      <xdr:col>11</xdr:col>
      <xdr:colOff>100579</xdr:colOff>
      <xdr:row>126</xdr:row>
      <xdr:rowOff>162293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68599B17-0F82-48F1-9FF8-B44BCA76E0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1707475"/>
          <a:ext cx="8482579" cy="245781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128</xdr:row>
      <xdr:rowOff>0</xdr:rowOff>
    </xdr:from>
    <xdr:to>
      <xdr:col>11</xdr:col>
      <xdr:colOff>334591</xdr:colOff>
      <xdr:row>141</xdr:row>
      <xdr:rowOff>57504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94C533E8-6ED6-4489-B814-772161C948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4384000"/>
          <a:ext cx="8716591" cy="253400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142</xdr:row>
      <xdr:rowOff>0</xdr:rowOff>
    </xdr:from>
    <xdr:to>
      <xdr:col>11</xdr:col>
      <xdr:colOff>352425</xdr:colOff>
      <xdr:row>154</xdr:row>
      <xdr:rowOff>60288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B29A6CC5-B644-42F3-884D-BAE7F3E67A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7051000"/>
          <a:ext cx="8734425" cy="234628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155</xdr:row>
      <xdr:rowOff>0</xdr:rowOff>
    </xdr:from>
    <xdr:to>
      <xdr:col>11</xdr:col>
      <xdr:colOff>352425</xdr:colOff>
      <xdr:row>167</xdr:row>
      <xdr:rowOff>67317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A0B770D0-4F0E-4EE2-A968-1291AB58E6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9527500"/>
          <a:ext cx="8734425" cy="2353317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168</xdr:row>
      <xdr:rowOff>1</xdr:rowOff>
    </xdr:from>
    <xdr:to>
      <xdr:col>11</xdr:col>
      <xdr:colOff>400051</xdr:colOff>
      <xdr:row>180</xdr:row>
      <xdr:rowOff>127459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7A0B74AF-D341-4E42-9D4D-1BCE512E53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32004001"/>
          <a:ext cx="8782050" cy="241345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182</xdr:row>
      <xdr:rowOff>0</xdr:rowOff>
    </xdr:from>
    <xdr:to>
      <xdr:col>11</xdr:col>
      <xdr:colOff>431219</xdr:colOff>
      <xdr:row>194</xdr:row>
      <xdr:rowOff>85725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C3496E41-CAC3-47E9-8B7F-A980238247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4671000"/>
          <a:ext cx="8813219" cy="23717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195</xdr:row>
      <xdr:rowOff>0</xdr:rowOff>
    </xdr:from>
    <xdr:to>
      <xdr:col>11</xdr:col>
      <xdr:colOff>629908</xdr:colOff>
      <xdr:row>207</xdr:row>
      <xdr:rowOff>114635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4C92FBF6-A32E-46FB-A8E6-F16F5F298C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7147500"/>
          <a:ext cx="9011908" cy="240063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209</xdr:row>
      <xdr:rowOff>0</xdr:rowOff>
    </xdr:from>
    <xdr:to>
      <xdr:col>11</xdr:col>
      <xdr:colOff>620381</xdr:colOff>
      <xdr:row>221</xdr:row>
      <xdr:rowOff>105109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493B7EEB-0318-4FBF-8B3A-8E677C29A8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9814500"/>
          <a:ext cx="9002381" cy="239110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223</xdr:row>
      <xdr:rowOff>0</xdr:rowOff>
    </xdr:from>
    <xdr:to>
      <xdr:col>11</xdr:col>
      <xdr:colOff>601329</xdr:colOff>
      <xdr:row>235</xdr:row>
      <xdr:rowOff>86056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FDBACAE2-4CB2-48FF-AAB6-4A1FA101D5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2481500"/>
          <a:ext cx="8983329" cy="237205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237</xdr:row>
      <xdr:rowOff>0</xdr:rowOff>
    </xdr:from>
    <xdr:to>
      <xdr:col>11</xdr:col>
      <xdr:colOff>639434</xdr:colOff>
      <xdr:row>252</xdr:row>
      <xdr:rowOff>86136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066D851A-6E34-4BE4-A2B0-AEC7275836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5148500"/>
          <a:ext cx="9021434" cy="294363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253</xdr:row>
      <xdr:rowOff>0</xdr:rowOff>
    </xdr:from>
    <xdr:to>
      <xdr:col>11</xdr:col>
      <xdr:colOff>687066</xdr:colOff>
      <xdr:row>265</xdr:row>
      <xdr:rowOff>114635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4FB7A4E-068D-4DB7-A736-85F8D02676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8196500"/>
          <a:ext cx="9069066" cy="240063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267</xdr:row>
      <xdr:rowOff>0</xdr:rowOff>
    </xdr:from>
    <xdr:to>
      <xdr:col>11</xdr:col>
      <xdr:colOff>696592</xdr:colOff>
      <xdr:row>282</xdr:row>
      <xdr:rowOff>152820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4F4312AC-1020-47CC-8554-6DEA988B1A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0863500"/>
          <a:ext cx="9078592" cy="301032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284</xdr:row>
      <xdr:rowOff>0</xdr:rowOff>
    </xdr:from>
    <xdr:to>
      <xdr:col>11</xdr:col>
      <xdr:colOff>677539</xdr:colOff>
      <xdr:row>299</xdr:row>
      <xdr:rowOff>95662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25006E6D-7F4B-4285-9BE6-055598FAEE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4102000"/>
          <a:ext cx="9059539" cy="2953162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300</xdr:row>
      <xdr:rowOff>0</xdr:rowOff>
    </xdr:from>
    <xdr:to>
      <xdr:col>11</xdr:col>
      <xdr:colOff>734697</xdr:colOff>
      <xdr:row>315</xdr:row>
      <xdr:rowOff>105188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6053B3A1-EA9E-4342-A6F4-21C58BE44C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7150000"/>
          <a:ext cx="9116697" cy="296268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316</xdr:row>
      <xdr:rowOff>0</xdr:rowOff>
    </xdr:from>
    <xdr:to>
      <xdr:col>11</xdr:col>
      <xdr:colOff>734697</xdr:colOff>
      <xdr:row>331</xdr:row>
      <xdr:rowOff>105188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ACBE25D9-753B-49B0-BA0E-7477684AF8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0198000"/>
          <a:ext cx="9116697" cy="296268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7</xdr:col>
      <xdr:colOff>561238</xdr:colOff>
      <xdr:row>7</xdr:row>
      <xdr:rowOff>161738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9D808B8-238E-40B9-AD3E-272A1B1DCE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5895238" cy="149523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043BE3-223B-40BF-A22B-F56EFDCB4401}">
  <dimension ref="D2:AI46"/>
  <sheetViews>
    <sheetView tabSelected="1" topLeftCell="E7" workbookViewId="0">
      <selection activeCell="U12" sqref="U12"/>
    </sheetView>
  </sheetViews>
  <sheetFormatPr baseColWidth="10" defaultRowHeight="15" x14ac:dyDescent="0.25"/>
  <cols>
    <col min="1" max="6" width="11.42578125" style="3"/>
    <col min="7" max="7" width="13.28515625" style="3" customWidth="1"/>
    <col min="8" max="9" width="7.7109375" style="3" customWidth="1"/>
    <col min="10" max="10" width="8.28515625" style="3" customWidth="1"/>
    <col min="11" max="11" width="10.7109375" style="3" customWidth="1"/>
    <col min="12" max="12" width="13.140625" style="3" customWidth="1"/>
    <col min="13" max="15" width="7.7109375" style="3" customWidth="1"/>
    <col min="16" max="16" width="8.7109375" style="3" customWidth="1"/>
    <col min="17" max="21" width="7.7109375" style="3" customWidth="1"/>
    <col min="22" max="31" width="11.42578125" style="3"/>
    <col min="32" max="35" width="5.7109375" style="3" customWidth="1"/>
    <col min="36" max="16384" width="11.42578125" style="3"/>
  </cols>
  <sheetData>
    <row r="2" spans="4:35" ht="15" customHeight="1" thickBot="1" x14ac:dyDescent="0.3">
      <c r="D2" s="2"/>
      <c r="E2" s="2"/>
      <c r="F2" s="74">
        <f>Objectif!B30</f>
        <v>549.45054945054949</v>
      </c>
      <c r="G2" s="75"/>
    </row>
    <row r="3" spans="4:35" ht="15" customHeight="1" thickBot="1" x14ac:dyDescent="0.3">
      <c r="D3" s="2"/>
      <c r="E3" s="2"/>
      <c r="F3" s="76"/>
      <c r="G3" s="77"/>
      <c r="AF3" s="69" t="s">
        <v>29</v>
      </c>
      <c r="AG3" s="70"/>
      <c r="AH3" s="70"/>
      <c r="AI3" s="71"/>
    </row>
    <row r="4" spans="4:35" ht="15" customHeight="1" thickBot="1" x14ac:dyDescent="0.3">
      <c r="F4" s="76"/>
      <c r="G4" s="77"/>
      <c r="AF4" s="72" t="s">
        <v>30</v>
      </c>
      <c r="AG4" s="73"/>
      <c r="AH4" s="73"/>
      <c r="AI4" s="39" t="s">
        <v>31</v>
      </c>
    </row>
    <row r="5" spans="4:35" ht="15" customHeight="1" x14ac:dyDescent="0.25">
      <c r="F5" s="78"/>
      <c r="G5" s="79"/>
      <c r="AF5" s="40">
        <v>1</v>
      </c>
      <c r="AG5" s="41">
        <v>2</v>
      </c>
      <c r="AH5" s="41"/>
      <c r="AI5" s="42">
        <v>41</v>
      </c>
    </row>
    <row r="6" spans="4:35" x14ac:dyDescent="0.25">
      <c r="AF6" s="40">
        <v>3</v>
      </c>
      <c r="AG6" s="41">
        <v>4</v>
      </c>
      <c r="AH6" s="41"/>
      <c r="AI6" s="43">
        <v>25</v>
      </c>
    </row>
    <row r="7" spans="4:35" ht="15.75" thickBot="1" x14ac:dyDescent="0.3">
      <c r="AF7" s="44">
        <v>5</v>
      </c>
      <c r="AG7" s="45">
        <v>100</v>
      </c>
      <c r="AH7" s="45"/>
      <c r="AI7" s="46">
        <v>34</v>
      </c>
    </row>
    <row r="8" spans="4:35" ht="15" customHeight="1" x14ac:dyDescent="0.25">
      <c r="E8" s="63" t="str">
        <f>V21</f>
        <v>R3C2</v>
      </c>
      <c r="F8" s="19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1"/>
      <c r="W8" s="47"/>
    </row>
    <row r="9" spans="4:35" ht="15" customHeight="1" x14ac:dyDescent="0.25">
      <c r="E9" s="63"/>
      <c r="F9" s="22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4"/>
    </row>
    <row r="10" spans="4:35" ht="18.75" x14ac:dyDescent="0.25">
      <c r="F10" s="22"/>
      <c r="G10" s="23"/>
      <c r="H10" s="25">
        <v>1</v>
      </c>
      <c r="I10" s="25">
        <v>2</v>
      </c>
      <c r="J10" s="25">
        <v>3</v>
      </c>
      <c r="K10" s="25">
        <v>4</v>
      </c>
      <c r="L10" s="25">
        <v>5</v>
      </c>
      <c r="M10" s="25">
        <v>6</v>
      </c>
      <c r="N10" s="25">
        <v>7</v>
      </c>
      <c r="O10" s="25">
        <v>8</v>
      </c>
      <c r="P10" s="25">
        <v>9</v>
      </c>
      <c r="Q10" s="25">
        <v>10</v>
      </c>
      <c r="R10" s="25">
        <v>11</v>
      </c>
      <c r="S10" s="25">
        <v>12</v>
      </c>
      <c r="T10" s="25">
        <v>13</v>
      </c>
      <c r="U10" s="25">
        <v>14</v>
      </c>
      <c r="V10" s="24"/>
    </row>
    <row r="11" spans="4:35" x14ac:dyDescent="0.25">
      <c r="F11" s="22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4"/>
    </row>
    <row r="12" spans="4:35" ht="18.75" x14ac:dyDescent="0.25">
      <c r="F12" s="22"/>
      <c r="G12" s="23"/>
      <c r="H12" s="29">
        <v>23</v>
      </c>
      <c r="I12" s="30">
        <v>38</v>
      </c>
      <c r="J12" s="29">
        <v>2.5</v>
      </c>
      <c r="K12" s="30">
        <v>7.9</v>
      </c>
      <c r="L12" s="29">
        <v>26</v>
      </c>
      <c r="M12" s="30">
        <v>26</v>
      </c>
      <c r="N12" s="29">
        <v>8.5</v>
      </c>
      <c r="O12" s="30">
        <v>54</v>
      </c>
      <c r="P12" s="29">
        <v>6.7</v>
      </c>
      <c r="Q12" s="30">
        <v>65</v>
      </c>
      <c r="R12" s="29">
        <v>4.7</v>
      </c>
      <c r="S12" s="30"/>
      <c r="T12" s="29"/>
      <c r="U12" s="30"/>
      <c r="V12" s="24"/>
    </row>
    <row r="13" spans="4:35" ht="15.75" thickBot="1" x14ac:dyDescent="0.3">
      <c r="F13" s="22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4"/>
    </row>
    <row r="14" spans="4:35" ht="16.5" thickTop="1" thickBot="1" x14ac:dyDescent="0.3">
      <c r="F14" s="26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8"/>
      <c r="AF14" s="64" t="s">
        <v>23</v>
      </c>
      <c r="AG14" s="65"/>
      <c r="AH14" s="65"/>
      <c r="AI14" s="66"/>
    </row>
    <row r="15" spans="4:35" ht="16.5" thickTop="1" thickBot="1" x14ac:dyDescent="0.3">
      <c r="AF15" s="31">
        <v>0</v>
      </c>
      <c r="AG15" s="32"/>
      <c r="AH15" s="67" t="s">
        <v>24</v>
      </c>
      <c r="AI15" s="68"/>
    </row>
    <row r="16" spans="4:35" ht="16.5" thickTop="1" thickBot="1" x14ac:dyDescent="0.3">
      <c r="AF16" s="33">
        <v>1.1000000000000001</v>
      </c>
      <c r="AG16" s="33" t="s">
        <v>25</v>
      </c>
      <c r="AH16" s="34">
        <v>74</v>
      </c>
      <c r="AI16" s="35"/>
    </row>
    <row r="17" spans="6:35" x14ac:dyDescent="0.25">
      <c r="F17" s="19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1"/>
      <c r="AF17" s="33">
        <v>1.59</v>
      </c>
      <c r="AG17" s="33" t="s">
        <v>26</v>
      </c>
      <c r="AH17" s="33">
        <v>54</v>
      </c>
      <c r="AI17" s="36"/>
    </row>
    <row r="18" spans="6:35" ht="18.75" x14ac:dyDescent="0.25">
      <c r="F18" s="22"/>
      <c r="G18" s="23"/>
      <c r="H18" s="25" t="s">
        <v>0</v>
      </c>
      <c r="I18" s="25" t="s">
        <v>22</v>
      </c>
      <c r="J18" s="25" t="s">
        <v>21</v>
      </c>
      <c r="K18" s="25" t="s">
        <v>21</v>
      </c>
      <c r="L18" s="23"/>
      <c r="M18" s="23"/>
      <c r="N18" s="23"/>
      <c r="O18" s="23"/>
      <c r="P18" s="25">
        <f>IF(P20&lt;&gt;"",MATCH(P20,$H$12:$U$12,0),"")</f>
        <v>11</v>
      </c>
      <c r="Q18" s="25">
        <f>IF(Q20&lt;&gt;"",MATCH(Q20,$H$12:$U$12,0),"")</f>
        <v>9</v>
      </c>
      <c r="R18" s="25">
        <f>IF(R20&lt;&gt;"",MATCH(R20,$H$12:$U$12,0),"")</f>
        <v>4</v>
      </c>
      <c r="S18" s="23"/>
      <c r="T18" s="24"/>
      <c r="AF18" s="33">
        <v>2</v>
      </c>
      <c r="AG18" s="33" t="s">
        <v>27</v>
      </c>
      <c r="AH18" s="33">
        <v>43</v>
      </c>
      <c r="AI18" s="36"/>
    </row>
    <row r="19" spans="6:35" x14ac:dyDescent="0.25">
      <c r="F19" s="22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4"/>
      <c r="AF19" s="33">
        <v>2.36</v>
      </c>
      <c r="AG19" s="33" t="s">
        <v>28</v>
      </c>
      <c r="AH19" s="33">
        <v>36</v>
      </c>
      <c r="AI19" s="36"/>
    </row>
    <row r="20" spans="6:35" ht="19.5" thickBot="1" x14ac:dyDescent="0.3">
      <c r="F20" s="22"/>
      <c r="G20" s="29">
        <f>IF(H20&lt;&gt;"",INDEX($H$10:$U$10,,MATCH(H20,$H$12:$U$12,0)),"")</f>
        <v>3</v>
      </c>
      <c r="H20" s="30">
        <f>MIN(IF($H$12:$U$12&gt;0,$H$12:$U$12))</f>
        <v>2.5</v>
      </c>
      <c r="I20" s="29">
        <f>G21+H21</f>
        <v>70</v>
      </c>
      <c r="J20" s="30">
        <v>5</v>
      </c>
      <c r="K20" s="29"/>
      <c r="L20" s="23"/>
      <c r="M20" s="23"/>
      <c r="N20" s="23"/>
      <c r="O20" s="23"/>
      <c r="P20" s="29">
        <f>SMALL($H$12:$U$12,2)</f>
        <v>4.7</v>
      </c>
      <c r="Q20" s="29">
        <f>SMALL($H$12:$U$12,3)</f>
        <v>6.7</v>
      </c>
      <c r="R20" s="29">
        <f>SMALL($H$12:$U$12,4)</f>
        <v>7.9</v>
      </c>
      <c r="S20" s="23"/>
      <c r="T20" s="24"/>
      <c r="V20" s="60" t="s">
        <v>78</v>
      </c>
      <c r="W20" s="60" t="s">
        <v>79</v>
      </c>
      <c r="AF20" s="37">
        <v>50</v>
      </c>
      <c r="AG20" s="37">
        <v>50</v>
      </c>
      <c r="AH20" s="37">
        <v>26</v>
      </c>
      <c r="AI20" s="38"/>
    </row>
    <row r="21" spans="6:35" ht="15.75" thickTop="1" x14ac:dyDescent="0.25">
      <c r="F21" s="22"/>
      <c r="G21" s="50">
        <f>INDEX(AH15:AH20,MATCH(H20,AF15:AF20,1))</f>
        <v>36</v>
      </c>
      <c r="H21" s="51">
        <f>INDEX(AI5:AI7,MATCH(J20,$AF$5:$AF$7,1))</f>
        <v>34</v>
      </c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4"/>
      <c r="V21" s="61" t="s">
        <v>99</v>
      </c>
      <c r="W21" s="61" t="s">
        <v>81</v>
      </c>
    </row>
    <row r="22" spans="6:35" ht="18.75" customHeight="1" x14ac:dyDescent="0.25">
      <c r="F22" s="22"/>
      <c r="G22" s="89" t="str">
        <f>E8</f>
        <v>R3C2</v>
      </c>
      <c r="H22" s="82" t="str">
        <f>IF(SUMPRODUCT((I20&gt;110)*(I20&lt;120))=1,"JOUER","")</f>
        <v/>
      </c>
      <c r="I22" s="83"/>
      <c r="J22" s="84"/>
      <c r="P22" s="52"/>
      <c r="Q22" s="52"/>
      <c r="R22" s="52"/>
      <c r="T22" s="24"/>
    </row>
    <row r="23" spans="6:35" ht="15" customHeight="1" x14ac:dyDescent="0.25">
      <c r="F23" s="22"/>
      <c r="G23" s="89"/>
      <c r="H23" s="85"/>
      <c r="I23" s="86"/>
      <c r="J23" s="87"/>
      <c r="P23" s="47"/>
      <c r="Q23" s="47"/>
      <c r="R23" s="47"/>
      <c r="T23" s="24"/>
    </row>
    <row r="24" spans="6:35" x14ac:dyDescent="0.25">
      <c r="F24" s="22"/>
      <c r="G24" s="23"/>
      <c r="H24" s="23"/>
      <c r="I24" s="23"/>
      <c r="J24" s="23"/>
      <c r="K24" s="23"/>
      <c r="L24" s="23"/>
      <c r="M24" s="23"/>
      <c r="N24" s="23"/>
      <c r="O24" s="23"/>
      <c r="S24" s="23"/>
      <c r="T24" s="24"/>
    </row>
    <row r="25" spans="6:35" ht="18.75" x14ac:dyDescent="0.25">
      <c r="F25" s="22"/>
      <c r="P25" s="54"/>
      <c r="Q25" s="54"/>
      <c r="R25" s="54"/>
      <c r="T25" s="24"/>
    </row>
    <row r="26" spans="6:35" x14ac:dyDescent="0.25">
      <c r="F26" s="22"/>
      <c r="T26" s="24"/>
    </row>
    <row r="27" spans="6:35" ht="15.75" thickBot="1" x14ac:dyDescent="0.3">
      <c r="F27" s="26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8"/>
    </row>
    <row r="29" spans="6:35" x14ac:dyDescent="0.25">
      <c r="F29" s="89" t="str">
        <f>E8</f>
        <v>R3C2</v>
      </c>
      <c r="G29" s="82" t="str">
        <f>IF(SUMPRODUCT((P20&gt;1)*(P20&lt;5))=1,"JOUER","")</f>
        <v>JOUER</v>
      </c>
      <c r="H29" s="83"/>
      <c r="I29" s="84"/>
    </row>
    <row r="30" spans="6:35" x14ac:dyDescent="0.25">
      <c r="F30" s="89"/>
      <c r="G30" s="85"/>
      <c r="H30" s="86"/>
      <c r="I30" s="87"/>
    </row>
    <row r="33" spans="6:22" ht="19.5" customHeight="1" x14ac:dyDescent="0.25">
      <c r="G33" s="88">
        <f>G20</f>
        <v>3</v>
      </c>
      <c r="L33" s="80">
        <f>P18</f>
        <v>11</v>
      </c>
      <c r="P33" s="80"/>
    </row>
    <row r="34" spans="6:22" ht="15" customHeight="1" x14ac:dyDescent="0.25">
      <c r="G34" s="88"/>
      <c r="L34" s="81"/>
      <c r="P34" s="81"/>
    </row>
    <row r="35" spans="6:22" ht="15.75" customHeight="1" x14ac:dyDescent="0.25"/>
    <row r="36" spans="6:22" ht="15.75" thickBot="1" x14ac:dyDescent="0.3"/>
    <row r="37" spans="6:22" ht="15" customHeight="1" thickTop="1" x14ac:dyDescent="0.25">
      <c r="F37" s="163"/>
      <c r="G37" s="160"/>
      <c r="H37" s="160"/>
      <c r="I37" s="160"/>
      <c r="J37" s="160"/>
      <c r="K37" s="160"/>
      <c r="L37" s="160"/>
      <c r="M37" s="160"/>
      <c r="N37" s="160"/>
      <c r="O37" s="160"/>
      <c r="P37" s="160"/>
      <c r="Q37" s="160"/>
      <c r="R37" s="160"/>
      <c r="S37" s="160"/>
      <c r="T37" s="160"/>
      <c r="U37" s="160"/>
      <c r="V37" s="161"/>
    </row>
    <row r="38" spans="6:22" ht="15.75" customHeight="1" x14ac:dyDescent="0.25">
      <c r="F38" s="164"/>
      <c r="V38" s="162"/>
    </row>
    <row r="39" spans="6:22" x14ac:dyDescent="0.25">
      <c r="F39" s="164"/>
      <c r="V39" s="162"/>
    </row>
    <row r="40" spans="6:22" ht="15" customHeight="1" x14ac:dyDescent="0.25">
      <c r="F40" s="164"/>
      <c r="V40" s="162"/>
    </row>
    <row r="41" spans="6:22" ht="15.75" customHeight="1" x14ac:dyDescent="0.25">
      <c r="F41" s="164"/>
      <c r="V41" s="162"/>
    </row>
    <row r="42" spans="6:22" x14ac:dyDescent="0.25">
      <c r="F42" s="164"/>
      <c r="V42" s="162"/>
    </row>
    <row r="43" spans="6:22" x14ac:dyDescent="0.25">
      <c r="F43" s="164"/>
      <c r="V43" s="162"/>
    </row>
    <row r="44" spans="6:22" x14ac:dyDescent="0.25">
      <c r="F44" s="164"/>
      <c r="V44" s="162"/>
    </row>
    <row r="45" spans="6:22" ht="15.75" thickBot="1" x14ac:dyDescent="0.3">
      <c r="F45" s="165"/>
      <c r="G45" s="166"/>
      <c r="H45" s="166"/>
      <c r="I45" s="166"/>
      <c r="J45" s="166"/>
      <c r="K45" s="166"/>
      <c r="L45" s="166"/>
      <c r="M45" s="166"/>
      <c r="N45" s="166"/>
      <c r="O45" s="166"/>
      <c r="P45" s="166"/>
      <c r="Q45" s="166"/>
      <c r="R45" s="166"/>
      <c r="S45" s="166"/>
      <c r="T45" s="166"/>
      <c r="U45" s="166"/>
      <c r="V45" s="167"/>
    </row>
    <row r="46" spans="6:22" ht="15.75" thickTop="1" x14ac:dyDescent="0.25"/>
  </sheetData>
  <mergeCells count="13">
    <mergeCell ref="G22:G23"/>
    <mergeCell ref="H22:J23"/>
    <mergeCell ref="P33:P34"/>
    <mergeCell ref="G29:I30"/>
    <mergeCell ref="G33:G34"/>
    <mergeCell ref="L33:L34"/>
    <mergeCell ref="F29:F30"/>
    <mergeCell ref="E8:E9"/>
    <mergeCell ref="AF14:AI14"/>
    <mergeCell ref="AH15:AI15"/>
    <mergeCell ref="AF3:AI3"/>
    <mergeCell ref="AF4:AH4"/>
    <mergeCell ref="F2:G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17BE72-D0FE-4F63-95EE-32BEB328ACFE}">
  <dimension ref="A1"/>
  <sheetViews>
    <sheetView workbookViewId="0">
      <selection activeCell="E37" sqref="E37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2C123-E0F9-404B-82D8-B3AF7FC7D490}">
  <dimension ref="B1:J31"/>
  <sheetViews>
    <sheetView workbookViewId="0">
      <selection activeCell="F25" sqref="F25"/>
    </sheetView>
  </sheetViews>
  <sheetFormatPr baseColWidth="10" defaultRowHeight="15" x14ac:dyDescent="0.25"/>
  <cols>
    <col min="1" max="16384" width="11.42578125" style="1"/>
  </cols>
  <sheetData>
    <row r="1" spans="2:10" ht="16.5" thickTop="1" thickBot="1" x14ac:dyDescent="0.3">
      <c r="B1" s="90" t="s">
        <v>1</v>
      </c>
      <c r="C1" s="91"/>
      <c r="D1" s="91"/>
      <c r="E1" s="91"/>
      <c r="F1" s="91"/>
      <c r="G1" s="91"/>
      <c r="H1" s="91"/>
      <c r="I1" s="91"/>
      <c r="J1" s="92"/>
    </row>
    <row r="2" spans="2:10" ht="16.5" thickTop="1" thickBot="1" x14ac:dyDescent="0.3">
      <c r="B2" s="4" t="s">
        <v>2</v>
      </c>
      <c r="C2" s="93" t="s">
        <v>3</v>
      </c>
      <c r="D2" s="93"/>
      <c r="E2" s="93"/>
      <c r="F2" s="94" t="s">
        <v>4</v>
      </c>
      <c r="G2" s="95"/>
      <c r="H2" s="94" t="s">
        <v>5</v>
      </c>
      <c r="I2" s="93"/>
      <c r="J2" s="96"/>
    </row>
    <row r="3" spans="2:10" ht="16.5" thickTop="1" thickBot="1" x14ac:dyDescent="0.3">
      <c r="B3" s="5">
        <v>1</v>
      </c>
      <c r="C3" s="97" t="s">
        <v>6</v>
      </c>
      <c r="D3" s="97"/>
      <c r="E3" s="97"/>
      <c r="F3" s="98">
        <v>6</v>
      </c>
      <c r="G3" s="99"/>
      <c r="H3" s="100"/>
      <c r="I3" s="101"/>
      <c r="J3" s="102"/>
    </row>
    <row r="4" spans="2:10" ht="16.5" thickTop="1" thickBot="1" x14ac:dyDescent="0.3">
      <c r="B4" s="6"/>
      <c r="C4" s="97"/>
      <c r="D4" s="97"/>
      <c r="E4" s="97"/>
      <c r="F4" s="103"/>
      <c r="G4" s="104"/>
      <c r="H4" s="103"/>
      <c r="I4" s="97"/>
      <c r="J4" s="105"/>
    </row>
    <row r="5" spans="2:10" ht="15.75" thickTop="1" x14ac:dyDescent="0.25">
      <c r="B5" s="106">
        <v>2</v>
      </c>
      <c r="C5" s="108" t="s">
        <v>7</v>
      </c>
      <c r="D5" s="108"/>
      <c r="E5" s="108"/>
      <c r="F5" s="109">
        <v>7</v>
      </c>
      <c r="G5" s="110"/>
      <c r="H5" s="113"/>
      <c r="I5" s="114"/>
      <c r="J5" s="115"/>
    </row>
    <row r="6" spans="2:10" ht="15.75" thickBot="1" x14ac:dyDescent="0.3">
      <c r="B6" s="107"/>
      <c r="C6" s="117" t="s">
        <v>8</v>
      </c>
      <c r="D6" s="117"/>
      <c r="E6" s="117"/>
      <c r="F6" s="111"/>
      <c r="G6" s="112"/>
      <c r="H6" s="116"/>
      <c r="I6" s="117"/>
      <c r="J6" s="118"/>
    </row>
    <row r="7" spans="2:10" ht="15.75" thickTop="1" x14ac:dyDescent="0.25">
      <c r="B7" s="106">
        <v>3</v>
      </c>
      <c r="C7" s="114" t="s">
        <v>9</v>
      </c>
      <c r="D7" s="114"/>
      <c r="E7" s="114"/>
      <c r="F7" s="119">
        <f>F3*F5</f>
        <v>42</v>
      </c>
      <c r="G7" s="120"/>
      <c r="H7" s="113"/>
      <c r="I7" s="114"/>
      <c r="J7" s="115"/>
    </row>
    <row r="8" spans="2:10" ht="15.75" thickBot="1" x14ac:dyDescent="0.3">
      <c r="B8" s="107"/>
      <c r="C8" s="117" t="s">
        <v>10</v>
      </c>
      <c r="D8" s="117"/>
      <c r="E8" s="117"/>
      <c r="F8" s="121"/>
      <c r="G8" s="122"/>
      <c r="H8" s="116"/>
      <c r="I8" s="117"/>
      <c r="J8" s="118"/>
    </row>
    <row r="9" spans="2:10" ht="16.5" thickTop="1" thickBot="1" x14ac:dyDescent="0.3">
      <c r="B9" s="5"/>
      <c r="C9" s="97"/>
      <c r="D9" s="97"/>
      <c r="E9" s="97"/>
      <c r="F9" s="103"/>
      <c r="G9" s="104"/>
      <c r="H9" s="103"/>
      <c r="I9" s="97"/>
      <c r="J9" s="105"/>
    </row>
    <row r="10" spans="2:10" ht="15.75" thickTop="1" x14ac:dyDescent="0.25">
      <c r="B10" s="106">
        <v>4</v>
      </c>
      <c r="C10" s="114" t="s">
        <v>11</v>
      </c>
      <c r="D10" s="114"/>
      <c r="E10" s="114"/>
      <c r="F10" s="119">
        <v>52</v>
      </c>
      <c r="G10" s="120"/>
      <c r="H10" s="113"/>
      <c r="I10" s="114"/>
      <c r="J10" s="115"/>
    </row>
    <row r="11" spans="2:10" ht="15.75" thickBot="1" x14ac:dyDescent="0.3">
      <c r="B11" s="107"/>
      <c r="C11" s="117" t="s">
        <v>12</v>
      </c>
      <c r="D11" s="117"/>
      <c r="E11" s="117"/>
      <c r="F11" s="121"/>
      <c r="G11" s="122"/>
      <c r="H11" s="116"/>
      <c r="I11" s="117"/>
      <c r="J11" s="118"/>
    </row>
    <row r="12" spans="2:10" ht="16.5" thickTop="1" thickBot="1" x14ac:dyDescent="0.3">
      <c r="B12" s="5"/>
      <c r="C12" s="97"/>
      <c r="D12" s="97"/>
      <c r="E12" s="97"/>
      <c r="F12" s="103"/>
      <c r="G12" s="104"/>
      <c r="H12" s="103"/>
      <c r="I12" s="97"/>
      <c r="J12" s="105"/>
    </row>
    <row r="13" spans="2:10" ht="16.5" thickTop="1" thickBot="1" x14ac:dyDescent="0.3">
      <c r="B13" s="5">
        <v>5</v>
      </c>
      <c r="C13" s="97" t="s">
        <v>13</v>
      </c>
      <c r="D13" s="97"/>
      <c r="E13" s="97"/>
      <c r="F13" s="103">
        <f>F10*F7</f>
        <v>2184</v>
      </c>
      <c r="G13" s="104"/>
      <c r="H13" s="103"/>
      <c r="I13" s="97"/>
      <c r="J13" s="105"/>
    </row>
    <row r="14" spans="2:10" ht="16.5" thickTop="1" thickBot="1" x14ac:dyDescent="0.3">
      <c r="B14" s="7"/>
      <c r="C14" s="114"/>
      <c r="D14" s="114"/>
      <c r="E14" s="114"/>
      <c r="F14" s="113"/>
      <c r="G14" s="123"/>
      <c r="H14" s="113"/>
      <c r="I14" s="114"/>
      <c r="J14" s="115"/>
    </row>
    <row r="15" spans="2:10" ht="15.75" thickBot="1" x14ac:dyDescent="0.3">
      <c r="B15" s="8">
        <v>6</v>
      </c>
      <c r="C15" s="127" t="s">
        <v>14</v>
      </c>
      <c r="D15" s="127"/>
      <c r="E15" s="127"/>
      <c r="F15" s="128">
        <f>F13*50/100</f>
        <v>1092</v>
      </c>
      <c r="G15" s="129"/>
      <c r="H15" s="130"/>
      <c r="I15" s="127"/>
      <c r="J15" s="131"/>
    </row>
    <row r="16" spans="2:10" ht="16.5" thickTop="1" thickBot="1" x14ac:dyDescent="0.3">
      <c r="B16" s="9"/>
      <c r="C16" s="10"/>
      <c r="D16" s="10"/>
      <c r="E16" s="10"/>
      <c r="F16" s="11"/>
      <c r="G16" s="12"/>
      <c r="H16" s="11"/>
      <c r="I16" s="10"/>
      <c r="J16" s="13"/>
    </row>
    <row r="17" spans="2:10" ht="16.5" thickTop="1" thickBot="1" x14ac:dyDescent="0.3">
      <c r="B17" s="14">
        <v>7</v>
      </c>
      <c r="C17" s="132" t="s">
        <v>15</v>
      </c>
      <c r="D17" s="133"/>
      <c r="E17" s="134"/>
      <c r="F17" s="135">
        <f>B22/F15</f>
        <v>183.15018315018315</v>
      </c>
      <c r="G17" s="136"/>
      <c r="H17" s="137"/>
      <c r="I17" s="133"/>
      <c r="J17" s="138"/>
    </row>
    <row r="18" spans="2:10" ht="16.5" thickTop="1" thickBot="1" x14ac:dyDescent="0.3"/>
    <row r="19" spans="2:10" ht="16.5" thickTop="1" thickBot="1" x14ac:dyDescent="0.3">
      <c r="B19" s="139" t="s">
        <v>16</v>
      </c>
      <c r="C19" s="140"/>
      <c r="D19" s="15">
        <f>B25*4</f>
        <v>15384.615384615385</v>
      </c>
    </row>
    <row r="20" spans="2:10" ht="15.75" hidden="1" thickBot="1" x14ac:dyDescent="0.3">
      <c r="B20" s="16"/>
      <c r="D20" s="17"/>
    </row>
    <row r="21" spans="2:10" ht="16.5" thickTop="1" thickBot="1" x14ac:dyDescent="0.3">
      <c r="B21" s="141" t="s">
        <v>17</v>
      </c>
      <c r="C21" s="142"/>
      <c r="D21" s="143"/>
    </row>
    <row r="22" spans="2:10" ht="16.5" thickTop="1" thickBot="1" x14ac:dyDescent="0.3">
      <c r="B22" s="144">
        <v>200000</v>
      </c>
      <c r="C22" s="145"/>
      <c r="D22" s="146"/>
    </row>
    <row r="23" spans="2:10" ht="16.5" hidden="1" thickTop="1" thickBot="1" x14ac:dyDescent="0.3">
      <c r="B23" s="147"/>
      <c r="C23" s="148"/>
      <c r="D23" s="149"/>
    </row>
    <row r="24" spans="2:10" ht="16.5" thickTop="1" thickBot="1" x14ac:dyDescent="0.3">
      <c r="B24" s="141" t="s">
        <v>18</v>
      </c>
      <c r="C24" s="142"/>
      <c r="D24" s="143"/>
    </row>
    <row r="25" spans="2:10" ht="16.5" thickTop="1" thickBot="1" x14ac:dyDescent="0.3">
      <c r="B25" s="124">
        <f>B22/F10</f>
        <v>3846.1538461538462</v>
      </c>
      <c r="C25" s="125"/>
      <c r="D25" s="126"/>
      <c r="E25" s="18"/>
    </row>
    <row r="26" spans="2:10" ht="16.5" hidden="1" thickTop="1" thickBot="1" x14ac:dyDescent="0.3">
      <c r="B26" s="147"/>
      <c r="C26" s="148"/>
      <c r="D26" s="149"/>
    </row>
    <row r="27" spans="2:10" ht="16.5" thickTop="1" thickBot="1" x14ac:dyDescent="0.3">
      <c r="B27" s="141" t="s">
        <v>19</v>
      </c>
      <c r="C27" s="142"/>
      <c r="D27" s="143"/>
    </row>
    <row r="28" spans="2:10" ht="16.5" thickTop="1" thickBot="1" x14ac:dyDescent="0.3">
      <c r="B28" s="150">
        <f>F17*100/5</f>
        <v>3663.003663003663</v>
      </c>
      <c r="C28" s="151"/>
      <c r="D28" s="152"/>
    </row>
    <row r="29" spans="2:10" ht="16.5" thickTop="1" thickBot="1" x14ac:dyDescent="0.3">
      <c r="B29" s="141" t="s">
        <v>20</v>
      </c>
      <c r="C29" s="142"/>
      <c r="D29" s="143"/>
    </row>
    <row r="30" spans="2:10" ht="16.5" thickTop="1" thickBot="1" x14ac:dyDescent="0.3">
      <c r="B30" s="150">
        <f>B25/F5</f>
        <v>549.45054945054949</v>
      </c>
      <c r="C30" s="151"/>
      <c r="D30" s="152"/>
    </row>
    <row r="31" spans="2:10" ht="15.75" thickTop="1" x14ac:dyDescent="0.25"/>
  </sheetData>
  <mergeCells count="54">
    <mergeCell ref="B26:D26"/>
    <mergeCell ref="B27:D27"/>
    <mergeCell ref="B28:D28"/>
    <mergeCell ref="B29:D29"/>
    <mergeCell ref="B30:D30"/>
    <mergeCell ref="B25:D25"/>
    <mergeCell ref="C15:E15"/>
    <mergeCell ref="F15:G15"/>
    <mergeCell ref="H15:J15"/>
    <mergeCell ref="C17:E17"/>
    <mergeCell ref="F17:G17"/>
    <mergeCell ref="H17:J17"/>
    <mergeCell ref="B19:C19"/>
    <mergeCell ref="B21:D21"/>
    <mergeCell ref="B22:D22"/>
    <mergeCell ref="B23:D23"/>
    <mergeCell ref="B24:D24"/>
    <mergeCell ref="C13:E13"/>
    <mergeCell ref="F13:G13"/>
    <mergeCell ref="H13:J13"/>
    <mergeCell ref="C14:E14"/>
    <mergeCell ref="F14:G14"/>
    <mergeCell ref="H14:J14"/>
    <mergeCell ref="C12:E12"/>
    <mergeCell ref="F12:G12"/>
    <mergeCell ref="H12:J12"/>
    <mergeCell ref="B7:B8"/>
    <mergeCell ref="C7:E7"/>
    <mergeCell ref="F7:G8"/>
    <mergeCell ref="H7:J8"/>
    <mergeCell ref="C8:E8"/>
    <mergeCell ref="C9:E9"/>
    <mergeCell ref="F9:G9"/>
    <mergeCell ref="H9:J9"/>
    <mergeCell ref="B10:B11"/>
    <mergeCell ref="C10:E10"/>
    <mergeCell ref="F10:G11"/>
    <mergeCell ref="H10:J11"/>
    <mergeCell ref="C11:E11"/>
    <mergeCell ref="C4:E4"/>
    <mergeCell ref="F4:G4"/>
    <mergeCell ref="H4:J4"/>
    <mergeCell ref="B5:B6"/>
    <mergeCell ref="C5:E5"/>
    <mergeCell ref="F5:G6"/>
    <mergeCell ref="H5:J6"/>
    <mergeCell ref="C6:E6"/>
    <mergeCell ref="B1:J1"/>
    <mergeCell ref="C2:E2"/>
    <mergeCell ref="F2:G2"/>
    <mergeCell ref="H2:J2"/>
    <mergeCell ref="C3:E3"/>
    <mergeCell ref="F3:G3"/>
    <mergeCell ref="H3:J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91EDCB-2117-4BA2-8140-8A93D41C9D13}">
  <sheetPr>
    <tabColor rgb="FF0000CC"/>
  </sheetPr>
  <dimension ref="I2:P335"/>
  <sheetViews>
    <sheetView topLeftCell="A304" workbookViewId="0">
      <selection activeCell="R339" sqref="R339"/>
    </sheetView>
  </sheetViews>
  <sheetFormatPr baseColWidth="10" defaultRowHeight="15" x14ac:dyDescent="0.25"/>
  <sheetData>
    <row r="2" spans="9:15" x14ac:dyDescent="0.25">
      <c r="M2" s="48" t="s">
        <v>32</v>
      </c>
    </row>
    <row r="8" spans="9:15" x14ac:dyDescent="0.25">
      <c r="I8" s="49">
        <v>3.2</v>
      </c>
      <c r="J8" s="49">
        <v>3</v>
      </c>
      <c r="K8" s="49">
        <v>6.6</v>
      </c>
    </row>
    <row r="11" spans="9:15" x14ac:dyDescent="0.25">
      <c r="M11" s="48" t="s">
        <v>33</v>
      </c>
    </row>
    <row r="13" spans="9:15" x14ac:dyDescent="0.25">
      <c r="M13" s="58" t="s">
        <v>62</v>
      </c>
      <c r="N13" s="58"/>
      <c r="O13" s="58"/>
    </row>
    <row r="22" spans="13:13" x14ac:dyDescent="0.25">
      <c r="M22" s="48" t="s">
        <v>33</v>
      </c>
    </row>
    <row r="24" spans="13:13" x14ac:dyDescent="0.25">
      <c r="M24" t="s">
        <v>70</v>
      </c>
    </row>
    <row r="33" spans="13:14" x14ac:dyDescent="0.25">
      <c r="M33" s="53" t="s">
        <v>34</v>
      </c>
    </row>
    <row r="35" spans="13:14" x14ac:dyDescent="0.25">
      <c r="M35" t="s">
        <v>71</v>
      </c>
    </row>
    <row r="44" spans="13:14" x14ac:dyDescent="0.25">
      <c r="M44" s="53" t="s">
        <v>35</v>
      </c>
    </row>
    <row r="45" spans="13:14" x14ac:dyDescent="0.25">
      <c r="M45" s="153" t="s">
        <v>36</v>
      </c>
      <c r="N45" s="153"/>
    </row>
    <row r="46" spans="13:14" x14ac:dyDescent="0.25">
      <c r="M46" s="154" t="s">
        <v>37</v>
      </c>
      <c r="N46" s="154"/>
    </row>
    <row r="48" spans="13:14" x14ac:dyDescent="0.25">
      <c r="M48" s="155" t="s">
        <v>38</v>
      </c>
      <c r="N48" s="155"/>
    </row>
    <row r="58" spans="13:16" x14ac:dyDescent="0.25">
      <c r="M58" s="53" t="s">
        <v>39</v>
      </c>
    </row>
    <row r="59" spans="13:16" x14ac:dyDescent="0.25">
      <c r="M59" s="156" t="s">
        <v>40</v>
      </c>
      <c r="N59" s="156"/>
      <c r="O59" s="156"/>
      <c r="P59" s="156"/>
    </row>
    <row r="72" spans="13:16" x14ac:dyDescent="0.25">
      <c r="M72" s="53" t="s">
        <v>42</v>
      </c>
    </row>
    <row r="73" spans="13:16" x14ac:dyDescent="0.25">
      <c r="M73" s="155" t="s">
        <v>41</v>
      </c>
      <c r="N73" s="155"/>
      <c r="O73" s="155"/>
      <c r="P73" s="155"/>
    </row>
    <row r="86" spans="13:14" x14ac:dyDescent="0.25">
      <c r="M86" s="53" t="s">
        <v>42</v>
      </c>
    </row>
    <row r="88" spans="13:14" x14ac:dyDescent="0.25">
      <c r="M88" s="158" t="s">
        <v>43</v>
      </c>
      <c r="N88" s="158"/>
    </row>
    <row r="89" spans="13:14" x14ac:dyDescent="0.25">
      <c r="M89" s="159" t="s">
        <v>44</v>
      </c>
      <c r="N89" s="159"/>
    </row>
    <row r="100" spans="13:15" x14ac:dyDescent="0.25">
      <c r="M100" s="48" t="s">
        <v>45</v>
      </c>
    </row>
    <row r="101" spans="13:15" x14ac:dyDescent="0.25">
      <c r="M101" s="153" t="s">
        <v>46</v>
      </c>
      <c r="N101" s="153"/>
      <c r="O101" s="153"/>
    </row>
    <row r="102" spans="13:15" x14ac:dyDescent="0.25">
      <c r="M102" s="154" t="s">
        <v>47</v>
      </c>
      <c r="N102" s="154"/>
    </row>
    <row r="116" spans="13:15" x14ac:dyDescent="0.25">
      <c r="M116" s="53" t="s">
        <v>42</v>
      </c>
    </row>
    <row r="117" spans="13:15" x14ac:dyDescent="0.25">
      <c r="M117" s="56" t="s">
        <v>48</v>
      </c>
    </row>
    <row r="118" spans="13:15" x14ac:dyDescent="0.25">
      <c r="M118" s="154" t="s">
        <v>49</v>
      </c>
      <c r="N118" s="154"/>
      <c r="O118" s="154"/>
    </row>
    <row r="130" spans="13:15" x14ac:dyDescent="0.25">
      <c r="M130" s="53" t="s">
        <v>50</v>
      </c>
    </row>
    <row r="131" spans="13:15" x14ac:dyDescent="0.25">
      <c r="M131" s="58" t="s">
        <v>51</v>
      </c>
      <c r="N131" s="58"/>
      <c r="O131" s="58"/>
    </row>
    <row r="132" spans="13:15" x14ac:dyDescent="0.25">
      <c r="M132" s="157" t="s">
        <v>52</v>
      </c>
      <c r="N132" s="157"/>
    </row>
    <row r="144" spans="13:15" x14ac:dyDescent="0.25">
      <c r="M144" s="59" t="s">
        <v>53</v>
      </c>
    </row>
    <row r="146" spans="13:15" x14ac:dyDescent="0.25">
      <c r="M146" s="153" t="s">
        <v>54</v>
      </c>
      <c r="N146" s="153"/>
    </row>
    <row r="157" spans="13:15" x14ac:dyDescent="0.25">
      <c r="M157" s="59" t="s">
        <v>55</v>
      </c>
    </row>
    <row r="158" spans="13:15" x14ac:dyDescent="0.25">
      <c r="M158" s="58" t="s">
        <v>56</v>
      </c>
    </row>
    <row r="159" spans="13:15" x14ac:dyDescent="0.25">
      <c r="M159" s="58" t="s">
        <v>57</v>
      </c>
      <c r="N159" s="58"/>
      <c r="O159" s="58"/>
    </row>
    <row r="160" spans="13:15" x14ac:dyDescent="0.25">
      <c r="M160" s="58" t="s">
        <v>58</v>
      </c>
      <c r="N160" s="58"/>
      <c r="O160" s="53"/>
    </row>
    <row r="161" spans="13:16" x14ac:dyDescent="0.25">
      <c r="M161" s="53" t="s">
        <v>59</v>
      </c>
      <c r="N161" s="53"/>
      <c r="O161" s="53"/>
    </row>
    <row r="162" spans="13:16" x14ac:dyDescent="0.25">
      <c r="M162" s="53" t="s">
        <v>60</v>
      </c>
      <c r="N162" s="53"/>
      <c r="O162" s="53"/>
    </row>
    <row r="170" spans="13:16" x14ac:dyDescent="0.25">
      <c r="M170" s="59" t="s">
        <v>61</v>
      </c>
    </row>
    <row r="172" spans="13:16" x14ac:dyDescent="0.25">
      <c r="M172" s="58" t="s">
        <v>63</v>
      </c>
      <c r="N172" s="58"/>
      <c r="O172" s="58"/>
      <c r="P172" s="58"/>
    </row>
    <row r="183" spans="13:14" x14ac:dyDescent="0.25">
      <c r="M183" s="53" t="s">
        <v>50</v>
      </c>
    </row>
    <row r="185" spans="13:14" x14ac:dyDescent="0.25">
      <c r="M185" s="55" t="s">
        <v>64</v>
      </c>
      <c r="N185" s="55"/>
    </row>
    <row r="186" spans="13:14" x14ac:dyDescent="0.25">
      <c r="M186" s="53" t="s">
        <v>65</v>
      </c>
      <c r="N186" s="53"/>
    </row>
    <row r="197" spans="13:14" x14ac:dyDescent="0.25">
      <c r="M197" s="53" t="s">
        <v>66</v>
      </c>
    </row>
    <row r="199" spans="13:14" x14ac:dyDescent="0.25">
      <c r="M199" s="58" t="s">
        <v>67</v>
      </c>
      <c r="N199" s="58"/>
    </row>
    <row r="210" spans="13:15" x14ac:dyDescent="0.25">
      <c r="M210" s="53" t="s">
        <v>50</v>
      </c>
      <c r="N210" s="57" t="s">
        <v>68</v>
      </c>
      <c r="O210" s="57"/>
    </row>
    <row r="211" spans="13:15" x14ac:dyDescent="0.25">
      <c r="M211" s="56" t="s">
        <v>69</v>
      </c>
      <c r="N211" s="56"/>
      <c r="O211" s="56"/>
    </row>
    <row r="212" spans="13:15" x14ac:dyDescent="0.25">
      <c r="M212" s="53" t="s">
        <v>65</v>
      </c>
      <c r="N212" s="53"/>
    </row>
    <row r="225" spans="13:14" x14ac:dyDescent="0.25">
      <c r="M225" s="53" t="s">
        <v>45</v>
      </c>
    </row>
    <row r="226" spans="13:14" x14ac:dyDescent="0.25">
      <c r="M226" s="58" t="s">
        <v>72</v>
      </c>
      <c r="N226" s="58"/>
    </row>
    <row r="239" spans="13:14" x14ac:dyDescent="0.25">
      <c r="M239" s="53" t="s">
        <v>73</v>
      </c>
    </row>
    <row r="240" spans="13:14" x14ac:dyDescent="0.25">
      <c r="M240" s="56" t="s">
        <v>77</v>
      </c>
      <c r="N240" s="56"/>
    </row>
    <row r="241" spans="13:15" x14ac:dyDescent="0.25">
      <c r="M241" s="58" t="s">
        <v>74</v>
      </c>
      <c r="N241" s="58"/>
      <c r="O241" s="58"/>
    </row>
    <row r="242" spans="13:15" x14ac:dyDescent="0.25">
      <c r="M242" s="48" t="s">
        <v>75</v>
      </c>
      <c r="N242" s="48"/>
      <c r="O242" s="48"/>
    </row>
    <row r="243" spans="13:15" x14ac:dyDescent="0.25">
      <c r="M243" s="53" t="s">
        <v>76</v>
      </c>
      <c r="N243" s="53"/>
    </row>
    <row r="255" spans="13:15" x14ac:dyDescent="0.25">
      <c r="M255" s="53" t="s">
        <v>66</v>
      </c>
      <c r="N255" t="s">
        <v>80</v>
      </c>
    </row>
    <row r="256" spans="13:15" x14ac:dyDescent="0.25">
      <c r="M256" s="58" t="s">
        <v>82</v>
      </c>
      <c r="N256" s="58"/>
    </row>
    <row r="269" spans="13:14" x14ac:dyDescent="0.25">
      <c r="M269" s="53" t="s">
        <v>83</v>
      </c>
      <c r="N269" s="53"/>
    </row>
    <row r="270" spans="13:14" x14ac:dyDescent="0.25">
      <c r="M270" t="s">
        <v>87</v>
      </c>
    </row>
    <row r="271" spans="13:14" x14ac:dyDescent="0.25">
      <c r="M271" s="58" t="s">
        <v>84</v>
      </c>
    </row>
    <row r="272" spans="13:14" x14ac:dyDescent="0.25">
      <c r="M272" t="s">
        <v>85</v>
      </c>
    </row>
    <row r="273" spans="13:14" x14ac:dyDescent="0.25">
      <c r="M273" t="s">
        <v>86</v>
      </c>
    </row>
    <row r="286" spans="13:14" x14ac:dyDescent="0.25">
      <c r="M286" s="53" t="s">
        <v>88</v>
      </c>
      <c r="N286" t="s">
        <v>89</v>
      </c>
    </row>
    <row r="287" spans="13:14" x14ac:dyDescent="0.25">
      <c r="M287" t="s">
        <v>90</v>
      </c>
    </row>
    <row r="302" spans="13:14" x14ac:dyDescent="0.25">
      <c r="M302" s="53" t="s">
        <v>88</v>
      </c>
      <c r="N302" t="s">
        <v>91</v>
      </c>
    </row>
    <row r="303" spans="13:14" x14ac:dyDescent="0.25">
      <c r="M303" t="s">
        <v>92</v>
      </c>
    </row>
    <row r="319" spans="13:13" x14ac:dyDescent="0.25">
      <c r="M319" s="53" t="s">
        <v>93</v>
      </c>
    </row>
    <row r="320" spans="13:13" x14ac:dyDescent="0.25">
      <c r="M320" t="s">
        <v>94</v>
      </c>
    </row>
    <row r="335" spans="13:13" x14ac:dyDescent="0.25">
      <c r="M335" s="53" t="s">
        <v>95</v>
      </c>
    </row>
  </sheetData>
  <mergeCells count="12">
    <mergeCell ref="M146:N146"/>
    <mergeCell ref="M73:P73"/>
    <mergeCell ref="M88:N88"/>
    <mergeCell ref="M89:N89"/>
    <mergeCell ref="M101:O101"/>
    <mergeCell ref="M102:N102"/>
    <mergeCell ref="M118:O118"/>
    <mergeCell ref="M45:N45"/>
    <mergeCell ref="M46:N46"/>
    <mergeCell ref="M48:N48"/>
    <mergeCell ref="M59:P59"/>
    <mergeCell ref="M132:N132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6C4E3-B34C-4715-8975-92DAD6DD92F0}">
  <sheetPr>
    <tabColor rgb="FFFFFF00"/>
  </sheetPr>
  <dimension ref="C1:O14"/>
  <sheetViews>
    <sheetView workbookViewId="0">
      <selection activeCell="E11" sqref="E11"/>
    </sheetView>
  </sheetViews>
  <sheetFormatPr baseColWidth="10" defaultRowHeight="15" x14ac:dyDescent="0.25"/>
  <sheetData>
    <row r="1" spans="3:15" x14ac:dyDescent="0.25">
      <c r="I1" s="53" t="s">
        <v>93</v>
      </c>
    </row>
    <row r="2" spans="3:15" x14ac:dyDescent="0.25">
      <c r="I2" t="s">
        <v>96</v>
      </c>
    </row>
    <row r="3" spans="3:15" x14ac:dyDescent="0.25">
      <c r="I3" t="s">
        <v>97</v>
      </c>
    </row>
    <row r="4" spans="3:15" x14ac:dyDescent="0.25">
      <c r="I4" s="168" t="s">
        <v>98</v>
      </c>
    </row>
    <row r="9" spans="3:15" x14ac:dyDescent="0.25">
      <c r="C9" s="49">
        <v>2</v>
      </c>
      <c r="D9" s="49">
        <v>1.9</v>
      </c>
      <c r="E9" s="49">
        <v>1</v>
      </c>
      <c r="F9" s="49">
        <v>2.6</v>
      </c>
    </row>
    <row r="10" spans="3:15" x14ac:dyDescent="0.25">
      <c r="C10" s="49">
        <v>1</v>
      </c>
      <c r="D10" s="49">
        <v>2.6</v>
      </c>
      <c r="E10" s="49">
        <v>3</v>
      </c>
      <c r="F10" s="49">
        <v>2.8</v>
      </c>
    </row>
    <row r="11" spans="3:15" x14ac:dyDescent="0.25">
      <c r="C11" s="49">
        <v>5</v>
      </c>
      <c r="D11" s="62">
        <v>4.4000000000000004</v>
      </c>
      <c r="E11" s="49">
        <v>5</v>
      </c>
      <c r="F11" s="62">
        <v>4.4000000000000004</v>
      </c>
    </row>
    <row r="12" spans="3:15" x14ac:dyDescent="0.25">
      <c r="C12" s="49">
        <v>3</v>
      </c>
      <c r="D12" s="49">
        <v>2.8</v>
      </c>
      <c r="E12" s="49">
        <v>6</v>
      </c>
      <c r="F12" s="49">
        <v>5.3</v>
      </c>
    </row>
    <row r="14" spans="3:15" x14ac:dyDescent="0.25">
      <c r="N14" s="53" t="s">
        <v>66</v>
      </c>
      <c r="O14" t="s">
        <v>99</v>
      </c>
    </row>
  </sheetData>
  <pageMargins left="0.7" right="0.7" top="0.75" bottom="0.75" header="0.3" footer="0.3"/>
  <ignoredErrors>
    <ignoredError sqref="I4" twoDigitTextYear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Mes Jeux</vt:lpstr>
      <vt:lpstr>Liste Des Courses</vt:lpstr>
      <vt:lpstr>Objectif</vt:lpstr>
      <vt:lpstr>Base De Données</vt:lpstr>
      <vt:lpstr>Overs Gold +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2019-12-28T17:51:28Z</dcterms:created>
  <dcterms:modified xsi:type="dcterms:W3CDTF">2019-12-30T15:58:08Z</dcterms:modified>
</cp:coreProperties>
</file>