
<file path=[Content_Types].xml><?xml version="1.0" encoding="utf-8"?>
<Types xmlns="http://schemas.openxmlformats.org/package/2006/content-types"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ois\Desktop\"/>
    </mc:Choice>
  </mc:AlternateContent>
  <xr:revisionPtr revIDLastSave="0" documentId="8_{F1C8F763-D9C2-4C0A-BD71-4E9E7FED6096}" xr6:coauthVersionLast="44" xr6:coauthVersionMax="44" xr10:uidLastSave="{00000000-0000-0000-0000-000000000000}"/>
  <bookViews>
    <workbookView xWindow="-120" yWindow="-120" windowWidth="29040" windowHeight="15840" tabRatio="500" xr2:uid="{00000000-000D-0000-FFFF-FFFF00000000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K14" i="1" l="1"/>
  <c r="H14" i="1" a="1"/>
  <c r="H14" i="1" s="1"/>
  <c r="K13" i="1"/>
  <c r="H13" i="1" a="1"/>
  <c r="H13" i="1" s="1"/>
  <c r="K12" i="1"/>
  <c r="H12" i="1" a="1"/>
  <c r="H12" i="1" s="1"/>
  <c r="K11" i="1"/>
  <c r="H11" i="1" a="1"/>
  <c r="H11" i="1" s="1"/>
  <c r="K10" i="1"/>
  <c r="H10" i="1" a="1"/>
  <c r="H10" i="1" s="1"/>
  <c r="K9" i="1"/>
  <c r="H9" i="1" a="1"/>
  <c r="H9" i="1" s="1"/>
  <c r="K8" i="1"/>
  <c r="H8" i="1" a="1"/>
  <c r="H8" i="1" s="1"/>
  <c r="K7" i="1"/>
  <c r="H7" i="1" a="1"/>
  <c r="H7" i="1" s="1"/>
  <c r="K6" i="1"/>
  <c r="H6" i="1" a="1"/>
  <c r="H6" i="1" s="1"/>
  <c r="K5" i="1"/>
  <c r="H5" i="1" a="1"/>
  <c r="H5" i="1" s="1"/>
  <c r="H16" i="1" l="1"/>
  <c r="F25" i="1"/>
  <c r="J25" i="1"/>
  <c r="G25" i="1"/>
  <c r="K25" i="1"/>
  <c r="D25" i="1"/>
  <c r="H25" i="1"/>
  <c r="L25" i="1"/>
  <c r="E25" i="1"/>
  <c r="I25" i="1"/>
  <c r="D17" i="1" l="1"/>
  <c r="H17" i="1"/>
  <c r="L16" i="1" s="1"/>
  <c r="D16" i="1"/>
</calcChain>
</file>

<file path=xl/sharedStrings.xml><?xml version="1.0" encoding="utf-8"?>
<sst xmlns="http://schemas.openxmlformats.org/spreadsheetml/2006/main" count="18" uniqueCount="12">
  <si>
    <t>Courses de moins de 13 partants</t>
  </si>
  <si>
    <t>tableaux cote %</t>
  </si>
  <si>
    <t>Cote</t>
  </si>
  <si>
    <t>P%</t>
  </si>
  <si>
    <t>Chevaux</t>
  </si>
  <si>
    <t>Cotes</t>
  </si>
  <si>
    <t>Pourcentages</t>
  </si>
  <si>
    <t>RANG</t>
  </si>
  <si>
    <t>Si inferieur a 45% jouer les outsiders</t>
  </si>
  <si>
    <t>Favoris</t>
  </si>
  <si>
    <t>outsiders</t>
  </si>
  <si>
    <t xml:space="preserve">7 Partants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</si>
</sst>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16" x14ac:knownFonts="1">
    <font>
      <sz val="11"/>
      <color rgb="FF000000"/>
      <name val="Calibri"/>
      <family val="2"/>
      <charset val="1"/>
    </font>
    <font>
      <b/>
      <sz val="22"/>
      <color rgb="FF000000"/>
      <name val="Calibri"/>
      <family val="2"/>
      <charset val="1"/>
    </font>
    <font>
      <b/>
      <sz val="11"/>
      <color rgb="FFFFFFFF"/>
      <name val="Calibri"/>
      <family val="2"/>
      <charset val="1"/>
    </font>
    <font>
      <b/>
      <sz val="11"/>
      <color rgb="FF3F3F3F"/>
      <name val="Calibri"/>
      <family val="2"/>
      <charset val="1"/>
    </font>
    <font>
      <b/>
      <sz val="11"/>
      <color rgb="FFFA7D00"/>
      <name val="Calibri"/>
      <family val="2"/>
      <charset val="1"/>
    </font>
    <font>
      <b/>
      <sz val="11"/>
      <color rgb="FF000000"/>
      <name val="Calibri"/>
      <family val="2"/>
      <charset val="1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</font>
    <font>
      <b/>
      <sz val="11"/>
      <color theme="0"/>
      <name val="Calibri"/>
      <family val="2"/>
    </font>
    <font>
      <b/>
      <i/>
      <sz val="11"/>
      <color theme="0"/>
      <name val="Calibri"/>
      <family val="2"/>
    </font>
    <font>
      <i/>
      <sz val="11"/>
      <color theme="0"/>
      <name val="Calibri"/>
      <family val="2"/>
    </font>
    <font>
      <b/>
      <sz val="14"/>
      <color theme="0"/>
      <name val="Calibri"/>
      <family val="2"/>
    </font>
    <font>
      <sz val="14"/>
      <color theme="0"/>
      <name val="Calibri"/>
      <family val="2"/>
    </font>
    <font>
      <b/>
      <sz val="22"/>
      <color rgb="FF3F3F3F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2F2F2"/>
        <bgColor rgb="FFFFFFFF"/>
      </patternFill>
    </fill>
    <fill>
      <patternFill patternType="solid">
        <fgColor rgb="FFFFFF00"/>
        <bgColor rgb="FFFFFF00"/>
      </patternFill>
    </fill>
    <fill>
      <patternFill patternType="solid">
        <fgColor rgb="FF000000"/>
        <bgColor rgb="FF003300"/>
      </patternFill>
    </fill>
    <fill>
      <patternFill patternType="solid">
        <fgColor rgb="FFFFCC00"/>
        <bgColor rgb="FFFFFF00"/>
      </patternFill>
    </fill>
    <fill>
      <patternFill patternType="solid">
        <fgColor rgb="FF92D050"/>
        <bgColor rgb="FFBFBFBF"/>
      </patternFill>
    </fill>
    <fill>
      <patternFill patternType="solid">
        <fgColor rgb="FFF2F2F2"/>
      </patternFill>
    </fill>
    <fill>
      <patternFill patternType="solid">
        <fgColor rgb="FF0000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003300"/>
      </patternFill>
    </fill>
    <fill>
      <patternFill patternType="solid">
        <fgColor theme="0"/>
        <bgColor rgb="FFFFFF00"/>
      </patternFill>
    </fill>
    <fill>
      <patternFill patternType="solid">
        <fgColor theme="0"/>
        <bgColor rgb="FFFFFFFF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gradientFill degree="90">
        <stop position="0">
          <color theme="1"/>
        </stop>
        <stop position="1">
          <color rgb="FFFF0000"/>
        </stop>
      </gradientFill>
    </fill>
    <fill>
      <gradientFill degree="90">
        <stop position="0">
          <color rgb="FFFF0000"/>
        </stop>
        <stop position="1">
          <color theme="1"/>
        </stop>
      </gradientFill>
    </fill>
  </fills>
  <borders count="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thin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thin">
        <color rgb="FF3F3F3F"/>
      </top>
      <bottom/>
      <diagonal/>
    </border>
    <border>
      <left/>
      <right/>
      <top/>
      <bottom style="thin">
        <color rgb="FF7F7F7F"/>
      </bottom>
      <diagonal/>
    </border>
  </borders>
  <cellStyleXfs count="4">
    <xf numFmtId="0" fontId="0" fillId="0" borderId="0"/>
    <xf numFmtId="0" fontId="4" fillId="2" borderId="1" applyProtection="0"/>
    <xf numFmtId="0" fontId="6" fillId="7" borderId="3" applyNumberFormat="0" applyAlignment="0" applyProtection="0"/>
    <xf numFmtId="0" fontId="7" fillId="7" borderId="1" applyNumberFormat="0" applyAlignment="0" applyProtection="0"/>
  </cellStyleXfs>
  <cellXfs count="42">
    <xf numFmtId="0" fontId="0" fillId="0" borderId="0" xfId="0"/>
    <xf numFmtId="0" fontId="5" fillId="3" borderId="0" xfId="0" applyFont="1" applyFill="1" applyBorder="1" applyAlignment="1">
      <alignment horizontal="center"/>
    </xf>
    <xf numFmtId="0" fontId="2" fillId="4" borderId="0" xfId="0" applyFont="1" applyFill="1" applyBorder="1" applyAlignment="1">
      <alignment horizontal="center" vertical="center"/>
    </xf>
    <xf numFmtId="164" fontId="0" fillId="0" borderId="3" xfId="0" applyNumberFormat="1" applyBorder="1" applyAlignment="1" applyProtection="1">
      <alignment horizontal="center"/>
    </xf>
    <xf numFmtId="0" fontId="0" fillId="6" borderId="3" xfId="0" applyFill="1" applyBorder="1" applyAlignment="1" applyProtection="1">
      <alignment horizontal="center" vertical="center"/>
    </xf>
    <xf numFmtId="164" fontId="5" fillId="3" borderId="4" xfId="0" applyNumberFormat="1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 vertical="center"/>
    </xf>
    <xf numFmtId="164" fontId="0" fillId="0" borderId="4" xfId="0" applyNumberFormat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3" fillId="0" borderId="3" xfId="0" applyFont="1" applyBorder="1" applyAlignment="1" applyProtection="1">
      <alignment horizontal="center"/>
    </xf>
    <xf numFmtId="0" fontId="2" fillId="4" borderId="2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/>
    </xf>
    <xf numFmtId="0" fontId="3" fillId="0" borderId="0" xfId="0" applyFont="1" applyAlignment="1" applyProtection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 applyAlignment="1">
      <alignment horizontal="right"/>
    </xf>
    <xf numFmtId="0" fontId="0" fillId="0" borderId="0" xfId="0" applyAlignment="1" applyProtection="1">
      <alignment horizontal="center" vertical="center"/>
    </xf>
    <xf numFmtId="0" fontId="0" fillId="0" borderId="0" xfId="0" applyAlignment="1">
      <alignment vertical="center"/>
    </xf>
    <xf numFmtId="0" fontId="8" fillId="8" borderId="3" xfId="2" applyFont="1" applyFill="1" applyAlignment="1">
      <alignment horizontal="center" vertical="center"/>
    </xf>
    <xf numFmtId="0" fontId="8" fillId="8" borderId="3" xfId="2" applyFont="1" applyFill="1" applyAlignment="1" applyProtection="1">
      <alignment horizontal="center" vertical="center"/>
    </xf>
    <xf numFmtId="0" fontId="9" fillId="9" borderId="0" xfId="0" applyFont="1" applyFill="1"/>
    <xf numFmtId="0" fontId="10" fillId="10" borderId="2" xfId="0" applyFont="1" applyFill="1" applyBorder="1" applyAlignment="1">
      <alignment horizontal="center" vertical="center"/>
    </xf>
    <xf numFmtId="0" fontId="10" fillId="11" borderId="0" xfId="0" applyFont="1" applyFill="1" applyAlignment="1" applyProtection="1">
      <alignment horizontal="center" vertical="center"/>
    </xf>
    <xf numFmtId="0" fontId="10" fillId="9" borderId="0" xfId="0" applyFont="1" applyFill="1" applyAlignment="1" applyProtection="1">
      <alignment horizontal="center" vertical="center"/>
    </xf>
    <xf numFmtId="0" fontId="11" fillId="9" borderId="0" xfId="1" applyFont="1" applyFill="1" applyBorder="1" applyAlignment="1" applyProtection="1">
      <alignment horizontal="center"/>
    </xf>
    <xf numFmtId="0" fontId="10" fillId="12" borderId="1" xfId="1" applyFont="1" applyFill="1" applyAlignment="1" applyProtection="1">
      <alignment horizontal="center"/>
    </xf>
    <xf numFmtId="0" fontId="12" fillId="9" borderId="0" xfId="0" applyFont="1" applyFill="1"/>
    <xf numFmtId="0" fontId="9" fillId="9" borderId="0" xfId="0" applyFont="1" applyFill="1" applyAlignment="1">
      <alignment horizontal="center"/>
    </xf>
    <xf numFmtId="0" fontId="8" fillId="13" borderId="1" xfId="3" applyFont="1" applyFill="1" applyAlignment="1" applyProtection="1">
      <alignment horizontal="center" vertical="center"/>
    </xf>
    <xf numFmtId="0" fontId="8" fillId="13" borderId="1" xfId="3" applyFont="1" applyFill="1" applyAlignment="1">
      <alignment horizontal="center" vertical="center"/>
    </xf>
    <xf numFmtId="0" fontId="10" fillId="13" borderId="5" xfId="0" applyFont="1" applyFill="1" applyBorder="1" applyAlignment="1">
      <alignment horizontal="center" vertical="center"/>
    </xf>
    <xf numFmtId="0" fontId="13" fillId="13" borderId="5" xfId="0" applyFont="1" applyFill="1" applyBorder="1" applyAlignment="1">
      <alignment horizontal="center" vertical="center"/>
    </xf>
    <xf numFmtId="0" fontId="13" fillId="14" borderId="0" xfId="0" applyFont="1" applyFill="1" applyAlignment="1">
      <alignment horizontal="center" vertical="center"/>
    </xf>
    <xf numFmtId="0" fontId="14" fillId="14" borderId="0" xfId="0" applyFont="1" applyFill="1" applyAlignment="1">
      <alignment horizontal="center" vertical="center"/>
    </xf>
    <xf numFmtId="164" fontId="0" fillId="0" borderId="0" xfId="0" applyNumberFormat="1" applyAlignment="1">
      <alignment horizontal="center"/>
    </xf>
    <xf numFmtId="0" fontId="0" fillId="14" borderId="0" xfId="0" applyFill="1" applyAlignment="1">
      <alignment horizontal="center"/>
    </xf>
    <xf numFmtId="0" fontId="3" fillId="14" borderId="0" xfId="0" applyFont="1" applyFill="1" applyAlignment="1" applyProtection="1">
      <alignment horizontal="center" vertical="center"/>
    </xf>
    <xf numFmtId="0" fontId="0" fillId="15" borderId="0" xfId="0" applyFill="1" applyAlignment="1">
      <alignment horizontal="center"/>
    </xf>
    <xf numFmtId="0" fontId="0" fillId="16" borderId="0" xfId="0" applyFill="1" applyAlignment="1">
      <alignment horizontal="center"/>
    </xf>
    <xf numFmtId="0" fontId="15" fillId="9" borderId="3" xfId="2" applyFont="1" applyFill="1" applyAlignment="1" applyProtection="1">
      <alignment horizontal="center" vertical="center"/>
    </xf>
    <xf numFmtId="0" fontId="15" fillId="9" borderId="3" xfId="2" applyFont="1" applyFill="1" applyAlignment="1">
      <alignment horizontal="center" vertical="center"/>
    </xf>
  </cellXfs>
  <cellStyles count="4">
    <cellStyle name="Calcul" xfId="3" builtinId="22"/>
    <cellStyle name="Normal" xfId="0" builtinId="0"/>
    <cellStyle name="Sortie" xfId="2" builtinId="21"/>
    <cellStyle name="Texte explicatif" xfId="1" builtinId="53" customBuiltin="1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FBFBF"/>
      <rgbColor rgb="FF7F7F7F"/>
      <rgbColor rgb="FF9999FF"/>
      <rgbColor rgb="FF993366"/>
      <rgbColor rgb="FFF2F2F2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2D050"/>
      <rgbColor rgb="FFFFCC00"/>
      <rgbColor rgb="FFFF9900"/>
      <rgbColor rgb="FFFA7D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F3F3F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0FF00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323850</xdr:colOff>
      <xdr:row>1</xdr:row>
      <xdr:rowOff>76199</xdr:rowOff>
    </xdr:from>
    <xdr:to>
      <xdr:col>24</xdr:col>
      <xdr:colOff>0</xdr:colOff>
      <xdr:row>14</xdr:row>
      <xdr:rowOff>47624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2E678F49-C387-435D-A66E-94FD748A52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324350" y="438149"/>
          <a:ext cx="6315075" cy="2447925"/>
        </a:xfrm>
        <a:prstGeom prst="rect">
          <a:avLst/>
        </a:prstGeom>
      </xdr:spPr>
    </xdr:pic>
    <xdr:clientData/>
  </xdr:twoCellAnchor>
  <xdr:twoCellAnchor>
    <xdr:from>
      <xdr:col>10</xdr:col>
      <xdr:colOff>76200</xdr:colOff>
      <xdr:row>25</xdr:row>
      <xdr:rowOff>47625</xdr:rowOff>
    </xdr:from>
    <xdr:to>
      <xdr:col>11</xdr:col>
      <xdr:colOff>333375</xdr:colOff>
      <xdr:row>27</xdr:row>
      <xdr:rowOff>38100</xdr:rowOff>
    </xdr:to>
    <xdr:sp macro="" textlink="">
      <xdr:nvSpPr>
        <xdr:cNvPr id="9" name="Flèche : haut 8">
          <a:extLst>
            <a:ext uri="{FF2B5EF4-FFF2-40B4-BE49-F238E27FC236}">
              <a16:creationId xmlns:a16="http://schemas.microsoft.com/office/drawing/2014/main" id="{C16C810E-4539-4BE4-B0CC-98DBD4D3C2E1}"/>
            </a:ext>
          </a:extLst>
        </xdr:cNvPr>
        <xdr:cNvSpPr/>
      </xdr:nvSpPr>
      <xdr:spPr>
        <a:xfrm>
          <a:off x="4076700" y="5029200"/>
          <a:ext cx="657225" cy="371475"/>
        </a:xfrm>
        <a:prstGeom prst="upArrow">
          <a:avLst/>
        </a:prstGeom>
        <a:solidFill>
          <a:srgbClr val="00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352424</xdr:colOff>
      <xdr:row>24</xdr:row>
      <xdr:rowOff>133350</xdr:rowOff>
    </xdr:from>
    <xdr:to>
      <xdr:col>3</xdr:col>
      <xdr:colOff>142875</xdr:colOff>
      <xdr:row>29</xdr:row>
      <xdr:rowOff>104776</xdr:rowOff>
    </xdr:to>
    <xdr:sp macro="" textlink="">
      <xdr:nvSpPr>
        <xdr:cNvPr id="13" name="Flèche : courbe vers la droite 12">
          <a:extLst>
            <a:ext uri="{FF2B5EF4-FFF2-40B4-BE49-F238E27FC236}">
              <a16:creationId xmlns:a16="http://schemas.microsoft.com/office/drawing/2014/main" id="{130B235F-B6C3-405A-AB29-90A704DB2372}"/>
            </a:ext>
          </a:extLst>
        </xdr:cNvPr>
        <xdr:cNvSpPr/>
      </xdr:nvSpPr>
      <xdr:spPr>
        <a:xfrm>
          <a:off x="752474" y="4924425"/>
          <a:ext cx="590551" cy="923926"/>
        </a:xfrm>
        <a:prstGeom prst="curvedRightArrow">
          <a:avLst/>
        </a:prstGeom>
        <a:solidFill>
          <a:srgbClr val="00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36"/>
  <sheetViews>
    <sheetView tabSelected="1" zoomScaleNormal="100" workbookViewId="0">
      <selection activeCell="F25" sqref="F25"/>
    </sheetView>
  </sheetViews>
  <sheetFormatPr baseColWidth="10" defaultColWidth="9.140625" defaultRowHeight="15" x14ac:dyDescent="0.25"/>
  <cols>
    <col min="1" max="20" width="6" customWidth="1"/>
    <col min="21" max="21" width="7.42578125" customWidth="1"/>
    <col min="22" max="1025" width="10.7109375" customWidth="1"/>
  </cols>
  <sheetData>
    <row r="1" spans="1:19" ht="28.5" x14ac:dyDescent="0.45">
      <c r="A1" s="12" t="s">
        <v>0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</row>
    <row r="2" spans="1:19" x14ac:dyDescent="0.25">
      <c r="K2" s="21"/>
      <c r="L2" s="22" t="s">
        <v>1</v>
      </c>
      <c r="M2" s="22"/>
      <c r="N2" s="22"/>
      <c r="O2" s="22"/>
      <c r="P2" s="22"/>
      <c r="Q2" s="22"/>
      <c r="R2" s="22"/>
      <c r="S2" s="22"/>
    </row>
    <row r="3" spans="1:19" x14ac:dyDescent="0.25">
      <c r="K3" s="21"/>
      <c r="L3" s="23" t="s">
        <v>2</v>
      </c>
      <c r="M3" s="24" t="s">
        <v>3</v>
      </c>
      <c r="N3" s="23" t="s">
        <v>2</v>
      </c>
      <c r="O3" s="24" t="s">
        <v>3</v>
      </c>
      <c r="P3" s="23" t="s">
        <v>2</v>
      </c>
      <c r="Q3" s="24" t="s">
        <v>3</v>
      </c>
      <c r="R3" s="23" t="s">
        <v>2</v>
      </c>
      <c r="S3" s="24" t="s">
        <v>3</v>
      </c>
    </row>
    <row r="4" spans="1:19" x14ac:dyDescent="0.25">
      <c r="D4" s="10" t="s">
        <v>4</v>
      </c>
      <c r="E4" s="10"/>
      <c r="F4" s="10" t="s">
        <v>5</v>
      </c>
      <c r="G4" s="10"/>
      <c r="H4" s="10" t="s">
        <v>6</v>
      </c>
      <c r="I4" s="10"/>
      <c r="J4" s="10"/>
      <c r="K4" s="25" t="s">
        <v>7</v>
      </c>
      <c r="L4" s="26">
        <v>1</v>
      </c>
      <c r="M4" s="26">
        <v>50</v>
      </c>
      <c r="N4" s="26">
        <v>12</v>
      </c>
      <c r="O4" s="26">
        <v>7.7</v>
      </c>
      <c r="P4" s="26">
        <v>23</v>
      </c>
      <c r="Q4" s="26">
        <v>4.0999999999999996</v>
      </c>
      <c r="R4" s="26">
        <v>34</v>
      </c>
      <c r="S4" s="26">
        <v>2.8</v>
      </c>
    </row>
    <row r="5" spans="1:19" x14ac:dyDescent="0.25">
      <c r="D5" s="9">
        <v>1</v>
      </c>
      <c r="E5" s="9"/>
      <c r="F5" s="8">
        <v>10</v>
      </c>
      <c r="G5" s="8"/>
      <c r="H5" s="7">
        <f t="array" ref="H5">IF(F5="","",MIN(IF($L$4:$S$14=INT(F5),$M$4:$T$14))/100)</f>
        <v>9.0999999999999998E-2</v>
      </c>
      <c r="I5" s="7"/>
      <c r="J5" s="7"/>
      <c r="K5" s="27">
        <f t="shared" ref="K5:K14" si="0">IFERROR(RANK(F5,$F$5:$G$14,1)+COUNTIF(F5:F14,F5)-1,"")</f>
        <v>4</v>
      </c>
      <c r="L5" s="26">
        <v>2</v>
      </c>
      <c r="M5" s="26">
        <v>33.299999999999997</v>
      </c>
      <c r="N5" s="26">
        <v>13</v>
      </c>
      <c r="O5" s="26">
        <v>7.1</v>
      </c>
      <c r="P5" s="26">
        <v>24</v>
      </c>
      <c r="Q5" s="26">
        <v>4</v>
      </c>
      <c r="R5" s="26">
        <v>35</v>
      </c>
      <c r="S5" s="26">
        <v>2.7</v>
      </c>
    </row>
    <row r="6" spans="1:19" x14ac:dyDescent="0.25">
      <c r="D6" s="9">
        <v>2</v>
      </c>
      <c r="E6" s="9"/>
      <c r="F6" s="8">
        <v>16</v>
      </c>
      <c r="G6" s="8"/>
      <c r="H6" s="7">
        <f t="array" ref="H6">IF(F6="","",MIN(IF($L$4:$S$14=INT(F6),$M$4:$T$14))/100)</f>
        <v>5.9000000000000004E-2</v>
      </c>
      <c r="I6" s="7"/>
      <c r="J6" s="7"/>
      <c r="K6" s="27">
        <f t="shared" si="0"/>
        <v>5</v>
      </c>
      <c r="L6" s="26">
        <v>3</v>
      </c>
      <c r="M6" s="26">
        <v>25</v>
      </c>
      <c r="N6" s="26">
        <v>14</v>
      </c>
      <c r="O6" s="26">
        <v>6.7</v>
      </c>
      <c r="P6" s="26">
        <v>25</v>
      </c>
      <c r="Q6" s="26">
        <v>3.8</v>
      </c>
      <c r="R6" s="26">
        <v>36</v>
      </c>
      <c r="S6" s="26">
        <v>2.7</v>
      </c>
    </row>
    <row r="7" spans="1:19" x14ac:dyDescent="0.25">
      <c r="D7" s="9">
        <v>3</v>
      </c>
      <c r="E7" s="9"/>
      <c r="F7" s="8">
        <v>2</v>
      </c>
      <c r="G7" s="8"/>
      <c r="H7" s="7">
        <f t="array" ref="H7">IF(F7="","",MIN(IF($L$4:$S$14=INT(F7),$M$4:$T$14))/100)</f>
        <v>0.33299999999999996</v>
      </c>
      <c r="I7" s="7"/>
      <c r="J7" s="7"/>
      <c r="K7" s="27">
        <f t="shared" si="0"/>
        <v>1</v>
      </c>
      <c r="L7" s="26">
        <v>4</v>
      </c>
      <c r="M7" s="26">
        <v>20</v>
      </c>
      <c r="N7" s="26">
        <v>15</v>
      </c>
      <c r="O7" s="26">
        <v>6.3</v>
      </c>
      <c r="P7" s="26">
        <v>26</v>
      </c>
      <c r="Q7" s="26">
        <v>3.7</v>
      </c>
      <c r="R7" s="26">
        <v>37</v>
      </c>
      <c r="S7" s="26">
        <v>2.6</v>
      </c>
    </row>
    <row r="8" spans="1:19" x14ac:dyDescent="0.25">
      <c r="D8" s="9">
        <v>4</v>
      </c>
      <c r="E8" s="9"/>
      <c r="F8" s="8">
        <v>4.2</v>
      </c>
      <c r="G8" s="8"/>
      <c r="H8" s="7">
        <f t="array" ref="H8">IF(F8="","",MIN(IF($L$4:$S$14=INT(F8),$M$4:$T$14))/100)</f>
        <v>0.2</v>
      </c>
      <c r="I8" s="7"/>
      <c r="J8" s="7"/>
      <c r="K8" s="27">
        <f t="shared" si="0"/>
        <v>2</v>
      </c>
      <c r="L8" s="26">
        <v>5</v>
      </c>
      <c r="M8" s="26">
        <v>16.7</v>
      </c>
      <c r="N8" s="26">
        <v>16</v>
      </c>
      <c r="O8" s="26">
        <v>5.9</v>
      </c>
      <c r="P8" s="26">
        <v>27</v>
      </c>
      <c r="Q8" s="26">
        <v>3.5</v>
      </c>
      <c r="R8" s="26">
        <v>38</v>
      </c>
      <c r="S8" s="26">
        <v>2.5</v>
      </c>
    </row>
    <row r="9" spans="1:19" x14ac:dyDescent="0.25">
      <c r="D9" s="9">
        <v>5</v>
      </c>
      <c r="E9" s="9"/>
      <c r="F9" s="8">
        <v>40</v>
      </c>
      <c r="G9" s="8"/>
      <c r="H9" s="7">
        <f t="array" ref="H9">IF(F9="","",MIN(IF($L$4:$S$14=INT(F9),$M$4:$T$14))/100)</f>
        <v>0</v>
      </c>
      <c r="I9" s="7"/>
      <c r="J9" s="7"/>
      <c r="K9" s="27">
        <f t="shared" si="0"/>
        <v>7</v>
      </c>
      <c r="L9" s="26">
        <v>6</v>
      </c>
      <c r="M9" s="26">
        <v>14.3</v>
      </c>
      <c r="N9" s="26">
        <v>17</v>
      </c>
      <c r="O9" s="26">
        <v>5.5</v>
      </c>
      <c r="P9" s="26">
        <v>28</v>
      </c>
      <c r="Q9" s="26">
        <v>3.4</v>
      </c>
      <c r="R9" s="26">
        <v>39</v>
      </c>
      <c r="S9" s="26">
        <v>2.5</v>
      </c>
    </row>
    <row r="10" spans="1:19" x14ac:dyDescent="0.25">
      <c r="D10" s="9">
        <v>6</v>
      </c>
      <c r="E10" s="9"/>
      <c r="F10" s="8">
        <v>24</v>
      </c>
      <c r="G10" s="8"/>
      <c r="H10" s="7">
        <f t="array" ref="H10">IF(F10="","",MIN(IF($L$4:$S$14=INT(F10),$M$4:$T$14))/100)</f>
        <v>0.04</v>
      </c>
      <c r="I10" s="7"/>
      <c r="J10" s="7"/>
      <c r="K10" s="27">
        <f t="shared" si="0"/>
        <v>6</v>
      </c>
      <c r="L10" s="26">
        <v>7</v>
      </c>
      <c r="M10" s="26">
        <v>12.5</v>
      </c>
      <c r="N10" s="26">
        <v>18</v>
      </c>
      <c r="O10" s="26">
        <v>5.3</v>
      </c>
      <c r="P10" s="26">
        <v>29</v>
      </c>
      <c r="Q10" s="26">
        <v>3.3</v>
      </c>
      <c r="R10" s="28"/>
      <c r="S10" s="28"/>
    </row>
    <row r="11" spans="1:19" x14ac:dyDescent="0.25">
      <c r="D11" s="9">
        <v>7</v>
      </c>
      <c r="E11" s="9"/>
      <c r="F11" s="8">
        <v>4.9000000000000004</v>
      </c>
      <c r="G11" s="8"/>
      <c r="H11" s="7">
        <f t="array" ref="H11">IF(F11="","",MIN(IF($L$4:$S$14=INT(F11),$M$4:$T$14))/100)</f>
        <v>0.2</v>
      </c>
      <c r="I11" s="7"/>
      <c r="J11" s="7"/>
      <c r="K11" s="27">
        <f t="shared" si="0"/>
        <v>3</v>
      </c>
      <c r="L11" s="26">
        <v>8</v>
      </c>
      <c r="M11" s="26">
        <v>11.1</v>
      </c>
      <c r="N11" s="26">
        <v>19</v>
      </c>
      <c r="O11" s="26">
        <v>5</v>
      </c>
      <c r="P11" s="26">
        <v>30</v>
      </c>
      <c r="Q11" s="26">
        <v>3.2</v>
      </c>
      <c r="R11" s="28"/>
      <c r="S11" s="28"/>
    </row>
    <row r="12" spans="1:19" x14ac:dyDescent="0.25">
      <c r="D12" s="9">
        <v>8</v>
      </c>
      <c r="E12" s="9"/>
      <c r="F12" s="8">
        <v>84</v>
      </c>
      <c r="G12" s="8"/>
      <c r="H12" s="7">
        <f t="array" ref="H12">IF(F12="","",MIN(IF($L$4:$S$14=INT(F12),$M$4:$T$14))/100)</f>
        <v>0</v>
      </c>
      <c r="I12" s="7"/>
      <c r="J12" s="7"/>
      <c r="K12" s="27">
        <f t="shared" si="0"/>
        <v>8</v>
      </c>
      <c r="L12" s="26">
        <v>9</v>
      </c>
      <c r="M12" s="26">
        <v>10</v>
      </c>
      <c r="N12" s="26">
        <v>20</v>
      </c>
      <c r="O12" s="26">
        <v>4.8</v>
      </c>
      <c r="P12" s="26">
        <v>31</v>
      </c>
      <c r="Q12" s="26">
        <v>3.1</v>
      </c>
      <c r="R12" s="28"/>
      <c r="S12" s="28"/>
    </row>
    <row r="13" spans="1:19" x14ac:dyDescent="0.25">
      <c r="D13" s="9">
        <v>9</v>
      </c>
      <c r="E13" s="9"/>
      <c r="F13" s="8">
        <v>106</v>
      </c>
      <c r="G13" s="8"/>
      <c r="H13" s="7">
        <f t="array" ref="H13">IF(F13="","",MIN(IF($L$4:$S$14=INT(F13),$M$4:$T$14))/100)</f>
        <v>0</v>
      </c>
      <c r="I13" s="7"/>
      <c r="J13" s="7"/>
      <c r="K13" s="27">
        <f t="shared" si="0"/>
        <v>9</v>
      </c>
      <c r="L13" s="26">
        <v>10</v>
      </c>
      <c r="M13" s="26">
        <v>9.1</v>
      </c>
      <c r="N13" s="26">
        <v>21</v>
      </c>
      <c r="O13" s="26">
        <v>4.5</v>
      </c>
      <c r="P13" s="26">
        <v>32</v>
      </c>
      <c r="Q13" s="26">
        <v>3</v>
      </c>
      <c r="R13" s="28"/>
      <c r="S13" s="28"/>
    </row>
    <row r="14" spans="1:19" x14ac:dyDescent="0.25">
      <c r="D14" s="9">
        <v>10</v>
      </c>
      <c r="E14" s="9"/>
      <c r="F14" s="8"/>
      <c r="G14" s="8"/>
      <c r="H14" s="7" t="str">
        <f t="array" ref="H14">IF(F14="","",MIN(IF($L$4:$S$14=INT(F14),$M$4:$T$14))/100)</f>
        <v/>
      </c>
      <c r="I14" s="7"/>
      <c r="J14" s="7"/>
      <c r="K14" s="27" t="str">
        <f t="shared" si="0"/>
        <v/>
      </c>
      <c r="L14" s="26">
        <v>11</v>
      </c>
      <c r="M14" s="26">
        <v>8.3000000000000007</v>
      </c>
      <c r="N14" s="26">
        <v>22</v>
      </c>
      <c r="O14" s="26">
        <v>4.3</v>
      </c>
      <c r="P14" s="26">
        <v>33</v>
      </c>
      <c r="Q14" s="26">
        <v>2.9</v>
      </c>
      <c r="R14" s="28"/>
      <c r="S14" s="28"/>
    </row>
    <row r="16" spans="1:19" x14ac:dyDescent="0.25">
      <c r="D16" s="6" t="str">
        <f>IF(H16&lt;1.25,"Course jouable","Course non jouable")</f>
        <v>Course jouable</v>
      </c>
      <c r="E16" s="6"/>
      <c r="F16" s="6"/>
      <c r="G16" s="6"/>
      <c r="H16" s="5">
        <f>SUM(H5:H14)</f>
        <v>0.92300000000000004</v>
      </c>
      <c r="I16" s="5"/>
      <c r="J16" s="5"/>
      <c r="L16" s="35">
        <f>H16+H17</f>
        <v>1.6960000000000002</v>
      </c>
      <c r="M16" s="35"/>
    </row>
    <row r="17" spans="4:23" x14ac:dyDescent="0.25">
      <c r="D17" s="4" t="str">
        <f>IF(H16&gt;0.45,"Jouer les favoris","jouer les outsiders")</f>
        <v>Jouer les favoris</v>
      </c>
      <c r="E17" s="4"/>
      <c r="F17" s="4"/>
      <c r="G17" s="4"/>
      <c r="H17" s="3">
        <f>H16-(H5+H6)</f>
        <v>0.77300000000000002</v>
      </c>
      <c r="I17" s="3"/>
      <c r="J17" s="3"/>
    </row>
    <row r="18" spans="4:23" x14ac:dyDescent="0.25">
      <c r="D18" s="2" t="s">
        <v>8</v>
      </c>
      <c r="E18" s="2"/>
      <c r="F18" s="2"/>
      <c r="G18" s="2"/>
      <c r="H18" s="2"/>
      <c r="I18" s="2"/>
      <c r="J18" s="2"/>
    </row>
    <row r="20" spans="4:23" x14ac:dyDescent="0.25">
      <c r="D20" s="14"/>
    </row>
    <row r="21" spans="4:23" x14ac:dyDescent="0.25">
      <c r="D21" s="15"/>
      <c r="E21" s="15"/>
      <c r="H21" s="13"/>
      <c r="I21" s="13"/>
      <c r="J21" s="13"/>
      <c r="K21" s="13"/>
    </row>
    <row r="23" spans="4:23" x14ac:dyDescent="0.25">
      <c r="D23" s="1" t="s">
        <v>11</v>
      </c>
      <c r="E23" s="1"/>
      <c r="F23" s="1"/>
    </row>
    <row r="24" spans="4:23" ht="18.75" x14ac:dyDescent="0.25">
      <c r="D24" s="11" t="s">
        <v>9</v>
      </c>
      <c r="E24" s="11"/>
      <c r="F24" s="11"/>
      <c r="G24" s="33" t="s">
        <v>10</v>
      </c>
      <c r="H24" s="34"/>
      <c r="I24" s="34"/>
      <c r="J24" s="34"/>
      <c r="K24" s="32"/>
      <c r="L24" s="31"/>
      <c r="M24" s="31"/>
    </row>
    <row r="25" spans="4:23" x14ac:dyDescent="0.25">
      <c r="D25" s="17">
        <f>IFERROR(INDEX($D$5:$D$14,MATCH(1,$K$5:$K$14,0)),"")</f>
        <v>3</v>
      </c>
      <c r="E25" s="17">
        <f>IFERROR(INDEX($D$5:$D$14,MATCH(2,$K$5:$K$14,0)),"")</f>
        <v>4</v>
      </c>
      <c r="F25" s="17">
        <f>IFERROR(INDEX($D$5:$D$14,MATCH(3,$K$5:$K$14,0)),"")</f>
        <v>7</v>
      </c>
      <c r="G25" s="19">
        <f>IFERROR(INDEX($D$5:$D$14,MATCH(4,$K$5:$K$14,0)),"")</f>
        <v>1</v>
      </c>
      <c r="H25" s="20">
        <f>IFERROR(INDEX($D$5:$D$14,MATCH(5,$K$5:$K$14,0)),"")</f>
        <v>2</v>
      </c>
      <c r="I25" s="20">
        <f>IFERROR(INDEX($D$5:$D$14,MATCH(6,$K$5:$K$14,0)),"")</f>
        <v>6</v>
      </c>
      <c r="J25" s="20">
        <f>IFERROR(INDEX($D$5:$D$14,MATCH(7,$K$5:$K$14,0)),"")</f>
        <v>5</v>
      </c>
      <c r="K25" s="29">
        <f>IFERROR(INDEX($D$5:$D$14,MATCH(8,$K$5:$K$14,0)),"")</f>
        <v>8</v>
      </c>
      <c r="L25" s="30">
        <f>IFERROR(INDEX($D$5:$D$14,MATCH(9,$K$5:$K$14,0)),"")</f>
        <v>9</v>
      </c>
      <c r="N25" s="18"/>
      <c r="W25" s="16"/>
    </row>
    <row r="28" spans="4:23" x14ac:dyDescent="0.25">
      <c r="D28" s="14"/>
      <c r="E28" s="38"/>
      <c r="F28" s="38"/>
      <c r="G28" s="38"/>
      <c r="H28" s="38"/>
      <c r="I28" s="38"/>
    </row>
    <row r="29" spans="4:23" x14ac:dyDescent="0.25">
      <c r="D29" s="13"/>
      <c r="E29" s="37"/>
      <c r="F29" s="40">
        <v>3</v>
      </c>
      <c r="G29" s="41">
        <v>4</v>
      </c>
      <c r="H29" s="41">
        <v>7</v>
      </c>
      <c r="I29" s="36"/>
    </row>
    <row r="30" spans="4:23" x14ac:dyDescent="0.25">
      <c r="E30" s="37"/>
      <c r="F30" s="40"/>
      <c r="G30" s="41"/>
      <c r="H30" s="41"/>
      <c r="I30" s="36"/>
    </row>
    <row r="31" spans="4:23" x14ac:dyDescent="0.25">
      <c r="E31" s="39"/>
      <c r="F31" s="39"/>
      <c r="G31" s="39"/>
      <c r="H31" s="39"/>
      <c r="I31" s="39"/>
    </row>
    <row r="32" spans="4:23" x14ac:dyDescent="0.25">
      <c r="D32" s="14"/>
    </row>
    <row r="33" spans="4:7" x14ac:dyDescent="0.25">
      <c r="D33" s="13"/>
      <c r="E33" s="13"/>
      <c r="F33" s="13"/>
      <c r="G33" s="13"/>
    </row>
    <row r="36" spans="4:7" x14ac:dyDescent="0.25">
      <c r="D36" s="14"/>
    </row>
  </sheetData>
  <mergeCells count="52">
    <mergeCell ref="G24:J24"/>
    <mergeCell ref="K24:M24"/>
    <mergeCell ref="L16:M16"/>
    <mergeCell ref="F29:F30"/>
    <mergeCell ref="G29:G30"/>
    <mergeCell ref="H29:H30"/>
    <mergeCell ref="E28:I28"/>
    <mergeCell ref="I29:I30"/>
    <mergeCell ref="E29:E30"/>
    <mergeCell ref="E31:I31"/>
    <mergeCell ref="D23:F23"/>
    <mergeCell ref="D24:F24"/>
    <mergeCell ref="D16:G16"/>
    <mergeCell ref="H16:J16"/>
    <mergeCell ref="D17:G17"/>
    <mergeCell ref="H17:J17"/>
    <mergeCell ref="D18:J18"/>
    <mergeCell ref="D13:E13"/>
    <mergeCell ref="F13:G13"/>
    <mergeCell ref="H13:J13"/>
    <mergeCell ref="D14:E14"/>
    <mergeCell ref="F14:G14"/>
    <mergeCell ref="H14:J14"/>
    <mergeCell ref="D11:E11"/>
    <mergeCell ref="F11:G11"/>
    <mergeCell ref="H11:J11"/>
    <mergeCell ref="D12:E12"/>
    <mergeCell ref="F12:G12"/>
    <mergeCell ref="H12:J12"/>
    <mergeCell ref="D9:E9"/>
    <mergeCell ref="F9:G9"/>
    <mergeCell ref="H9:J9"/>
    <mergeCell ref="D10:E10"/>
    <mergeCell ref="F10:G10"/>
    <mergeCell ref="H10:J10"/>
    <mergeCell ref="D7:E7"/>
    <mergeCell ref="F7:G7"/>
    <mergeCell ref="H7:J7"/>
    <mergeCell ref="D8:E8"/>
    <mergeCell ref="F8:G8"/>
    <mergeCell ref="H8:J8"/>
    <mergeCell ref="D5:E5"/>
    <mergeCell ref="F5:G5"/>
    <mergeCell ref="H5:J5"/>
    <mergeCell ref="D6:E6"/>
    <mergeCell ref="F6:G6"/>
    <mergeCell ref="H6:J6"/>
    <mergeCell ref="A1:P1"/>
    <mergeCell ref="L2:S2"/>
    <mergeCell ref="D4:E4"/>
    <mergeCell ref="F4:G4"/>
    <mergeCell ref="H4:J4"/>
  </mergeCells>
  <pageMargins left="0.7" right="0.7" top="0.75" bottom="0.75" header="0.51180555555555496" footer="0.51180555555555496"/>
  <pageSetup paperSize="9" firstPageNumber="0" orientation="portrait" horizontalDpi="300" verticalDpi="30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137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franc</dc:creator>
  <dc:description/>
  <cp:lastModifiedBy>francois</cp:lastModifiedBy>
  <cp:revision>4</cp:revision>
  <dcterms:created xsi:type="dcterms:W3CDTF">2019-07-15T12:54:38Z</dcterms:created>
  <dcterms:modified xsi:type="dcterms:W3CDTF">2019-09-03T15:06:50Z</dcterms:modified>
  <dc:language>de-DE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