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C019\Downloads\"/>
    </mc:Choice>
  </mc:AlternateContent>
  <xr:revisionPtr revIDLastSave="0" documentId="13_ncr:1_{4B277735-50E5-4A83-AF66-61320E4E1311}" xr6:coauthVersionLast="45" xr6:coauthVersionMax="45" xr10:uidLastSave="{00000000-0000-0000-0000-000000000000}"/>
  <workbookProtection workbookPassword="CC73" lockStructure="1"/>
  <bookViews>
    <workbookView xWindow="-98" yWindow="-98" windowWidth="20715" windowHeight="13276" xr2:uid="{00000000-000D-0000-FFFF-FFFF00000000}"/>
  </bookViews>
  <sheets>
    <sheet name="GR02" sheetId="1" r:id="rId1"/>
    <sheet name="calcul code couleur" sheetId="3" r:id="rId2"/>
    <sheet name="List" sheetId="2" state="hidden" r:id="rId3"/>
  </sheets>
  <functionGroups builtInGroupCount="19"/>
  <definedNames>
    <definedName name="_xlnm._FilterDatabase" localSheetId="0" hidden="1">'GR02'!$A$9:$AG$20</definedName>
    <definedName name="_xlnm._FilterDatabase" localSheetId="2" hidden="1">List!$D$8:$F$17</definedName>
    <definedName name="_FilterDatabazy" localSheetId="0" hidden="1">'GR02'!$A$9:$AG$20</definedName>
    <definedName name="_xlnm.Print_Area" localSheetId="1">'calcul code couleur'!$A$1:$AA$51</definedName>
    <definedName name="_xlnm.Print_Area" localSheetId="0">'GR02'!$A$1:$Z$27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9" i="3" l="1"/>
  <c r="N42" i="3"/>
  <c r="N46" i="3"/>
  <c r="M39" i="3"/>
  <c r="M42" i="3"/>
  <c r="M46" i="3"/>
  <c r="L42" i="3"/>
  <c r="L46" i="3"/>
  <c r="K42" i="3"/>
  <c r="J42" i="3"/>
  <c r="J46" i="3"/>
  <c r="E16" i="3"/>
  <c r="K15" i="3"/>
  <c r="K22" i="3"/>
  <c r="G23" i="3"/>
  <c r="E17" i="3"/>
  <c r="G18" i="3"/>
  <c r="J20" i="3"/>
  <c r="H21" i="3"/>
  <c r="E14" i="3"/>
  <c r="M14" i="3"/>
  <c r="I22" i="3"/>
  <c r="I19" i="3"/>
  <c r="G22" i="3"/>
  <c r="D21" i="3"/>
  <c r="J16" i="3"/>
  <c r="D18" i="3"/>
  <c r="G14" i="3"/>
  <c r="M18" i="3"/>
  <c r="F23" i="3"/>
  <c r="K21" i="3"/>
  <c r="E15" i="3"/>
  <c r="G19" i="3"/>
  <c r="J21" i="3"/>
  <c r="D22" i="3"/>
  <c r="K18" i="3"/>
  <c r="J22" i="3"/>
  <c r="L20" i="3"/>
  <c r="I15" i="3"/>
  <c r="M17" i="3"/>
  <c r="G21" i="3"/>
  <c r="L21" i="3"/>
  <c r="E20" i="3"/>
  <c r="I23" i="3"/>
  <c r="J14" i="3"/>
  <c r="J15" i="3"/>
  <c r="D6" i="3"/>
  <c r="L22" i="3"/>
  <c r="E19" i="3"/>
  <c r="E21" i="3"/>
  <c r="M21" i="3"/>
  <c r="H22" i="3"/>
  <c r="K20" i="3"/>
  <c r="H18" i="3"/>
  <c r="D19" i="3"/>
  <c r="G20" i="3"/>
  <c r="F14" i="3"/>
  <c r="D15" i="3"/>
  <c r="F15" i="3"/>
  <c r="M23" i="3"/>
  <c r="K19" i="3"/>
  <c r="L15" i="3"/>
  <c r="E23" i="3"/>
  <c r="L16" i="3"/>
  <c r="K14" i="3"/>
  <c r="I20" i="3"/>
  <c r="K16" i="3"/>
  <c r="F16" i="3"/>
  <c r="I18" i="3"/>
  <c r="J19" i="3"/>
  <c r="K23" i="3"/>
  <c r="I21" i="3"/>
  <c r="L14" i="3"/>
  <c r="M19" i="3"/>
  <c r="D14" i="3"/>
  <c r="M20" i="3"/>
  <c r="M15" i="3"/>
  <c r="I16" i="3"/>
  <c r="H19" i="3"/>
  <c r="E22" i="3"/>
  <c r="F17" i="3"/>
  <c r="F20" i="3"/>
  <c r="H15" i="3"/>
  <c r="H20" i="3"/>
  <c r="L17" i="3"/>
  <c r="H16" i="3"/>
  <c r="J23" i="3"/>
  <c r="M16" i="3"/>
  <c r="D8" i="3"/>
  <c r="K17" i="3"/>
  <c r="D23" i="3"/>
  <c r="J18" i="3"/>
  <c r="D10" i="3"/>
  <c r="D2" i="3"/>
  <c r="G16" i="3"/>
  <c r="D17" i="3"/>
  <c r="H14" i="3"/>
  <c r="D20" i="3"/>
  <c r="F22" i="3"/>
  <c r="F18" i="3"/>
  <c r="H23" i="3"/>
  <c r="I14" i="3"/>
  <c r="G15" i="3"/>
  <c r="G17" i="3"/>
  <c r="D4" i="3"/>
  <c r="L19" i="3"/>
  <c r="D16" i="3"/>
  <c r="F19" i="3"/>
  <c r="L18" i="3"/>
  <c r="J17" i="3"/>
  <c r="L23" i="3"/>
  <c r="E18" i="3"/>
  <c r="M22" i="3"/>
  <c r="H17" i="3"/>
  <c r="I17" i="3"/>
  <c r="F21" i="3"/>
  <c r="R19" i="3" l="1"/>
  <c r="N43" i="3"/>
  <c r="K41" i="3"/>
  <c r="F46" i="3"/>
  <c r="Q15" i="3"/>
  <c r="R16" i="3"/>
  <c r="G41" i="3"/>
  <c r="N38" i="3"/>
  <c r="K38" i="3"/>
  <c r="K44" i="3"/>
  <c r="K45" i="3"/>
  <c r="F41" i="3"/>
  <c r="N40" i="3"/>
  <c r="G44" i="3"/>
  <c r="G46" i="3"/>
  <c r="H40" i="3"/>
  <c r="K40" i="3"/>
  <c r="H46" i="3"/>
  <c r="I44" i="3"/>
  <c r="I41" i="3"/>
  <c r="I39" i="3"/>
  <c r="Q20" i="3"/>
  <c r="K37" i="3"/>
  <c r="R20" i="3"/>
  <c r="N44" i="3"/>
  <c r="L40" i="3"/>
  <c r="E43" i="3"/>
  <c r="F44" i="3"/>
  <c r="L45" i="3"/>
  <c r="O22" i="3"/>
  <c r="J43" i="3"/>
  <c r="E44" i="3"/>
  <c r="O15" i="3"/>
  <c r="F40" i="3"/>
  <c r="G43" i="3"/>
  <c r="L44" i="3"/>
  <c r="E38" i="3"/>
  <c r="I43" i="3"/>
  <c r="K43" i="3"/>
  <c r="N45" i="3"/>
  <c r="R22" i="3"/>
  <c r="M40" i="3"/>
  <c r="L43" i="3"/>
  <c r="G38" i="3"/>
  <c r="Q14" i="3"/>
  <c r="E37" i="3"/>
  <c r="Q22" i="3"/>
  <c r="K39" i="3"/>
  <c r="H42" i="3"/>
  <c r="E45" i="3"/>
  <c r="E46" i="3"/>
  <c r="F37" i="3"/>
  <c r="R15" i="3"/>
  <c r="P15" i="3"/>
  <c r="F38" i="3"/>
  <c r="H44" i="3"/>
  <c r="G45" i="3"/>
  <c r="E41" i="3"/>
  <c r="J44" i="3"/>
  <c r="M43" i="3"/>
  <c r="F43" i="3"/>
  <c r="I46" i="3"/>
  <c r="I40" i="3"/>
  <c r="Q21" i="3"/>
  <c r="Q17" i="3"/>
  <c r="P23" i="3"/>
  <c r="M37" i="3"/>
  <c r="I42" i="3"/>
  <c r="L39" i="3"/>
  <c r="Q23" i="3"/>
  <c r="H43" i="3"/>
  <c r="M41" i="3"/>
  <c r="M38" i="3"/>
  <c r="N37" i="3"/>
  <c r="E40" i="3"/>
  <c r="J45" i="3"/>
  <c r="F39" i="3"/>
  <c r="P17" i="3"/>
  <c r="H37" i="3"/>
  <c r="I38" i="3"/>
  <c r="H45" i="3"/>
  <c r="H41" i="3"/>
  <c r="L41" i="3"/>
  <c r="G40" i="3"/>
  <c r="J38" i="3"/>
  <c r="I45" i="3"/>
  <c r="J37" i="3"/>
  <c r="O19" i="3"/>
  <c r="E42" i="3"/>
  <c r="N41" i="3"/>
  <c r="F45" i="3"/>
  <c r="I37" i="3"/>
  <c r="P18" i="3"/>
  <c r="M45" i="3"/>
  <c r="L37" i="3"/>
  <c r="O21" i="3"/>
  <c r="J39" i="3"/>
  <c r="G42" i="3"/>
  <c r="J40" i="3"/>
  <c r="K46" i="3"/>
  <c r="G37" i="3"/>
  <c r="R21" i="3"/>
  <c r="P14" i="3"/>
  <c r="O18" i="3"/>
  <c r="Q18" i="3"/>
  <c r="R23" i="3"/>
  <c r="O14" i="3"/>
  <c r="P21" i="3"/>
  <c r="O20" i="3"/>
  <c r="P22" i="3"/>
  <c r="R14" i="3"/>
  <c r="O16" i="3"/>
  <c r="R18" i="3"/>
  <c r="P19" i="3"/>
  <c r="O23" i="3"/>
  <c r="H38" i="3"/>
  <c r="J41" i="3"/>
  <c r="M44" i="3"/>
  <c r="R17" i="3"/>
  <c r="Q16" i="3"/>
  <c r="Q19" i="3"/>
  <c r="L38" i="3"/>
  <c r="P16" i="3"/>
  <c r="P20" i="3"/>
  <c r="O17" i="3"/>
  <c r="F42" i="3"/>
  <c r="E39" i="3"/>
  <c r="G39" i="3"/>
  <c r="H39" i="3"/>
  <c r="T21" i="3" l="1"/>
  <c r="X21" i="3" s="1"/>
  <c r="T15" i="3"/>
  <c r="W15" i="3" s="1"/>
  <c r="T19" i="3"/>
  <c r="Z19" i="3" s="1"/>
  <c r="T22" i="3"/>
  <c r="W22" i="3" s="1"/>
  <c r="T20" i="3"/>
  <c r="W20" i="3" s="1"/>
  <c r="T17" i="3"/>
  <c r="T23" i="3"/>
  <c r="T14" i="3"/>
  <c r="T16" i="3"/>
  <c r="W16" i="3" s="1"/>
  <c r="T18" i="3"/>
  <c r="X18" i="3" s="1"/>
  <c r="X22" i="3" l="1"/>
  <c r="X15" i="3"/>
  <c r="W21" i="3"/>
  <c r="Y21" i="3"/>
  <c r="Z21" i="3"/>
  <c r="X19" i="3"/>
  <c r="Y19" i="3"/>
  <c r="Z15" i="3"/>
  <c r="X20" i="3"/>
  <c r="Z20" i="3"/>
  <c r="W19" i="3"/>
  <c r="Y15" i="3"/>
  <c r="Y20" i="3"/>
  <c r="Z22" i="3"/>
  <c r="Y22" i="3"/>
  <c r="Z18" i="3"/>
  <c r="W18" i="3"/>
  <c r="Y18" i="3"/>
  <c r="Y17" i="3"/>
  <c r="X17" i="3"/>
  <c r="Z17" i="3"/>
  <c r="X23" i="3"/>
  <c r="Y23" i="3"/>
  <c r="Z23" i="3"/>
  <c r="Y14" i="3"/>
  <c r="W14" i="3"/>
  <c r="Z14" i="3"/>
  <c r="W17" i="3"/>
  <c r="Y16" i="3"/>
  <c r="Z16" i="3"/>
  <c r="X14" i="3"/>
  <c r="W23" i="3"/>
  <c r="X16" i="3"/>
</calcChain>
</file>

<file path=xl/sharedStrings.xml><?xml version="1.0" encoding="utf-8"?>
<sst xmlns="http://schemas.openxmlformats.org/spreadsheetml/2006/main" count="267" uniqueCount="180">
  <si>
    <t>GR02 IMPLEMENTATION IN BUs</t>
  </si>
  <si>
    <t xml:space="preserve"> </t>
  </si>
  <si>
    <t>QUALIFICATION</t>
  </si>
  <si>
    <t xml:space="preserve">SELECTION </t>
  </si>
  <si>
    <t>CONTRACT CONDITIONS</t>
  </si>
  <si>
    <t>EVALUATION</t>
  </si>
  <si>
    <t>ACTION PLAN FOR COMPLIANCE</t>
  </si>
  <si>
    <t>BU</t>
  </si>
  <si>
    <t>Review</t>
  </si>
  <si>
    <t>CPO</t>
  </si>
  <si>
    <t>Number of subcontractors</t>
  </si>
  <si>
    <t>Total amount of subcontracting M€</t>
  </si>
  <si>
    <t>Average PO k€</t>
  </si>
  <si>
    <t>Subcontractors are all qualified on H&amp;S</t>
  </si>
  <si>
    <t>H&amp;S evaluation is considered for reviewing qualification</t>
  </si>
  <si>
    <t>Tool</t>
  </si>
  <si>
    <t>Compliance of bid to H&amp;S minimum requirements is checked</t>
  </si>
  <si>
    <t>Bid H&amp;S rating influences decision for contract award</t>
  </si>
  <si>
    <t>Contracts include the 10 conditions in GR02</t>
  </si>
  <si>
    <t>How?</t>
  </si>
  <si>
    <t>Subcontractors are evaluated on H&amp;S</t>
  </si>
  <si>
    <t>An action plan is in place to achieve compliance to GR02</t>
  </si>
  <si>
    <t>Target date for compliance</t>
  </si>
  <si>
    <t>Yes</t>
  </si>
  <si>
    <t>No</t>
  </si>
  <si>
    <t>no</t>
  </si>
  <si>
    <t>yes</t>
  </si>
  <si>
    <t>Q1 2019</t>
  </si>
  <si>
    <t>NECST</t>
  </si>
  <si>
    <t>Alexandra Dupeyroux</t>
  </si>
  <si>
    <t>Last update = 13 May 2019</t>
  </si>
  <si>
    <t xml:space="preserve">     Austria</t>
  </si>
  <si>
    <t>Wolfgang Fischer</t>
  </si>
  <si>
    <t>few k€ up to few 100 k€</t>
  </si>
  <si>
    <t>Yes. Requirements per Austrian Law.</t>
  </si>
  <si>
    <t xml:space="preserve"> A compliance check is performed.</t>
  </si>
  <si>
    <t>Paper</t>
  </si>
  <si>
    <t>According to law</t>
  </si>
  <si>
    <t>At selection, previous performance evaluations are considered and restrictions can be decided if bad behaviors were recorded.</t>
  </si>
  <si>
    <t>In contract itself.</t>
  </si>
  <si>
    <t xml:space="preserve">Regular site visits and controls (F313) + SC performance evaluation (F053) at the end of the works by operations : systematic for new SC and for all contracts over 50k€. Procurement organization is copied. About 50 evaluations / year. </t>
  </si>
  <si>
    <t>Paper - Forms F313 &amp; F053</t>
  </si>
  <si>
    <t>Yes. 1- check if digitalization of forms could be more efficient (Q1); 2- reminder to all entities about contact conditions (Q1); 3- communication on GR02 action plan (Q1); 4- an internal audit on GR02 implementation in all entities is planned Q3</t>
  </si>
  <si>
    <t>1- efficient handling in place
2- all entities are informed
3- communication within procurement successful
4- internal audit planned for Q2/2020</t>
  </si>
  <si>
    <t xml:space="preserve">     Czech Republic </t>
  </si>
  <si>
    <t>Alena Jacisinova</t>
  </si>
  <si>
    <t>SC have the obligation to fulfill the national requirements for the performance of their works. 
For new SC, we do request to provide their certificates as a proof. 
We do have also qualification questionnaire in place.</t>
  </si>
  <si>
    <t xml:space="preserve">SC have to provide proof of their qualification and standards. These documents are internally reviewed and considered at the pre-contracting stage. </t>
  </si>
  <si>
    <t>Data are gathered within project files.</t>
  </si>
  <si>
    <t>According to local law. The pre-requisites from the main contracts are requested to SC, building part of requirements for the SC agreements. Data are collected within qualification phase or at latest at pre-contract phase.</t>
  </si>
  <si>
    <t>For known SC we implemented new document of SC evaluation on done projects, which include H&amp;S conditions (GR02).  For new SC we adapted registration document, where we include H&amp;S conditions (GR02). This data are used for final evaulation for contract awarding.  In addition for the Energetic Infrastructure Division strong H&amp;S rules are already requested directly in the main contracts with Clients (state companies) and it is mandatory for SC to comply with. DOES NOT ANSWER</t>
  </si>
  <si>
    <t>New master documents fully implemented. It include all 10 rules.</t>
  </si>
  <si>
    <t>we implemented integral annex of SC contract/order regarding health and safety including  all 10 conditions of GR02. This document (annex) inlcude also sanctions for not respecting H&amp;S rules.</t>
  </si>
  <si>
    <t>Post-execution evaluation document. On the construction site in addition : For each project the Project Manager is having a "Construction diary" (national rule) where all working days / eventual accidents etc. are mandatory noted. In case of any problem on site a H&amp;S report is done immediately and followed by an remedy action plan.
We do perform also checks on-site by the H&amp;S person.</t>
  </si>
  <si>
    <t>Post-execution evaluation document &amp; on site : construction diary, internal H&amp;S reports…</t>
  </si>
  <si>
    <t>01/07/2019</t>
  </si>
  <si>
    <t xml:space="preserve">     Germany</t>
  </si>
  <si>
    <t>Andreas Lohse</t>
  </si>
  <si>
    <t>S.C. have to fulfill German legal requirements/standards which are comparably high; this is requested in our general terms of purchasing for all contracts</t>
  </si>
  <si>
    <t>H&amp;S performance to be incorporated in current tool used for supplier evaluation</t>
  </si>
  <si>
    <t>Elis@</t>
  </si>
  <si>
    <t>Compliance with German legal requirements are basis - beyond those, no further harmonized set of criteria are applied and checked; currently no harmonized documentation of H&amp;S criteria/evaluation in the decision making process</t>
  </si>
  <si>
    <t>Conditions are partly applied; for missing conditions a work group was established (Proc., H&amp;S, Legal) to review and adapt further. LSR and sanctions to develop</t>
  </si>
  <si>
    <t xml:space="preserve">In our general terms of purchasing and relevant contract templates/POs </t>
  </si>
  <si>
    <t>Operational management and evaluation of S.C. is ensured through internal instructions and established on-site review practice;
H&amp;S performance to be incorporated in current tool used for supplier evaluation</t>
  </si>
  <si>
    <t>SPV protocols
Elis@</t>
  </si>
  <si>
    <t>According to the actions defined by the work group</t>
  </si>
  <si>
    <t>step-by-step until end of 2018</t>
  </si>
  <si>
    <t xml:space="preserve">     Italy</t>
  </si>
  <si>
    <t>20/12/2019</t>
  </si>
  <si>
    <t>Arianna Bregallini</t>
  </si>
  <si>
    <t>Italian Law is very strict on H&amp;S. All 3300 subcontractors are requested to answer to specific  45 questions about  their HS procedures and qualification on the web platform e-procurement. 27 of 45 questions have a score fixed by HSE department. 7 questions are mandatory positive and are a bit alert in case of tender evaluation. A rating (ex ante) is implemented (manual for the moment, automation in progess)and show us the status of suppliers. This rating is updated quarterly.</t>
  </si>
  <si>
    <t>If subcontractor is poorly performing (see evaluation), action plan is requested. In case of important issue on safety, the supplier can be excluded form the panel.</t>
  </si>
  <si>
    <t>45 check list in e-procurement (Jaggaer) accessible to contractors</t>
  </si>
  <si>
    <t xml:space="preserve">Subcontractors not compliant with H&amp;S italian rules are excluded from the short list.    </t>
  </si>
  <si>
    <t>e-procurement</t>
  </si>
  <si>
    <t>9/10 of the conditions in GR02 are included in terms &amp; conditions (final validation is on going). The only difficulty is the frequency rate calculation - as other similar entities have reported the same issue, a workshop will be organized (Alexandra) by end Q3 to evaluate alternatives.</t>
  </si>
  <si>
    <t>New format of contract (in different version) is gr02 aligned and operating. review has been managed by our legal  (avv. Picone).</t>
  </si>
  <si>
    <t>2000 H&amp;S visits/year performed by business. If severe H&amp;S issue, then reported to procurement. On top of H&amp;S visits, limited 3rd party audit (26 this year) are performed on site by Bureau Veritas,  on sample basis. The companies to audits are selected on the following criteria : turnover, active, rating in qualification questionnaire, poor performance on site.</t>
  </si>
  <si>
    <t>External audit</t>
  </si>
  <si>
    <t>On going improvements on qualification questionnaire and automated rating and on contract conditions. The only issue to solve is the one about frequency rate calculation (see before).</t>
  </si>
  <si>
    <t xml:space="preserve">ok, calculation of rating quarterly done by excel file. The Jaggaer portal revamping project will bring an automatic scorecard (end 2020). </t>
  </si>
  <si>
    <t xml:space="preserve">     Poland</t>
  </si>
  <si>
    <t>Rafal Grabowski</t>
  </si>
  <si>
    <t>Yes - Every subcontractor must sign our H&amp;S Policy agreement during evaluation and negotiation of the offer and a minimm of 60 H&amp;S agreement forms were signed during negotiations process or contract closure</t>
  </si>
  <si>
    <t xml:space="preserve">H&amp;S Appendix to Protocol of Negotiations </t>
  </si>
  <si>
    <t>Yes - according to the Polish regulation connected with H&amp;S procedure , the Subcontractor or Contractor must follow the Government Regulation and its requirements are higher that's Engie H&amp;S</t>
  </si>
  <si>
    <r>
      <t xml:space="preserve">Yes - Our H&amp;S agreement is a must . We do not work with the companies who are afraid to sign this document. </t>
    </r>
    <r>
      <rPr>
        <b/>
        <sz val="9"/>
        <color theme="1"/>
        <rFont val="Calibri"/>
        <family val="2"/>
        <scheme val="minor"/>
      </rPr>
      <t>DOES NOT ANSWER THE QUESTION</t>
    </r>
  </si>
  <si>
    <t>H&amp;S Appendix confirm that the Subcontractor declare to fulfill the minimum H&amp;S requirements</t>
  </si>
  <si>
    <t>The Contracts include 7 of 10 H&amp;S conditions in GR02. Updating the contract conditions is planned.</t>
  </si>
  <si>
    <t>H&amp;S Appendix signed by Subcontractor during negotiations become a part of the agreement . Appendix confirms that all Subcontractor activity will be compliant with Polish Law as well as with ENGIE Technika Instalacyjna requirements. Our H&amp;S agreement is a must. We do not work with companies that are afraid to sign this document.</t>
  </si>
  <si>
    <t xml:space="preserve">H&amp;S officer is involved during execution of the works - Our H&amp;S officer does the assessment of the works during the installation process and prepare proper reports – Mr. Konrad Wilk </t>
  </si>
  <si>
    <t>Action plan is being elaborated with H&amp;S</t>
  </si>
  <si>
    <t>31/12/2019</t>
  </si>
  <si>
    <t xml:space="preserve">     Portugal</t>
  </si>
  <si>
    <t>Marco Gil</t>
  </si>
  <si>
    <t>X3</t>
  </si>
  <si>
    <t xml:space="preserve">We exclude from the short list the suppliers not compliant with H&amp;S rules.  </t>
  </si>
  <si>
    <t>Engie Procurement</t>
  </si>
  <si>
    <t>Yes, but not all as we've some conflict with Portuguese law regarding penalties</t>
  </si>
  <si>
    <t>Subcontractor Manual</t>
  </si>
  <si>
    <t>Fully Implemented - To be checked : what is the issue with sanctions?</t>
  </si>
  <si>
    <t xml:space="preserve">     Romania</t>
  </si>
  <si>
    <t>Ioana Bratan</t>
  </si>
  <si>
    <t xml:space="preserve">OK. Subcontractors and second level subcontractors are qualified on H&amp;S </t>
  </si>
  <si>
    <t>All H&amp;S demands are qualification criteria. Decision is YES, qualified bidder or NOT</t>
  </si>
  <si>
    <t>Tender Specification, Public Procurement tool, procurement data sheet</t>
  </si>
  <si>
    <t>OK. Tendering Committee in place, formalised review</t>
  </si>
  <si>
    <t>All H&amp;S demands are qualification criteria. In case of non compliance bidder is disqualified.</t>
  </si>
  <si>
    <t>Tendering process documents</t>
  </si>
  <si>
    <t xml:space="preserve">OK. Dedicated contractual clauses concerning H&amp;S </t>
  </si>
  <si>
    <t>Contract standard mandatory draft communicated at tendering start</t>
  </si>
  <si>
    <t>OK. Formal working procedure (Q&amp;M stystem)</t>
  </si>
  <si>
    <t>Supplier evaluationIT tool</t>
  </si>
  <si>
    <t xml:space="preserve">Reeavaluation of H&amp;S system implemented in relation with subcontractors and in contracts in order to check if ather "recommendation"can be implemented" in future contracts </t>
  </si>
  <si>
    <t>Last update = 01 July 2019</t>
  </si>
  <si>
    <t xml:space="preserve">     Slovakia</t>
  </si>
  <si>
    <t>Juraj Kozar</t>
  </si>
  <si>
    <t>yes, but process is not formalized</t>
  </si>
  <si>
    <t>based on references and/or available documents</t>
  </si>
  <si>
    <t>must be implemented to comply with new rules</t>
  </si>
  <si>
    <t>yes, specific clauses are used in cases of re/tendering and signing new contracts</t>
  </si>
  <si>
    <t>GTC and contracts clauses need to be updated to comply with new rules</t>
  </si>
  <si>
    <t>evaluation forms, feedback from project managers</t>
  </si>
  <si>
    <t>Last update = 29 Nov 2019</t>
  </si>
  <si>
    <t xml:space="preserve">     Spain</t>
  </si>
  <si>
    <t>Nieves Rodriguez</t>
  </si>
  <si>
    <t>Currently the qualification of the subcontractors in H&amp;S is approved or not approved. This is done from the basic documentation delivered. Subcontractors are evaluated and qualified from JAGGAER.</t>
  </si>
  <si>
    <t>The criteria is approved or not approved, based on the documentary information of the subcontractor in the E-Coordina system.</t>
  </si>
  <si>
    <t xml:space="preserve">E-Coordina: for approved or not + System of Homologation and Evaluation of Suppliers (JAGGAER) </t>
  </si>
  <si>
    <t>The documentary information of the subcontractor is verified in the E-Coordina system before placing the PO.</t>
  </si>
  <si>
    <t>The documentary information of the subcontractor in the E-Coordina system influences the decision before placing the PO.</t>
  </si>
  <si>
    <t>E-Coordina System</t>
  </si>
  <si>
    <t>Contract Models are compliant to the 10 conditions in GR02 since June 2018.</t>
  </si>
  <si>
    <t>The 10 H&amp;S Conditions were included in all Contract models and these are used by the entire Purchase Team.</t>
  </si>
  <si>
    <t>Subcontractors will be digitally evaluated by operations from Q2, with a new weighted evaluation system, which considers H&amp;S aspects, built in JAGGAER.</t>
  </si>
  <si>
    <t>System of Homologation and Evaluation of Suppliers by Jaegger. Accidents and incidents monitoring by H&amp;S dpt Estimated date in operation: Q4</t>
  </si>
  <si>
    <t>Main actions : 1- Activate new evaluation feature in Jaegger; 2- Focus on reduction of number of subcontractors; 3- Develop a procedure for subcontractors management in urgent services.</t>
  </si>
  <si>
    <t xml:space="preserve">     Switzerland </t>
  </si>
  <si>
    <t>Walter Mantsch</t>
  </si>
  <si>
    <t>All new Subcontractors are subject to H&amp;S check during qualification process.</t>
  </si>
  <si>
    <t>LMS (SRM tool to track selection)</t>
  </si>
  <si>
    <t>yes the H&amp;S conditions for Switzerland are at minimum compliant</t>
  </si>
  <si>
    <t>Up to a certain limit</t>
  </si>
  <si>
    <t>LMS</t>
  </si>
  <si>
    <t xml:space="preserve">The purchasing terms include GR02 rules and LSR. </t>
  </si>
  <si>
    <t>yes, all active suppliers in the ERP System hav received the GR02 and are aware of it</t>
  </si>
  <si>
    <t>LMS to store the qualification-information and SAP regulate the suppliers free for the order process</t>
  </si>
  <si>
    <t>Action plan is in place - in progress : instruction about the GR02 rules to all 200 employees placing POs. Shall be done by end of June 2019.</t>
  </si>
  <si>
    <t>30/06/2019</t>
  </si>
  <si>
    <t>PLEASE DO NOT TOUCH</t>
  </si>
  <si>
    <t>Qualification</t>
  </si>
  <si>
    <t>Selection</t>
  </si>
  <si>
    <t>Contract Conditions</t>
  </si>
  <si>
    <t>Evalutation</t>
  </si>
  <si>
    <t>Austria</t>
  </si>
  <si>
    <t>Czech Republic</t>
  </si>
  <si>
    <t>Germany</t>
  </si>
  <si>
    <t>Italy</t>
  </si>
  <si>
    <t>Poland</t>
  </si>
  <si>
    <t>Portugal</t>
  </si>
  <si>
    <t>Romania</t>
  </si>
  <si>
    <t>Slovakia</t>
  </si>
  <si>
    <t>Spain</t>
  </si>
  <si>
    <t>Switzerland</t>
  </si>
  <si>
    <t>Fully Compliant</t>
  </si>
  <si>
    <t xml:space="preserve">You are almost there ! </t>
  </si>
  <si>
    <t xml:space="preserve">Still a lot of work to do </t>
  </si>
  <si>
    <t>Not compliant. Work to be done</t>
  </si>
  <si>
    <t>How ?</t>
  </si>
  <si>
    <t>Not Received</t>
  </si>
  <si>
    <t>Audit to be performed</t>
  </si>
  <si>
    <t>Audited</t>
  </si>
  <si>
    <t>Countries</t>
  </si>
  <si>
    <t>Implementation Date</t>
  </si>
  <si>
    <t>Q1</t>
  </si>
  <si>
    <t>Implemented</t>
  </si>
  <si>
    <t>Q2</t>
  </si>
  <si>
    <t>Q3</t>
  </si>
  <si>
    <t>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</si>
</sst>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Arial Nov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rgb="FF21212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21212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6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5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4" borderId="0" xfId="0" applyFill="1"/>
    <xf numFmtId="4" fontId="0" fillId="4" borderId="0" xfId="0" applyNumberFormat="1" applyFill="1"/>
    <xf numFmtId="0" fontId="0" fillId="2" borderId="0" xfId="0" applyFill="1"/>
    <xf numFmtId="3" fontId="0" fillId="0" borderId="1" xfId="0" applyNumberFormat="1" applyBorder="1" applyAlignment="1">
      <alignment horizontal="right"/>
    </xf>
    <xf numFmtId="3" fontId="0" fillId="8" borderId="1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 wrapText="1"/>
    </xf>
    <xf numFmtId="3" fontId="7" fillId="9" borderId="1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165" fontId="7" fillId="9" borderId="1" xfId="0" applyNumberFormat="1" applyFont="1" applyFill="1" applyBorder="1" applyAlignment="1">
      <alignment horizontal="center" vertical="center" wrapText="1"/>
    </xf>
    <xf numFmtId="3" fontId="7" fillId="7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" fontId="7" fillId="9" borderId="1" xfId="0" applyNumberFormat="1" applyFont="1" applyFill="1" applyBorder="1" applyAlignment="1">
      <alignment horizontal="center" vertical="center"/>
    </xf>
    <xf numFmtId="165" fontId="7" fillId="7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0" fontId="7" fillId="0" borderId="0" xfId="0" applyFont="1"/>
    <xf numFmtId="165" fontId="11" fillId="9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10" borderId="1" xfId="0" applyNumberFormat="1" applyFont="1" applyFill="1" applyBorder="1" applyAlignment="1">
      <alignment horizontal="center" vertical="center"/>
    </xf>
    <xf numFmtId="165" fontId="7" fillId="9" borderId="1" xfId="0" applyNumberFormat="1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165" fontId="7" fillId="9" borderId="1" xfId="0" quotePrefix="1" applyNumberFormat="1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3" fontId="7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165" fontId="7" fillId="7" borderId="1" xfId="0" quotePrefix="1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3" fontId="7" fillId="8" borderId="1" xfId="0" applyNumberFormat="1" applyFont="1" applyFill="1" applyBorder="1" applyAlignment="1">
      <alignment horizontal="center"/>
    </xf>
    <xf numFmtId="165" fontId="7" fillId="8" borderId="1" xfId="0" applyNumberFormat="1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8" borderId="1" xfId="0" applyFill="1" applyBorder="1" applyAlignment="1">
      <alignment horizontal="center"/>
    </xf>
    <xf numFmtId="3" fontId="7" fillId="9" borderId="1" xfId="2" applyNumberFormat="1" applyFont="1" applyFill="1" applyBorder="1" applyAlignment="1">
      <alignment horizontal="center" vertical="center"/>
    </xf>
    <xf numFmtId="165" fontId="7" fillId="9" borderId="1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3" fontId="7" fillId="9" borderId="1" xfId="2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3" fontId="13" fillId="12" borderId="1" xfId="2" applyNumberFormat="1" applyFont="1" applyFill="1" applyBorder="1" applyAlignment="1">
      <alignment horizontal="center" vertical="center" wrapText="1"/>
    </xf>
    <xf numFmtId="0" fontId="13" fillId="0" borderId="0" xfId="3" applyFont="1"/>
    <xf numFmtId="0" fontId="13" fillId="0" borderId="0" xfId="3" applyFont="1" applyAlignment="1">
      <alignment horizontal="center"/>
    </xf>
    <xf numFmtId="0" fontId="13" fillId="0" borderId="0" xfId="3" applyFont="1" applyAlignment="1">
      <alignment horizontal="right"/>
    </xf>
    <xf numFmtId="22" fontId="13" fillId="0" borderId="0" xfId="3" applyNumberFormat="1" applyFont="1"/>
    <xf numFmtId="165" fontId="13" fillId="7" borderId="1" xfId="2" applyNumberFormat="1" applyFont="1" applyFill="1" applyBorder="1" applyAlignment="1">
      <alignment horizontal="center" vertical="center" wrapText="1"/>
    </xf>
    <xf numFmtId="0" fontId="17" fillId="6" borderId="1" xfId="2" applyFont="1" applyFill="1" applyBorder="1" applyAlignment="1">
      <alignment horizontal="left" vertical="center" wrapText="1"/>
    </xf>
    <xf numFmtId="14" fontId="13" fillId="9" borderId="1" xfId="2" applyNumberFormat="1" applyFont="1" applyFill="1" applyBorder="1" applyAlignment="1">
      <alignment horizontal="center" vertical="center"/>
    </xf>
    <xf numFmtId="9" fontId="13" fillId="0" borderId="1" xfId="3" applyNumberFormat="1" applyFont="1" applyBorder="1" applyAlignment="1">
      <alignment horizontal="center"/>
    </xf>
    <xf numFmtId="0" fontId="13" fillId="7" borderId="1" xfId="2" applyFont="1" applyFill="1" applyBorder="1" applyAlignment="1">
      <alignment horizontal="center" vertical="center" wrapText="1"/>
    </xf>
    <xf numFmtId="0" fontId="14" fillId="6" borderId="1" xfId="2" applyFont="1" applyFill="1" applyBorder="1" applyAlignment="1">
      <alignment horizontal="center" vertical="center" wrapText="1"/>
    </xf>
    <xf numFmtId="0" fontId="13" fillId="9" borderId="1" xfId="2" applyFont="1" applyFill="1" applyBorder="1" applyAlignment="1">
      <alignment horizontal="center" vertical="center"/>
    </xf>
    <xf numFmtId="9" fontId="13" fillId="12" borderId="1" xfId="4" applyFont="1" applyFill="1" applyBorder="1" applyAlignment="1">
      <alignment horizontal="center" vertical="center" wrapText="1"/>
    </xf>
    <xf numFmtId="9" fontId="13" fillId="7" borderId="1" xfId="4" applyFont="1" applyFill="1" applyBorder="1" applyAlignment="1">
      <alignment horizontal="center" vertical="center" wrapText="1"/>
    </xf>
    <xf numFmtId="9" fontId="14" fillId="6" borderId="1" xfId="4" applyFont="1" applyFill="1" applyBorder="1" applyAlignment="1">
      <alignment horizontal="center" vertical="center" wrapText="1"/>
    </xf>
    <xf numFmtId="9" fontId="13" fillId="9" borderId="1" xfId="4" applyFont="1" applyFill="1" applyBorder="1" applyAlignment="1">
      <alignment horizontal="center" vertical="center"/>
    </xf>
    <xf numFmtId="0" fontId="13" fillId="0" borderId="1" xfId="3" applyFont="1" applyBorder="1"/>
    <xf numFmtId="3" fontId="13" fillId="0" borderId="1" xfId="2" applyNumberFormat="1" applyFont="1" applyBorder="1" applyAlignment="1">
      <alignment horizontal="center" vertical="center" wrapText="1"/>
    </xf>
    <xf numFmtId="9" fontId="13" fillId="0" borderId="1" xfId="4" applyFont="1" applyBorder="1" applyAlignment="1">
      <alignment horizontal="center"/>
    </xf>
    <xf numFmtId="3" fontId="13" fillId="0" borderId="0" xfId="2" applyNumberFormat="1" applyFont="1" applyAlignment="1">
      <alignment horizontal="center" vertical="center" wrapText="1"/>
    </xf>
    <xf numFmtId="0" fontId="13" fillId="0" borderId="0" xfId="5" applyNumberFormat="1" applyFont="1"/>
    <xf numFmtId="9" fontId="13" fillId="0" borderId="0" xfId="4" applyFont="1" applyAlignment="1">
      <alignment horizontal="center"/>
    </xf>
    <xf numFmtId="0" fontId="18" fillId="0" borderId="0" xfId="3" applyFont="1" applyAlignment="1">
      <alignment horizontal="center"/>
    </xf>
    <xf numFmtId="0" fontId="14" fillId="13" borderId="1" xfId="3" applyFont="1" applyFill="1" applyBorder="1" applyAlignment="1">
      <alignment horizontal="center"/>
    </xf>
    <xf numFmtId="9" fontId="19" fillId="0" borderId="1" xfId="4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9" fontId="19" fillId="0" borderId="0" xfId="4" applyFont="1" applyAlignment="1">
      <alignment horizontal="center"/>
    </xf>
    <xf numFmtId="0" fontId="20" fillId="0" borderId="0" xfId="3" applyFont="1" applyAlignment="1">
      <alignment horizontal="center"/>
    </xf>
    <xf numFmtId="0" fontId="13" fillId="2" borderId="1" xfId="3" applyFont="1" applyFill="1" applyBorder="1"/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4" fillId="11" borderId="7" xfId="0" applyNumberFormat="1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165" fontId="7" fillId="14" borderId="1" xfId="0" applyNumberFormat="1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/>
    </xf>
    <xf numFmtId="0" fontId="13" fillId="2" borderId="0" xfId="3" applyFont="1" applyFill="1"/>
    <xf numFmtId="0" fontId="13" fillId="0" borderId="0" xfId="3" applyFont="1" applyProtection="1">
      <protection locked="0"/>
    </xf>
    <xf numFmtId="0" fontId="0" fillId="0" borderId="5" xfId="0" applyBorder="1" applyAlignment="1">
      <alignment vertical="center" textRotation="90" wrapText="1"/>
    </xf>
    <xf numFmtId="0" fontId="9" fillId="9" borderId="1" xfId="0" applyFont="1" applyFill="1" applyBorder="1" applyAlignment="1">
      <alignment horizontal="left" vertical="center" wrapText="1"/>
    </xf>
    <xf numFmtId="14" fontId="5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165" fontId="7" fillId="11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165" fontId="7" fillId="11" borderId="1" xfId="0" quotePrefix="1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/>
    </xf>
    <xf numFmtId="14" fontId="5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3" fontId="7" fillId="7" borderId="1" xfId="2" applyNumberFormat="1" applyFont="1" applyFill="1" applyBorder="1" applyAlignment="1">
      <alignment horizontal="center" vertical="center" wrapText="1"/>
    </xf>
    <xf numFmtId="14" fontId="7" fillId="7" borderId="1" xfId="2" applyNumberFormat="1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 wrapText="1"/>
    </xf>
    <xf numFmtId="14" fontId="7" fillId="7" borderId="1" xfId="0" applyNumberFormat="1" applyFont="1" applyFill="1" applyBorder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14" fontId="12" fillId="9" borderId="1" xfId="0" applyNumberFormat="1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165" fontId="8" fillId="6" borderId="1" xfId="0" applyNumberFormat="1" applyFont="1" applyFill="1" applyBorder="1" applyAlignment="1">
      <alignment horizontal="center" vertical="center" wrapText="1"/>
    </xf>
    <xf numFmtId="165" fontId="22" fillId="16" borderId="1" xfId="0" applyNumberFormat="1" applyFont="1" applyFill="1" applyBorder="1" applyAlignment="1">
      <alignment horizontal="center" vertical="center" wrapText="1"/>
    </xf>
    <xf numFmtId="165" fontId="7" fillId="15" borderId="1" xfId="0" applyNumberFormat="1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top" wrapText="1"/>
    </xf>
    <xf numFmtId="0" fontId="23" fillId="9" borderId="1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3" fillId="0" borderId="1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1" fillId="11" borderId="2" xfId="3" applyFont="1" applyFill="1" applyBorder="1" applyAlignment="1">
      <alignment horizontal="center"/>
    </xf>
    <xf numFmtId="0" fontId="21" fillId="11" borderId="3" xfId="3" applyFont="1" applyFill="1" applyBorder="1" applyAlignment="1">
      <alignment horizontal="center"/>
    </xf>
    <xf numFmtId="0" fontId="21" fillId="11" borderId="4" xfId="3" applyFont="1" applyFill="1" applyBorder="1" applyAlignment="1">
      <alignment horizontal="center"/>
    </xf>
    <xf numFmtId="0" fontId="14" fillId="13" borderId="2" xfId="3" applyFont="1" applyFill="1" applyBorder="1" applyAlignment="1">
      <alignment horizontal="right"/>
    </xf>
    <xf numFmtId="0" fontId="14" fillId="13" borderId="4" xfId="3" applyFont="1" applyFill="1" applyBorder="1" applyAlignment="1">
      <alignment horizontal="right"/>
    </xf>
    <xf numFmtId="0" fontId="14" fillId="13" borderId="2" xfId="3" applyFont="1" applyFill="1" applyBorder="1" applyAlignment="1">
      <alignment horizontal="left"/>
    </xf>
    <xf numFmtId="0" fontId="14" fillId="13" borderId="4" xfId="3" applyFont="1" applyFill="1" applyBorder="1" applyAlignment="1">
      <alignment horizontal="left"/>
    </xf>
    <xf numFmtId="0" fontId="13" fillId="0" borderId="1" xfId="3" applyFont="1" applyBorder="1" applyAlignment="1">
      <alignment horizontal="center"/>
    </xf>
    <xf numFmtId="0" fontId="13" fillId="0" borderId="0" xfId="3" applyFont="1" applyAlignment="1">
      <alignment horizontal="center"/>
    </xf>
  </cellXfs>
  <cellStyles count="6">
    <cellStyle name="Lien hypertexte" xfId="1" builtinId="8"/>
    <cellStyle name="Milliers 2" xfId="5" xr:uid="{F87C7528-785C-44EB-88CB-07E82D697C96}"/>
    <cellStyle name="Normal" xfId="0" builtinId="0"/>
    <cellStyle name="Normal 2" xfId="2" xr:uid="{11051FAD-63AC-42F1-9DC1-6DE18EA56F4D}"/>
    <cellStyle name="Normal 3" xfId="3" xr:uid="{A96B0FA6-439C-4BEC-952C-7AFFC6C6C045}"/>
    <cellStyle name="Pourcentage 2" xfId="4" xr:uid="{CB7DFC56-3243-475C-85BE-7A104CDB14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29763</xdr:rowOff>
    </xdr:from>
    <xdr:to>
      <xdr:col>6</xdr:col>
      <xdr:colOff>750094</xdr:colOff>
      <xdr:row>8</xdr:row>
      <xdr:rowOff>5952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4548" y="386951"/>
          <a:ext cx="5863827" cy="104775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White = evaluation is not final and still subject to review</a:t>
          </a:r>
        </a:p>
        <a:p>
          <a:pPr algn="l"/>
          <a:r>
            <a:rPr lang="fr-FR" sz="1100"/>
            <a:t>Yellow = missing</a:t>
          </a:r>
        </a:p>
        <a:p>
          <a:pPr algn="l"/>
          <a:r>
            <a:rPr lang="fr-FR" sz="1100"/>
            <a:t>Orange = work</a:t>
          </a:r>
          <a:r>
            <a:rPr lang="fr-FR" sz="1100" baseline="0"/>
            <a:t> is still in progress</a:t>
          </a:r>
          <a:endParaRPr lang="fr-FR" sz="1100"/>
        </a:p>
        <a:p>
          <a:pPr algn="l"/>
          <a:r>
            <a:rPr lang="fr-FR" sz="1100"/>
            <a:t>Green light = evaluation is</a:t>
          </a:r>
          <a:r>
            <a:rPr lang="fr-FR" sz="1100" baseline="0"/>
            <a:t> on a good way</a:t>
          </a:r>
        </a:p>
        <a:p>
          <a:pPr algn="l"/>
          <a:r>
            <a:rPr lang="fr-FR" sz="1100" baseline="0"/>
            <a:t>Green dark : every thing is ok</a:t>
          </a:r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269345</xdr:colOff>
      <xdr:row>6</xdr:row>
      <xdr:rowOff>122766</xdr:rowOff>
    </xdr:from>
    <xdr:to>
      <xdr:col>7</xdr:col>
      <xdr:colOff>660399</xdr:colOff>
      <xdr:row>8</xdr:row>
      <xdr:rowOff>146873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FB2A448-74A4-4A76-BDC8-B3907D30F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1495" y="789516"/>
          <a:ext cx="2086505" cy="357482"/>
        </a:xfrm>
        <a:prstGeom prst="rect">
          <a:avLst/>
        </a:prstGeom>
      </xdr:spPr>
    </xdr:pic>
    <xdr:clientData/>
  </xdr:twoCellAnchor>
  <xdr:twoCellAnchor>
    <xdr:from>
      <xdr:col>1</xdr:col>
      <xdr:colOff>682624</xdr:colOff>
      <xdr:row>24</xdr:row>
      <xdr:rowOff>158750</xdr:rowOff>
    </xdr:from>
    <xdr:to>
      <xdr:col>2</xdr:col>
      <xdr:colOff>2127250</xdr:colOff>
      <xdr:row>33</xdr:row>
      <xdr:rowOff>148167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74156E66-F3FE-4446-8F20-BDAB46B02329}"/>
            </a:ext>
          </a:extLst>
        </xdr:cNvPr>
        <xdr:cNvGrpSpPr/>
      </xdr:nvGrpSpPr>
      <xdr:grpSpPr>
        <a:xfrm>
          <a:off x="825499" y="4044950"/>
          <a:ext cx="2178051" cy="1446742"/>
          <a:chOff x="1058333" y="4392083"/>
          <a:chExt cx="2772834" cy="1513417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A3D3A5BA-F4D6-4B02-8F45-14D930DE15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232957" y="4454424"/>
            <a:ext cx="412751" cy="1334659"/>
          </a:xfrm>
          <a:prstGeom prst="rect">
            <a:avLst/>
          </a:prstGeom>
        </xdr:spPr>
      </xdr:pic>
      <xdr:sp macro="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8FD1B87B-5CDF-4E91-ADFA-F9ABD9138BC6}"/>
              </a:ext>
            </a:extLst>
          </xdr:cNvPr>
          <xdr:cNvSpPr/>
        </xdr:nvSpPr>
        <xdr:spPr>
          <a:xfrm>
            <a:off x="1058333" y="4392083"/>
            <a:ext cx="2772834" cy="1513417"/>
          </a:xfrm>
          <a:prstGeom prst="roundRect">
            <a:avLst/>
          </a:prstGeom>
          <a:noFill/>
          <a:ln w="9525" cap="flat" cmpd="sng" algn="ctr">
            <a:solidFill>
              <a:schemeClr val="dk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lis@" TargetMode="External"/><Relationship Id="rId2" Type="http://schemas.openxmlformats.org/officeDocument/2006/relationships/hyperlink" Target="mailto:Elis@" TargetMode="External"/><Relationship Id="rId1" Type="http://schemas.openxmlformats.org/officeDocument/2006/relationships/hyperlink" Target="mailto:Elis@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AF21"/>
  <sheetViews>
    <sheetView showGridLines="0" tabSelected="1" zoomScale="50" zoomScaleNormal="50" workbookViewId="0">
      <pane xSplit="2" ySplit="9" topLeftCell="J10" activePane="bottomRight" state="frozen"/>
      <selection pane="topRight" activeCell="D1" sqref="D1"/>
      <selection pane="bottomLeft" activeCell="A4" sqref="A4"/>
      <selection pane="bottomRight" activeCell="J35" sqref="J35"/>
    </sheetView>
  </sheetViews>
  <sheetFormatPr baseColWidth="10" defaultColWidth="10.86328125" defaultRowHeight="14.25" x14ac:dyDescent="0.45"/>
  <cols>
    <col min="1" max="1" width="2.59765625" customWidth="1"/>
    <col min="2" max="2" width="46.59765625" style="40" customWidth="1"/>
    <col min="3" max="3" width="14.265625" style="40" customWidth="1"/>
    <col min="4" max="4" width="17.59765625" style="40" customWidth="1"/>
    <col min="5" max="5" width="3" style="40" customWidth="1"/>
    <col min="6" max="6" width="15" customWidth="1"/>
    <col min="7" max="7" width="14.3984375" customWidth="1"/>
    <col min="8" max="8" width="10.3984375" customWidth="1"/>
    <col min="9" max="9" width="3" customWidth="1"/>
    <col min="10" max="10" width="24.73046875" customWidth="1"/>
    <col min="11" max="11" width="25.3984375" customWidth="1"/>
    <col min="12" max="12" width="11.3984375" customWidth="1"/>
    <col min="13" max="13" width="3" customWidth="1"/>
    <col min="14" max="14" width="21.59765625" style="1" bestFit="1" customWidth="1"/>
    <col min="15" max="15" width="18.73046875" style="1" customWidth="1"/>
    <col min="16" max="16" width="14.265625" style="1" customWidth="1"/>
    <col min="17" max="17" width="3" customWidth="1"/>
    <col min="18" max="18" width="15.73046875" style="1" customWidth="1"/>
    <col min="19" max="19" width="27.3984375" style="1" customWidth="1"/>
    <col min="20" max="20" width="3" customWidth="1"/>
    <col min="21" max="21" width="22" style="1" customWidth="1"/>
    <col min="22" max="22" width="12.86328125" style="1" customWidth="1"/>
    <col min="23" max="23" width="8.265625" customWidth="1"/>
    <col min="24" max="24" width="30.3984375" style="1" customWidth="1"/>
    <col min="25" max="25" width="23.3984375" style="1" customWidth="1"/>
  </cols>
  <sheetData>
    <row r="2" spans="1:32" s="5" customFormat="1" x14ac:dyDescent="0.45">
      <c r="A2"/>
      <c r="B2" s="41" t="s">
        <v>0</v>
      </c>
      <c r="C2" s="41"/>
      <c r="D2" s="42"/>
      <c r="E2" s="42"/>
      <c r="N2" s="6"/>
      <c r="O2" s="6"/>
      <c r="P2" s="6"/>
      <c r="R2" s="6"/>
      <c r="S2" s="6"/>
      <c r="U2" s="6"/>
      <c r="V2" s="6"/>
      <c r="X2" s="6"/>
      <c r="Y2" s="6"/>
    </row>
    <row r="3" spans="1:32" s="5" customFormat="1" x14ac:dyDescent="0.45">
      <c r="A3"/>
      <c r="B3" s="43"/>
      <c r="C3" s="43"/>
      <c r="D3" s="44"/>
      <c r="E3" s="44"/>
      <c r="F3" s="7"/>
      <c r="G3" s="7"/>
      <c r="H3" s="7"/>
      <c r="I3" s="7"/>
      <c r="J3" s="7"/>
      <c r="K3" s="7"/>
      <c r="L3" s="7"/>
      <c r="M3" s="7"/>
      <c r="N3" s="20"/>
      <c r="O3" s="20"/>
      <c r="P3" s="20"/>
      <c r="Q3" s="7"/>
      <c r="R3" s="20"/>
      <c r="S3" s="20"/>
      <c r="T3" s="7"/>
      <c r="U3" s="20"/>
      <c r="V3" s="20"/>
      <c r="W3" s="7"/>
      <c r="X3" s="20"/>
      <c r="Y3" s="20"/>
      <c r="Z3" s="7"/>
      <c r="AA3" s="7"/>
      <c r="AB3" s="7"/>
      <c r="AC3" s="7"/>
      <c r="AD3" s="7"/>
      <c r="AE3" s="7"/>
      <c r="AF3" s="7"/>
    </row>
    <row r="4" spans="1:32" s="5" customFormat="1" x14ac:dyDescent="0.45">
      <c r="A4"/>
      <c r="B4" s="43"/>
      <c r="C4" s="43"/>
      <c r="D4" s="44"/>
      <c r="E4" s="44"/>
      <c r="F4" s="7"/>
      <c r="G4" s="7"/>
      <c r="H4" s="7"/>
      <c r="I4" s="7"/>
      <c r="J4" s="7"/>
      <c r="K4" s="7"/>
      <c r="L4" s="7"/>
      <c r="M4" s="7"/>
      <c r="N4" s="20"/>
      <c r="O4" s="20"/>
      <c r="P4" s="20"/>
      <c r="Q4" s="7"/>
      <c r="R4" s="20"/>
      <c r="S4" s="20"/>
      <c r="T4" s="7"/>
      <c r="U4" s="20"/>
      <c r="V4" s="20"/>
      <c r="W4" s="7"/>
      <c r="X4" s="20"/>
      <c r="Y4" s="20"/>
      <c r="Z4" s="7"/>
      <c r="AA4" s="7"/>
      <c r="AB4" s="7"/>
      <c r="AC4" s="7"/>
      <c r="AD4" s="7"/>
      <c r="AE4" s="7"/>
      <c r="AF4" s="7"/>
    </row>
    <row r="5" spans="1:32" s="5" customFormat="1" x14ac:dyDescent="0.45">
      <c r="A5"/>
      <c r="B5" s="43"/>
      <c r="C5" s="43"/>
      <c r="D5" s="44"/>
      <c r="E5" s="44"/>
      <c r="F5" s="7"/>
      <c r="G5" s="7"/>
      <c r="H5" s="7"/>
      <c r="I5" s="7"/>
      <c r="J5" s="7"/>
      <c r="K5" s="7" t="s">
        <v>1</v>
      </c>
      <c r="L5" s="7"/>
      <c r="M5" s="7"/>
      <c r="N5" s="20"/>
      <c r="O5" s="20" t="s">
        <v>1</v>
      </c>
      <c r="P5" s="20"/>
      <c r="Q5" s="7"/>
      <c r="R5" s="20"/>
      <c r="S5" s="20"/>
      <c r="T5" s="7"/>
      <c r="U5" s="20"/>
      <c r="V5" s="20"/>
      <c r="W5" s="7"/>
      <c r="X5" s="20"/>
      <c r="Y5" s="20"/>
      <c r="Z5" s="7"/>
      <c r="AA5" s="7"/>
      <c r="AB5" s="7"/>
      <c r="AC5" s="7"/>
      <c r="AD5" s="7"/>
      <c r="AE5" s="7"/>
      <c r="AF5" s="7"/>
    </row>
    <row r="7" spans="1:32" x14ac:dyDescent="0.45">
      <c r="B7" s="45"/>
      <c r="C7" s="45"/>
      <c r="J7" s="124" t="s">
        <v>2</v>
      </c>
      <c r="K7" s="125"/>
      <c r="L7" s="125"/>
      <c r="N7" s="124" t="s">
        <v>3</v>
      </c>
      <c r="O7" s="125"/>
      <c r="P7" s="125"/>
      <c r="R7" s="124" t="s">
        <v>4</v>
      </c>
      <c r="S7" s="125"/>
      <c r="U7" s="124" t="s">
        <v>5</v>
      </c>
      <c r="V7" s="125"/>
      <c r="X7" s="124" t="s">
        <v>6</v>
      </c>
      <c r="Y7" s="125"/>
    </row>
    <row r="8" spans="1:32" x14ac:dyDescent="0.45">
      <c r="B8" s="45"/>
      <c r="C8" s="45"/>
      <c r="J8" s="120"/>
      <c r="K8" s="121"/>
      <c r="L8" s="121"/>
      <c r="N8" s="120"/>
      <c r="O8" s="121"/>
      <c r="P8" s="121"/>
      <c r="R8" s="120"/>
      <c r="S8" s="121"/>
      <c r="U8" s="120"/>
      <c r="V8" s="121"/>
      <c r="X8" s="120"/>
      <c r="Y8" s="121"/>
    </row>
    <row r="9" spans="1:32" s="2" customFormat="1" ht="42.75" x14ac:dyDescent="0.45">
      <c r="B9" s="4" t="s">
        <v>7</v>
      </c>
      <c r="C9" s="4" t="s">
        <v>8</v>
      </c>
      <c r="D9" s="4" t="s">
        <v>9</v>
      </c>
      <c r="F9" s="3" t="s">
        <v>10</v>
      </c>
      <c r="G9" s="3" t="s">
        <v>11</v>
      </c>
      <c r="H9" s="3" t="s">
        <v>12</v>
      </c>
      <c r="J9" s="3" t="s">
        <v>13</v>
      </c>
      <c r="K9" s="3" t="s">
        <v>14</v>
      </c>
      <c r="L9" s="3" t="s">
        <v>15</v>
      </c>
      <c r="N9" s="3" t="s">
        <v>16</v>
      </c>
      <c r="O9" s="3" t="s">
        <v>17</v>
      </c>
      <c r="P9" s="3" t="s">
        <v>15</v>
      </c>
      <c r="R9" s="3" t="s">
        <v>18</v>
      </c>
      <c r="S9" s="3" t="s">
        <v>19</v>
      </c>
      <c r="U9" s="3" t="s">
        <v>20</v>
      </c>
      <c r="V9" s="3" t="s">
        <v>15</v>
      </c>
      <c r="X9" s="3" t="s">
        <v>21</v>
      </c>
      <c r="Y9" s="3" t="s">
        <v>22</v>
      </c>
    </row>
    <row r="10" spans="1:32" x14ac:dyDescent="0.45">
      <c r="B10" s="46" t="s">
        <v>28</v>
      </c>
      <c r="C10" s="46"/>
      <c r="D10" s="46" t="s">
        <v>29</v>
      </c>
      <c r="F10" s="9"/>
      <c r="G10" s="9"/>
      <c r="H10" s="9"/>
      <c r="J10" s="36"/>
      <c r="K10" s="36"/>
      <c r="L10" s="37"/>
      <c r="M10" s="21"/>
      <c r="N10" s="36"/>
      <c r="O10" s="36"/>
      <c r="P10" s="37"/>
      <c r="Q10" s="21"/>
      <c r="R10" s="36"/>
      <c r="S10" s="37"/>
      <c r="T10" s="21"/>
      <c r="U10" s="36"/>
      <c r="V10" s="37"/>
      <c r="W10" s="21"/>
      <c r="X10" s="36"/>
      <c r="Y10" s="37"/>
    </row>
    <row r="11" spans="1:32" s="11" customFormat="1" ht="81" customHeight="1" x14ac:dyDescent="0.45">
      <c r="A11" s="92" t="s">
        <v>30</v>
      </c>
      <c r="B11" s="93" t="s">
        <v>31</v>
      </c>
      <c r="C11" s="94">
        <v>43511</v>
      </c>
      <c r="D11" s="95" t="s">
        <v>32</v>
      </c>
      <c r="F11" s="12">
        <v>31</v>
      </c>
      <c r="G11" s="12">
        <v>14</v>
      </c>
      <c r="H11" s="12" t="s">
        <v>33</v>
      </c>
      <c r="J11" s="13" t="s">
        <v>34</v>
      </c>
      <c r="K11" s="13" t="s">
        <v>35</v>
      </c>
      <c r="L11" s="15" t="s">
        <v>36</v>
      </c>
      <c r="M11" s="31"/>
      <c r="N11" s="13" t="s">
        <v>37</v>
      </c>
      <c r="O11" s="13" t="s">
        <v>38</v>
      </c>
      <c r="P11" s="15" t="s">
        <v>36</v>
      </c>
      <c r="Q11" s="31"/>
      <c r="R11" s="13" t="s">
        <v>23</v>
      </c>
      <c r="S11" s="15" t="s">
        <v>39</v>
      </c>
      <c r="T11" s="31"/>
      <c r="U11" s="13" t="s">
        <v>40</v>
      </c>
      <c r="V11" s="15" t="s">
        <v>41</v>
      </c>
      <c r="W11" s="31"/>
      <c r="X11" s="13" t="s">
        <v>42</v>
      </c>
      <c r="Y11" s="115" t="s">
        <v>43</v>
      </c>
    </row>
    <row r="12" spans="1:32" s="11" customFormat="1" ht="80.25" customHeight="1" x14ac:dyDescent="0.45">
      <c r="A12" s="92" t="s">
        <v>30</v>
      </c>
      <c r="B12" s="97" t="s">
        <v>44</v>
      </c>
      <c r="C12" s="97"/>
      <c r="D12" s="98" t="s">
        <v>45</v>
      </c>
      <c r="F12" s="12"/>
      <c r="G12" s="12"/>
      <c r="H12" s="12"/>
      <c r="J12" s="13" t="s">
        <v>46</v>
      </c>
      <c r="K12" s="98" t="s">
        <v>47</v>
      </c>
      <c r="L12" s="15" t="s">
        <v>48</v>
      </c>
      <c r="M12" s="31"/>
      <c r="N12" s="14" t="s">
        <v>49</v>
      </c>
      <c r="O12" s="16" t="s">
        <v>50</v>
      </c>
      <c r="P12" s="30" t="s">
        <v>48</v>
      </c>
      <c r="Q12" s="31"/>
      <c r="R12" s="13" t="s">
        <v>51</v>
      </c>
      <c r="S12" s="15" t="s">
        <v>52</v>
      </c>
      <c r="T12" s="31"/>
      <c r="U12" s="13" t="s">
        <v>53</v>
      </c>
      <c r="V12" s="15" t="s">
        <v>54</v>
      </c>
      <c r="W12" s="31"/>
      <c r="X12" s="13" t="s">
        <v>23</v>
      </c>
      <c r="Y12" s="99" t="s">
        <v>55</v>
      </c>
    </row>
    <row r="13" spans="1:32" ht="68.650000000000006" customHeight="1" x14ac:dyDescent="0.45">
      <c r="A13" s="92" t="s">
        <v>30</v>
      </c>
      <c r="B13" s="100" t="s">
        <v>56</v>
      </c>
      <c r="C13" s="101">
        <v>43439</v>
      </c>
      <c r="D13" s="102" t="s">
        <v>57</v>
      </c>
      <c r="E13"/>
      <c r="F13" s="10">
        <v>5000</v>
      </c>
      <c r="G13" s="10">
        <v>150</v>
      </c>
      <c r="H13" s="10">
        <v>10</v>
      </c>
      <c r="J13" s="13" t="s">
        <v>58</v>
      </c>
      <c r="K13" s="16" t="s">
        <v>59</v>
      </c>
      <c r="L13" s="22" t="s">
        <v>60</v>
      </c>
      <c r="M13" s="23"/>
      <c r="N13" s="16" t="s">
        <v>61</v>
      </c>
      <c r="O13" s="16" t="s">
        <v>59</v>
      </c>
      <c r="P13" s="22" t="s">
        <v>60</v>
      </c>
      <c r="Q13" s="23"/>
      <c r="R13" s="16" t="s">
        <v>62</v>
      </c>
      <c r="S13" s="19" t="s">
        <v>63</v>
      </c>
      <c r="T13" s="23"/>
      <c r="U13" s="16" t="s">
        <v>64</v>
      </c>
      <c r="V13" s="16" t="s">
        <v>65</v>
      </c>
      <c r="W13" s="23"/>
      <c r="X13" s="13" t="s">
        <v>66</v>
      </c>
      <c r="Y13" s="96" t="s">
        <v>67</v>
      </c>
    </row>
    <row r="14" spans="1:32" ht="125.65" customHeight="1" x14ac:dyDescent="0.45">
      <c r="A14" s="92" t="s">
        <v>30</v>
      </c>
      <c r="B14" s="100" t="s">
        <v>68</v>
      </c>
      <c r="C14" s="101" t="s">
        <v>69</v>
      </c>
      <c r="D14" s="103" t="s">
        <v>70</v>
      </c>
      <c r="E14"/>
      <c r="F14" s="10">
        <v>3370</v>
      </c>
      <c r="G14" s="10">
        <v>292</v>
      </c>
      <c r="H14" s="10">
        <v>6</v>
      </c>
      <c r="J14" s="13" t="s">
        <v>71</v>
      </c>
      <c r="K14" s="13" t="s">
        <v>72</v>
      </c>
      <c r="L14" s="14" t="s">
        <v>73</v>
      </c>
      <c r="M14" s="17"/>
      <c r="N14" s="13" t="s">
        <v>23</v>
      </c>
      <c r="O14" s="13" t="s">
        <v>74</v>
      </c>
      <c r="P14" s="13" t="s">
        <v>75</v>
      </c>
      <c r="Q14" s="24"/>
      <c r="R14" s="14" t="s">
        <v>76</v>
      </c>
      <c r="S14" s="29" t="s">
        <v>77</v>
      </c>
      <c r="T14" s="24"/>
      <c r="U14" s="13" t="s">
        <v>78</v>
      </c>
      <c r="V14" s="13" t="s">
        <v>79</v>
      </c>
      <c r="W14" s="24"/>
      <c r="X14" s="13" t="s">
        <v>80</v>
      </c>
      <c r="Y14" s="88" t="s">
        <v>81</v>
      </c>
    </row>
    <row r="15" spans="1:32" ht="70.150000000000006" customHeight="1" x14ac:dyDescent="0.45">
      <c r="A15" s="92" t="s">
        <v>30</v>
      </c>
      <c r="B15" s="104" t="s">
        <v>82</v>
      </c>
      <c r="C15" s="104"/>
      <c r="D15" s="33" t="s">
        <v>83</v>
      </c>
      <c r="E15"/>
      <c r="F15" s="8"/>
      <c r="G15" s="8"/>
      <c r="H15" s="8"/>
      <c r="J15" s="13" t="s">
        <v>84</v>
      </c>
      <c r="K15" s="25" t="s">
        <v>24</v>
      </c>
      <c r="L15" s="15" t="s">
        <v>85</v>
      </c>
      <c r="M15" s="17"/>
      <c r="N15" s="13" t="s">
        <v>86</v>
      </c>
      <c r="O15" s="16" t="s">
        <v>87</v>
      </c>
      <c r="P15" s="15" t="s">
        <v>88</v>
      </c>
      <c r="Q15" s="17"/>
      <c r="R15" s="35" t="s">
        <v>89</v>
      </c>
      <c r="S15" s="19" t="s">
        <v>90</v>
      </c>
      <c r="T15" s="17"/>
      <c r="U15" s="32" t="s">
        <v>23</v>
      </c>
      <c r="V15" s="88" t="s">
        <v>91</v>
      </c>
      <c r="W15" s="17"/>
      <c r="X15" s="16" t="s">
        <v>92</v>
      </c>
      <c r="Y15" s="34" t="s">
        <v>93</v>
      </c>
    </row>
    <row r="16" spans="1:32" ht="51.75" customHeight="1" x14ac:dyDescent="0.45">
      <c r="A16" s="92" t="s">
        <v>30</v>
      </c>
      <c r="B16" s="104" t="s">
        <v>94</v>
      </c>
      <c r="C16" s="104"/>
      <c r="D16" s="33" t="s">
        <v>95</v>
      </c>
      <c r="E16"/>
      <c r="F16" s="8">
        <v>52</v>
      </c>
      <c r="G16" s="8">
        <v>3</v>
      </c>
      <c r="H16" s="8">
        <v>55</v>
      </c>
      <c r="J16" s="18" t="s">
        <v>23</v>
      </c>
      <c r="K16" s="18" t="s">
        <v>26</v>
      </c>
      <c r="L16" s="26" t="s">
        <v>96</v>
      </c>
      <c r="M16" s="17"/>
      <c r="N16" s="50" t="s">
        <v>23</v>
      </c>
      <c r="O16" s="50" t="s">
        <v>97</v>
      </c>
      <c r="P16" s="50" t="s">
        <v>98</v>
      </c>
      <c r="Q16" s="17"/>
      <c r="R16" s="105" t="s">
        <v>99</v>
      </c>
      <c r="S16" s="48" t="s">
        <v>100</v>
      </c>
      <c r="T16" s="49"/>
      <c r="U16" s="47" t="s">
        <v>26</v>
      </c>
      <c r="V16" s="48" t="s">
        <v>96</v>
      </c>
      <c r="W16" s="49"/>
      <c r="X16" s="47" t="s">
        <v>26</v>
      </c>
      <c r="Y16" s="106" t="s">
        <v>101</v>
      </c>
    </row>
    <row r="17" spans="1:25" ht="63.75" customHeight="1" x14ac:dyDescent="0.45">
      <c r="A17" s="92" t="s">
        <v>30</v>
      </c>
      <c r="B17" s="104" t="s">
        <v>102</v>
      </c>
      <c r="C17" s="107">
        <v>43840</v>
      </c>
      <c r="D17" s="108" t="s">
        <v>103</v>
      </c>
      <c r="E17"/>
      <c r="F17" s="8"/>
      <c r="G17" s="8"/>
      <c r="H17" s="8"/>
      <c r="J17" s="13" t="s">
        <v>104</v>
      </c>
      <c r="K17" s="14" t="s">
        <v>105</v>
      </c>
      <c r="L17" s="15" t="s">
        <v>106</v>
      </c>
      <c r="M17" s="17"/>
      <c r="N17" s="13" t="s">
        <v>107</v>
      </c>
      <c r="O17" s="13" t="s">
        <v>108</v>
      </c>
      <c r="P17" s="15" t="s">
        <v>109</v>
      </c>
      <c r="Q17" s="17"/>
      <c r="R17" s="13" t="s">
        <v>110</v>
      </c>
      <c r="S17" s="15" t="s">
        <v>111</v>
      </c>
      <c r="T17" s="17"/>
      <c r="U17" s="13" t="s">
        <v>112</v>
      </c>
      <c r="V17" s="15" t="s">
        <v>113</v>
      </c>
      <c r="W17" s="17"/>
      <c r="X17" s="13" t="s">
        <v>114</v>
      </c>
      <c r="Y17" s="27">
        <v>43677</v>
      </c>
    </row>
    <row r="18" spans="1:25" ht="64.150000000000006" x14ac:dyDescent="0.45">
      <c r="A18" s="92" t="s">
        <v>115</v>
      </c>
      <c r="B18" s="97" t="s">
        <v>116</v>
      </c>
      <c r="C18" s="97"/>
      <c r="D18" s="108" t="s">
        <v>117</v>
      </c>
      <c r="E18"/>
      <c r="F18" s="8"/>
      <c r="G18" s="8"/>
      <c r="H18" s="8"/>
      <c r="J18" s="16" t="s">
        <v>118</v>
      </c>
      <c r="K18" s="16" t="s">
        <v>119</v>
      </c>
      <c r="L18" s="19" t="s">
        <v>120</v>
      </c>
      <c r="M18" s="23"/>
      <c r="N18" s="16" t="s">
        <v>118</v>
      </c>
      <c r="O18" s="16" t="s">
        <v>119</v>
      </c>
      <c r="P18" s="19" t="s">
        <v>120</v>
      </c>
      <c r="Q18" s="23"/>
      <c r="R18" s="13" t="s">
        <v>121</v>
      </c>
      <c r="S18" s="116" t="s">
        <v>122</v>
      </c>
      <c r="T18" s="23"/>
      <c r="U18" s="13" t="s">
        <v>26</v>
      </c>
      <c r="V18" s="15" t="s">
        <v>123</v>
      </c>
      <c r="W18" s="23"/>
      <c r="X18" s="16" t="s">
        <v>26</v>
      </c>
      <c r="Y18" s="109">
        <v>43921</v>
      </c>
    </row>
    <row r="19" spans="1:25" ht="144.4" x14ac:dyDescent="0.45">
      <c r="A19" s="92" t="s">
        <v>124</v>
      </c>
      <c r="B19" s="100" t="s">
        <v>125</v>
      </c>
      <c r="C19" s="101">
        <v>43420</v>
      </c>
      <c r="D19" s="102" t="s">
        <v>126</v>
      </c>
      <c r="E19"/>
      <c r="F19" s="10">
        <v>775</v>
      </c>
      <c r="G19" s="10">
        <v>41</v>
      </c>
      <c r="H19" s="10">
        <v>3.1429999999999998</v>
      </c>
      <c r="J19" s="117" t="s">
        <v>127</v>
      </c>
      <c r="K19" s="110" t="s">
        <v>128</v>
      </c>
      <c r="L19" s="38" t="s">
        <v>129</v>
      </c>
      <c r="M19" s="23"/>
      <c r="N19" s="28" t="s">
        <v>130</v>
      </c>
      <c r="O19" s="111" t="s">
        <v>131</v>
      </c>
      <c r="P19" s="15" t="s">
        <v>132</v>
      </c>
      <c r="Q19" s="17"/>
      <c r="R19" s="38" t="s">
        <v>133</v>
      </c>
      <c r="S19" s="38" t="s">
        <v>134</v>
      </c>
      <c r="T19" s="17"/>
      <c r="U19" s="118" t="s">
        <v>135</v>
      </c>
      <c r="V19" s="38" t="s">
        <v>136</v>
      </c>
      <c r="W19" s="17"/>
      <c r="X19" s="119" t="s">
        <v>137</v>
      </c>
      <c r="Y19" s="112">
        <v>43830</v>
      </c>
    </row>
    <row r="20" spans="1:25" s="39" customFormat="1" ht="100.5" x14ac:dyDescent="0.45">
      <c r="A20" s="92" t="s">
        <v>30</v>
      </c>
      <c r="B20" s="97" t="s">
        <v>138</v>
      </c>
      <c r="C20" s="113">
        <v>43600</v>
      </c>
      <c r="D20" s="108" t="s">
        <v>139</v>
      </c>
      <c r="F20" s="12">
        <v>787</v>
      </c>
      <c r="G20" s="12">
        <v>60</v>
      </c>
      <c r="H20" s="12"/>
      <c r="J20" s="13" t="s">
        <v>140</v>
      </c>
      <c r="K20" s="16" t="s">
        <v>25</v>
      </c>
      <c r="L20" s="30" t="s">
        <v>141</v>
      </c>
      <c r="M20" s="23"/>
      <c r="N20" s="114" t="s">
        <v>142</v>
      </c>
      <c r="O20" s="16" t="s">
        <v>143</v>
      </c>
      <c r="P20" s="30" t="s">
        <v>144</v>
      </c>
      <c r="Q20" s="23"/>
      <c r="R20" s="13" t="s">
        <v>23</v>
      </c>
      <c r="S20" s="15" t="s">
        <v>145</v>
      </c>
      <c r="T20" s="23"/>
      <c r="U20" s="13" t="s">
        <v>146</v>
      </c>
      <c r="V20" s="15" t="s">
        <v>147</v>
      </c>
      <c r="W20" s="23"/>
      <c r="X20" s="13" t="s">
        <v>148</v>
      </c>
      <c r="Y20" s="29" t="s">
        <v>149</v>
      </c>
    </row>
    <row r="21" spans="1:25" ht="14.25" customHeight="1" x14ac:dyDescent="0.45"/>
  </sheetData>
  <autoFilter ref="A9:AG20" xr:uid="{B4EA231F-03AC-4ACA-A224-1681A37FBA63}"/>
  <mergeCells count="5">
    <mergeCell ref="X7:Y7"/>
    <mergeCell ref="N7:P7"/>
    <mergeCell ref="R7:S7"/>
    <mergeCell ref="U7:V7"/>
    <mergeCell ref="J7:L7"/>
  </mergeCells>
  <hyperlinks>
    <hyperlink ref="L13" r:id="rId1" xr:uid="{149E31A3-7500-48C8-8F1B-097EBE076449}"/>
    <hyperlink ref="P13" r:id="rId2" xr:uid="{F3950DCC-DEF1-4866-80F1-6EB63B66EADD}"/>
    <hyperlink ref="V13" r:id="rId3" display="Elis@" xr:uid="{711D9DCA-2CBC-45FA-A465-6A186E43135D}"/>
  </hyperlinks>
  <pageMargins left="0.7" right="0.7" top="0.75" bottom="0.75" header="0.3" footer="0.3"/>
  <pageSetup paperSize="9" scale="30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93ADA-89CA-462B-8E9C-24E668B0D22C}">
  <sheetPr codeName="Feuil3">
    <pageSetUpPr fitToPage="1"/>
  </sheetPr>
  <dimension ref="A1:Z64"/>
  <sheetViews>
    <sheetView showGridLines="0" topLeftCell="A19" zoomScale="90" zoomScaleNormal="90" workbookViewId="0">
      <selection activeCell="H19" sqref="H1:P1048576"/>
    </sheetView>
  </sheetViews>
  <sheetFormatPr baseColWidth="10" defaultColWidth="10.73046875" defaultRowHeight="13.15" x14ac:dyDescent="0.4"/>
  <cols>
    <col min="1" max="1" width="2.1328125" style="54" customWidth="1"/>
    <col min="2" max="2" width="18.59765625" style="54" bestFit="1" customWidth="1"/>
    <col min="3" max="3" width="24.265625" style="54" bestFit="1" customWidth="1"/>
    <col min="4" max="4" width="30.86328125" style="54" customWidth="1"/>
    <col min="5" max="5" width="13" style="55" customWidth="1"/>
    <col min="6" max="6" width="11.73046875" style="54" customWidth="1"/>
    <col min="7" max="7" width="12" style="54" customWidth="1"/>
    <col min="8" max="8" width="14.1328125" style="54" customWidth="1"/>
    <col min="9" max="13" width="10.73046875" style="54" customWidth="1"/>
    <col min="14" max="14" width="9.1328125" style="54" customWidth="1"/>
    <col min="15" max="15" width="6.265625" style="54" customWidth="1"/>
    <col min="16" max="17" width="10.73046875" style="54" customWidth="1"/>
    <col min="18" max="18" width="10.73046875" style="54"/>
    <col min="19" max="19" width="1.1328125" style="54" customWidth="1"/>
    <col min="20" max="20" width="4.1328125" style="54" customWidth="1"/>
    <col min="21" max="21" width="2.59765625" style="54" customWidth="1"/>
    <col min="22" max="22" width="17.73046875" style="54" customWidth="1"/>
    <col min="23" max="16384" width="10.73046875" style="54"/>
  </cols>
  <sheetData>
    <row r="1" spans="1:26" x14ac:dyDescent="0.4">
      <c r="A1" s="91"/>
      <c r="E1" s="123"/>
      <c r="J1" s="126" t="s">
        <v>150</v>
      </c>
      <c r="K1" s="127"/>
      <c r="L1" s="127"/>
      <c r="M1" s="127"/>
      <c r="N1" s="128"/>
    </row>
    <row r="2" spans="1:26" x14ac:dyDescent="0.4">
      <c r="C2" s="82"/>
      <c r="D2" s="54">
        <f ca="1">NumCoulCel(C2)</f>
        <v>2</v>
      </c>
      <c r="E2" s="123"/>
      <c r="J2" s="89"/>
      <c r="K2" s="89"/>
      <c r="L2" s="89"/>
      <c r="M2" s="89"/>
      <c r="N2" s="89"/>
    </row>
    <row r="3" spans="1:26" x14ac:dyDescent="0.4">
      <c r="E3" s="123"/>
      <c r="J3" s="89"/>
      <c r="K3" s="89"/>
      <c r="L3" s="89"/>
      <c r="M3" s="89"/>
      <c r="N3" s="89"/>
    </row>
    <row r="4" spans="1:26" x14ac:dyDescent="0.4">
      <c r="C4" s="53"/>
      <c r="D4" s="54">
        <f ca="1">NumCoulCel(C4)</f>
        <v>40</v>
      </c>
      <c r="E4" s="123"/>
      <c r="G4" s="56" t="s">
        <v>1</v>
      </c>
      <c r="H4" s="57" t="s">
        <v>1</v>
      </c>
    </row>
    <row r="6" spans="1:26" x14ac:dyDescent="0.4">
      <c r="C6" s="58"/>
      <c r="D6" s="54">
        <f ca="1">NumCoulCel(C6)</f>
        <v>36</v>
      </c>
      <c r="E6" s="123"/>
      <c r="F6" s="123"/>
      <c r="K6" s="90"/>
      <c r="L6" s="123"/>
    </row>
    <row r="8" spans="1:26" x14ac:dyDescent="0.4">
      <c r="C8" s="59"/>
      <c r="D8" s="54">
        <f ca="1">NumCoulCel(C8)</f>
        <v>15</v>
      </c>
      <c r="E8" s="123"/>
    </row>
    <row r="10" spans="1:26" x14ac:dyDescent="0.4">
      <c r="C10" s="60"/>
      <c r="D10" s="54">
        <f ca="1">NumCoulCel(C10)</f>
        <v>14</v>
      </c>
      <c r="E10" s="123"/>
    </row>
    <row r="12" spans="1:26" x14ac:dyDescent="0.4">
      <c r="E12" s="123"/>
      <c r="O12" s="61">
        <v>0</v>
      </c>
      <c r="P12" s="61">
        <v>0.35</v>
      </c>
      <c r="Q12" s="61">
        <v>0.7</v>
      </c>
      <c r="R12" s="61">
        <v>1</v>
      </c>
    </row>
    <row r="13" spans="1:26" x14ac:dyDescent="0.4">
      <c r="D13" s="133" t="s">
        <v>151</v>
      </c>
      <c r="E13" s="133"/>
      <c r="F13" s="133"/>
      <c r="G13" s="133" t="s">
        <v>152</v>
      </c>
      <c r="H13" s="133"/>
      <c r="I13" s="133"/>
      <c r="J13" s="133" t="s">
        <v>153</v>
      </c>
      <c r="K13" s="133"/>
      <c r="L13" s="133" t="s">
        <v>154</v>
      </c>
      <c r="M13" s="133"/>
      <c r="O13" s="53">
        <v>40</v>
      </c>
      <c r="P13" s="62">
        <v>36</v>
      </c>
      <c r="Q13" s="63">
        <v>15</v>
      </c>
      <c r="R13" s="64">
        <v>14</v>
      </c>
      <c r="W13" s="65">
        <v>0</v>
      </c>
      <c r="X13" s="66">
        <v>0.35</v>
      </c>
      <c r="Y13" s="67">
        <v>0.7</v>
      </c>
      <c r="Z13" s="68">
        <v>1</v>
      </c>
    </row>
    <row r="14" spans="1:26" x14ac:dyDescent="0.4">
      <c r="C14" s="69" t="s">
        <v>155</v>
      </c>
      <c r="D14" s="70">
        <f ca="1">NumCoulCel('GR02'!J11)</f>
        <v>14</v>
      </c>
      <c r="E14" s="70">
        <f ca="1">NumCoulCel('GR02'!K11)</f>
        <v>14</v>
      </c>
      <c r="F14" s="70">
        <f ca="1">NumCoulCel('GR02'!L11)</f>
        <v>14</v>
      </c>
      <c r="G14" s="122">
        <f ca="1">NumCoulCel('GR02'!N11)</f>
        <v>14</v>
      </c>
      <c r="H14" s="122">
        <f ca="1">NumCoulCel('GR02'!O11)</f>
        <v>14</v>
      </c>
      <c r="I14" s="122">
        <f ca="1">NumCoulCel('GR02'!P11)</f>
        <v>14</v>
      </c>
      <c r="J14" s="122">
        <f ca="1">NumCoulCel('GR02'!R11)</f>
        <v>14</v>
      </c>
      <c r="K14" s="122">
        <f ca="1">NumCoulCel('GR02'!S11)</f>
        <v>14</v>
      </c>
      <c r="L14" s="122">
        <f ca="1">NumCoulCel('GR02'!U11)</f>
        <v>14</v>
      </c>
      <c r="M14" s="122">
        <f ca="1">NumCoulCel('GR02'!V11)</f>
        <v>14</v>
      </c>
      <c r="O14" s="122">
        <f ca="1">COUNTIF($D$14:$M$14,O13)</f>
        <v>0</v>
      </c>
      <c r="P14" s="122">
        <f ca="1">COUNTIF($D$14:$M$14,P13)</f>
        <v>0</v>
      </c>
      <c r="Q14" s="122">
        <f ca="1">COUNTIF($D$14:$M$14,Q13)</f>
        <v>0</v>
      </c>
      <c r="R14" s="122">
        <f ca="1">COUNTIF($D$14:$M$14,R13)</f>
        <v>10</v>
      </c>
      <c r="T14" s="122">
        <f ca="1">SUM(O14:R14)</f>
        <v>10</v>
      </c>
      <c r="U14" s="123"/>
      <c r="V14" s="69" t="s">
        <v>155</v>
      </c>
      <c r="W14" s="71">
        <f ca="1">O14/T14</f>
        <v>0</v>
      </c>
      <c r="X14" s="71">
        <f ca="1">P14/T14</f>
        <v>0</v>
      </c>
      <c r="Y14" s="71">
        <f ca="1">Q14/T14</f>
        <v>0</v>
      </c>
      <c r="Z14" s="71">
        <f ca="1">R14/T14</f>
        <v>1</v>
      </c>
    </row>
    <row r="15" spans="1:26" x14ac:dyDescent="0.4">
      <c r="C15" s="69" t="s">
        <v>156</v>
      </c>
      <c r="D15" s="70">
        <f ca="1">NumCoulCel('GR02'!J12)</f>
        <v>14</v>
      </c>
      <c r="E15" s="70">
        <f ca="1">NumCoulCel('GR02'!K12)</f>
        <v>15</v>
      </c>
      <c r="F15" s="70">
        <f ca="1">NumCoulCel('GR02'!L12)</f>
        <v>14</v>
      </c>
      <c r="G15" s="122">
        <f ca="1">NumCoulCel('GR02'!N12)</f>
        <v>15</v>
      </c>
      <c r="H15" s="122">
        <f ca="1">NumCoulCel('GR02'!O12)</f>
        <v>36</v>
      </c>
      <c r="I15" s="122">
        <f ca="1">NumCoulCel('GR02'!P12)</f>
        <v>15</v>
      </c>
      <c r="J15" s="122">
        <f ca="1">NumCoulCel('GR02'!R12)</f>
        <v>14</v>
      </c>
      <c r="K15" s="122">
        <f ca="1">NumCoulCel('GR02'!S12)</f>
        <v>14</v>
      </c>
      <c r="L15" s="122">
        <f ca="1">NumCoulCel('GR02'!U12)</f>
        <v>14</v>
      </c>
      <c r="M15" s="122">
        <f ca="1">NumCoulCel('GR02'!V12)</f>
        <v>14</v>
      </c>
      <c r="O15" s="122">
        <f t="shared" ref="O15:O23" ca="1" si="0">COUNTIF(D15:M15,$O$13)</f>
        <v>0</v>
      </c>
      <c r="P15" s="122">
        <f t="shared" ref="P15:P23" ca="1" si="1">COUNTIF(D15:M15,$P$13)</f>
        <v>1</v>
      </c>
      <c r="Q15" s="122">
        <f t="shared" ref="Q15:Q23" ca="1" si="2">COUNTIF(D15:M15,$Q$13)</f>
        <v>3</v>
      </c>
      <c r="R15" s="122">
        <f t="shared" ref="R15:R23" ca="1" si="3">COUNTIF(D15:M15,$R$13)</f>
        <v>6</v>
      </c>
      <c r="T15" s="122">
        <f t="shared" ref="T15:T23" ca="1" si="4">SUM(O15:R15)</f>
        <v>10</v>
      </c>
      <c r="U15" s="123"/>
      <c r="V15" s="69" t="s">
        <v>156</v>
      </c>
      <c r="W15" s="71">
        <f ca="1">O15/T15</f>
        <v>0</v>
      </c>
      <c r="X15" s="71">
        <f ca="1">P15/T15</f>
        <v>0.1</v>
      </c>
      <c r="Y15" s="71">
        <f ca="1">Q15/T15</f>
        <v>0.3</v>
      </c>
      <c r="Z15" s="71">
        <f ca="1">R15/T15</f>
        <v>0.6</v>
      </c>
    </row>
    <row r="16" spans="1:26" x14ac:dyDescent="0.4">
      <c r="C16" s="69" t="s">
        <v>157</v>
      </c>
      <c r="D16" s="70">
        <f ca="1">NumCoulCel('GR02'!J13)</f>
        <v>14</v>
      </c>
      <c r="E16" s="70">
        <f ca="1">NumCoulCel('GR02'!K13)</f>
        <v>36</v>
      </c>
      <c r="F16" s="70">
        <f ca="1">NumCoulCel('GR02'!L13)</f>
        <v>14</v>
      </c>
      <c r="G16" s="122">
        <f ca="1">NumCoulCel('GR02'!N13)</f>
        <v>36</v>
      </c>
      <c r="H16" s="122">
        <f ca="1">NumCoulCel('GR02'!O13)</f>
        <v>36</v>
      </c>
      <c r="I16" s="122">
        <f ca="1">NumCoulCel('GR02'!P13)</f>
        <v>14</v>
      </c>
      <c r="J16" s="122">
        <f ca="1">NumCoulCel('GR02'!R13)</f>
        <v>36</v>
      </c>
      <c r="K16" s="122">
        <f ca="1">NumCoulCel('GR02'!S13)</f>
        <v>36</v>
      </c>
      <c r="L16" s="122">
        <f ca="1">NumCoulCel('GR02'!U13)</f>
        <v>36</v>
      </c>
      <c r="M16" s="122">
        <f ca="1">NumCoulCel('GR02'!V13)</f>
        <v>36</v>
      </c>
      <c r="O16" s="122">
        <f t="shared" ca="1" si="0"/>
        <v>0</v>
      </c>
      <c r="P16" s="122">
        <f t="shared" ca="1" si="1"/>
        <v>7</v>
      </c>
      <c r="Q16" s="122">
        <f t="shared" ca="1" si="2"/>
        <v>0</v>
      </c>
      <c r="R16" s="122">
        <f t="shared" ca="1" si="3"/>
        <v>3</v>
      </c>
      <c r="T16" s="122">
        <f t="shared" ca="1" si="4"/>
        <v>10</v>
      </c>
      <c r="U16" s="123"/>
      <c r="V16" s="69" t="s">
        <v>157</v>
      </c>
      <c r="W16" s="71">
        <f t="shared" ref="W16:W23" ca="1" si="5">O16/T16</f>
        <v>0</v>
      </c>
      <c r="X16" s="71">
        <f t="shared" ref="X16:X23" ca="1" si="6">P16/T16</f>
        <v>0.7</v>
      </c>
      <c r="Y16" s="71">
        <f t="shared" ref="Y16:Y23" ca="1" si="7">Q16/T16</f>
        <v>0</v>
      </c>
      <c r="Z16" s="71">
        <f t="shared" ref="Z16:Z23" ca="1" si="8">R16/T16</f>
        <v>0.3</v>
      </c>
    </row>
    <row r="17" spans="3:26" x14ac:dyDescent="0.4">
      <c r="C17" s="69" t="s">
        <v>158</v>
      </c>
      <c r="D17" s="70">
        <f ca="1">NumCoulCel('GR02'!J14)</f>
        <v>14</v>
      </c>
      <c r="E17" s="70">
        <f ca="1">NumCoulCel('GR02'!K14)</f>
        <v>14</v>
      </c>
      <c r="F17" s="70">
        <f ca="1">NumCoulCel('GR02'!L14)</f>
        <v>15</v>
      </c>
      <c r="G17" s="122">
        <f ca="1">NumCoulCel('GR02'!N14)</f>
        <v>14</v>
      </c>
      <c r="H17" s="122">
        <f ca="1">NumCoulCel('GR02'!O14)</f>
        <v>14</v>
      </c>
      <c r="I17" s="122">
        <f ca="1">NumCoulCel('GR02'!P14)</f>
        <v>14</v>
      </c>
      <c r="J17" s="122">
        <f ca="1">NumCoulCel('GR02'!R14)</f>
        <v>15</v>
      </c>
      <c r="K17" s="122">
        <f ca="1">NumCoulCel('GR02'!S14)</f>
        <v>14</v>
      </c>
      <c r="L17" s="122">
        <f ca="1">NumCoulCel('GR02'!U14)</f>
        <v>14</v>
      </c>
      <c r="M17" s="122">
        <f ca="1">NumCoulCel('GR02'!V14)</f>
        <v>14</v>
      </c>
      <c r="O17" s="122">
        <f t="shared" ca="1" si="0"/>
        <v>0</v>
      </c>
      <c r="P17" s="122">
        <f t="shared" ca="1" si="1"/>
        <v>0</v>
      </c>
      <c r="Q17" s="122">
        <f t="shared" ca="1" si="2"/>
        <v>2</v>
      </c>
      <c r="R17" s="122">
        <f t="shared" ca="1" si="3"/>
        <v>8</v>
      </c>
      <c r="T17" s="122">
        <f t="shared" ca="1" si="4"/>
        <v>10</v>
      </c>
      <c r="U17" s="123"/>
      <c r="V17" s="69" t="s">
        <v>158</v>
      </c>
      <c r="W17" s="71">
        <f t="shared" ca="1" si="5"/>
        <v>0</v>
      </c>
      <c r="X17" s="71">
        <f t="shared" ca="1" si="6"/>
        <v>0</v>
      </c>
      <c r="Y17" s="71">
        <f t="shared" ca="1" si="7"/>
        <v>0.2</v>
      </c>
      <c r="Z17" s="71">
        <f t="shared" ca="1" si="8"/>
        <v>0.8</v>
      </c>
    </row>
    <row r="18" spans="3:26" x14ac:dyDescent="0.4">
      <c r="C18" s="69" t="s">
        <v>159</v>
      </c>
      <c r="D18" s="70">
        <f ca="1">NumCoulCel('GR02'!J15)</f>
        <v>14</v>
      </c>
      <c r="E18" s="70">
        <f ca="1">NumCoulCel('GR02'!K15)</f>
        <v>40</v>
      </c>
      <c r="F18" s="70">
        <f ca="1">NumCoulCel('GR02'!L15)</f>
        <v>14</v>
      </c>
      <c r="G18" s="122">
        <f ca="1">NumCoulCel('GR02'!N15)</f>
        <v>14</v>
      </c>
      <c r="H18" s="122">
        <f ca="1">NumCoulCel('GR02'!O15)</f>
        <v>36</v>
      </c>
      <c r="I18" s="122">
        <f ca="1">NumCoulCel('GR02'!P15)</f>
        <v>14</v>
      </c>
      <c r="J18" s="122">
        <f ca="1">NumCoulCel('GR02'!R15)</f>
        <v>36</v>
      </c>
      <c r="K18" s="122">
        <f ca="1">NumCoulCel('GR02'!S15)</f>
        <v>36</v>
      </c>
      <c r="L18" s="122">
        <f ca="1">NumCoulCel('GR02'!U15)</f>
        <v>15</v>
      </c>
      <c r="M18" s="122">
        <f ca="1">NumCoulCel('GR02'!V15)</f>
        <v>15</v>
      </c>
      <c r="O18" s="122">
        <f t="shared" ca="1" si="0"/>
        <v>1</v>
      </c>
      <c r="P18" s="122">
        <f t="shared" ca="1" si="1"/>
        <v>3</v>
      </c>
      <c r="Q18" s="122">
        <f t="shared" ca="1" si="2"/>
        <v>2</v>
      </c>
      <c r="R18" s="122">
        <f t="shared" ca="1" si="3"/>
        <v>4</v>
      </c>
      <c r="T18" s="122">
        <f t="shared" ca="1" si="4"/>
        <v>10</v>
      </c>
      <c r="U18" s="123"/>
      <c r="V18" s="69" t="s">
        <v>159</v>
      </c>
      <c r="W18" s="71">
        <f t="shared" ca="1" si="5"/>
        <v>0.1</v>
      </c>
      <c r="X18" s="71">
        <f t="shared" ca="1" si="6"/>
        <v>0.3</v>
      </c>
      <c r="Y18" s="71">
        <f t="shared" ca="1" si="7"/>
        <v>0.2</v>
      </c>
      <c r="Z18" s="71">
        <f t="shared" ca="1" si="8"/>
        <v>0.4</v>
      </c>
    </row>
    <row r="19" spans="3:26" x14ac:dyDescent="0.4">
      <c r="C19" s="69" t="s">
        <v>160</v>
      </c>
      <c r="D19" s="70">
        <f ca="1">NumCoulCel('GR02'!J16)</f>
        <v>14</v>
      </c>
      <c r="E19" s="70">
        <f ca="1">NumCoulCel('GR02'!K16)</f>
        <v>14</v>
      </c>
      <c r="F19" s="70">
        <f ca="1">NumCoulCel('GR02'!L16)</f>
        <v>14</v>
      </c>
      <c r="G19" s="122">
        <f ca="1">NumCoulCel('GR02'!N16)</f>
        <v>14</v>
      </c>
      <c r="H19" s="122">
        <f ca="1">NumCoulCel('GR02'!O16)</f>
        <v>14</v>
      </c>
      <c r="I19" s="122">
        <f ca="1">NumCoulCel('GR02'!P16)</f>
        <v>14</v>
      </c>
      <c r="J19" s="122">
        <f ca="1">NumCoulCel('GR02'!R16)</f>
        <v>36</v>
      </c>
      <c r="K19" s="122">
        <f ca="1">NumCoulCel('GR02'!S16)</f>
        <v>14</v>
      </c>
      <c r="L19" s="122">
        <f ca="1">NumCoulCel('GR02'!U16)</f>
        <v>14</v>
      </c>
      <c r="M19" s="122">
        <f ca="1">NumCoulCel('GR02'!V16)</f>
        <v>14</v>
      </c>
      <c r="O19" s="122">
        <f t="shared" ca="1" si="0"/>
        <v>0</v>
      </c>
      <c r="P19" s="122">
        <f t="shared" ca="1" si="1"/>
        <v>1</v>
      </c>
      <c r="Q19" s="122">
        <f t="shared" ca="1" si="2"/>
        <v>0</v>
      </c>
      <c r="R19" s="122">
        <f t="shared" ca="1" si="3"/>
        <v>9</v>
      </c>
      <c r="T19" s="122">
        <f t="shared" ca="1" si="4"/>
        <v>10</v>
      </c>
      <c r="U19" s="123"/>
      <c r="V19" s="69" t="s">
        <v>160</v>
      </c>
      <c r="W19" s="71">
        <f t="shared" ca="1" si="5"/>
        <v>0</v>
      </c>
      <c r="X19" s="71">
        <f t="shared" ca="1" si="6"/>
        <v>0.1</v>
      </c>
      <c r="Y19" s="71">
        <f t="shared" ca="1" si="7"/>
        <v>0</v>
      </c>
      <c r="Z19" s="71">
        <f t="shared" ca="1" si="8"/>
        <v>0.9</v>
      </c>
    </row>
    <row r="20" spans="3:26" x14ac:dyDescent="0.4">
      <c r="C20" s="69" t="s">
        <v>161</v>
      </c>
      <c r="D20" s="70">
        <f ca="1">NumCoulCel('GR02'!J17)</f>
        <v>14</v>
      </c>
      <c r="E20" s="70">
        <f ca="1">NumCoulCel('GR02'!K17)</f>
        <v>15</v>
      </c>
      <c r="F20" s="70">
        <f ca="1">NumCoulCel('GR02'!L17)</f>
        <v>14</v>
      </c>
      <c r="G20" s="122">
        <f ca="1">NumCoulCel('GR02'!N17)</f>
        <v>14</v>
      </c>
      <c r="H20" s="122">
        <f ca="1">NumCoulCel('GR02'!O17)</f>
        <v>14</v>
      </c>
      <c r="I20" s="122">
        <f ca="1">NumCoulCel('GR02'!P17)</f>
        <v>14</v>
      </c>
      <c r="J20" s="122">
        <f ca="1">NumCoulCel('GR02'!R17)</f>
        <v>14</v>
      </c>
      <c r="K20" s="122">
        <f ca="1">NumCoulCel('GR02'!S17)</f>
        <v>14</v>
      </c>
      <c r="L20" s="122">
        <f ca="1">NumCoulCel('GR02'!U17)</f>
        <v>14</v>
      </c>
      <c r="M20" s="122">
        <f ca="1">NumCoulCel('GR02'!V17)</f>
        <v>14</v>
      </c>
      <c r="O20" s="122">
        <f t="shared" ca="1" si="0"/>
        <v>0</v>
      </c>
      <c r="P20" s="122">
        <f t="shared" ca="1" si="1"/>
        <v>0</v>
      </c>
      <c r="Q20" s="122">
        <f t="shared" ca="1" si="2"/>
        <v>1</v>
      </c>
      <c r="R20" s="122">
        <f t="shared" ca="1" si="3"/>
        <v>9</v>
      </c>
      <c r="T20" s="122">
        <f t="shared" ca="1" si="4"/>
        <v>10</v>
      </c>
      <c r="U20" s="123"/>
      <c r="V20" s="69" t="s">
        <v>161</v>
      </c>
      <c r="W20" s="71">
        <f t="shared" ca="1" si="5"/>
        <v>0</v>
      </c>
      <c r="X20" s="71">
        <f t="shared" ca="1" si="6"/>
        <v>0</v>
      </c>
      <c r="Y20" s="71">
        <f t="shared" ca="1" si="7"/>
        <v>0.1</v>
      </c>
      <c r="Z20" s="71">
        <f t="shared" ca="1" si="8"/>
        <v>0.9</v>
      </c>
    </row>
    <row r="21" spans="3:26" x14ac:dyDescent="0.4">
      <c r="C21" s="69" t="s">
        <v>162</v>
      </c>
      <c r="D21" s="70">
        <f ca="1">NumCoulCel('GR02'!J18)</f>
        <v>36</v>
      </c>
      <c r="E21" s="70">
        <f ca="1">NumCoulCel('GR02'!K18)</f>
        <v>36</v>
      </c>
      <c r="F21" s="70">
        <f ca="1">NumCoulCel('GR02'!L18)</f>
        <v>36</v>
      </c>
      <c r="G21" s="122">
        <f ca="1">NumCoulCel('GR02'!N18)</f>
        <v>36</v>
      </c>
      <c r="H21" s="122">
        <f ca="1">NumCoulCel('GR02'!O18)</f>
        <v>36</v>
      </c>
      <c r="I21" s="122">
        <f ca="1">NumCoulCel('GR02'!P18)</f>
        <v>36</v>
      </c>
      <c r="J21" s="122">
        <f ca="1">NumCoulCel('GR02'!R18)</f>
        <v>14</v>
      </c>
      <c r="K21" s="122">
        <f ca="1">NumCoulCel('GR02'!S18)</f>
        <v>44</v>
      </c>
      <c r="L21" s="122">
        <f ca="1">NumCoulCel('GR02'!U18)</f>
        <v>14</v>
      </c>
      <c r="M21" s="122">
        <f ca="1">NumCoulCel('GR02'!V18)</f>
        <v>14</v>
      </c>
      <c r="O21" s="122">
        <f t="shared" ca="1" si="0"/>
        <v>0</v>
      </c>
      <c r="P21" s="122">
        <f t="shared" ca="1" si="1"/>
        <v>6</v>
      </c>
      <c r="Q21" s="122">
        <f t="shared" ca="1" si="2"/>
        <v>0</v>
      </c>
      <c r="R21" s="122">
        <f t="shared" ca="1" si="3"/>
        <v>3</v>
      </c>
      <c r="T21" s="122">
        <f t="shared" ca="1" si="4"/>
        <v>9</v>
      </c>
      <c r="U21" s="123"/>
      <c r="V21" s="69" t="s">
        <v>162</v>
      </c>
      <c r="W21" s="71">
        <f t="shared" ca="1" si="5"/>
        <v>0</v>
      </c>
      <c r="X21" s="71">
        <f t="shared" ca="1" si="6"/>
        <v>0.66666666666666663</v>
      </c>
      <c r="Y21" s="71">
        <f t="shared" ca="1" si="7"/>
        <v>0</v>
      </c>
      <c r="Z21" s="71">
        <f t="shared" ca="1" si="8"/>
        <v>0.33333333333333331</v>
      </c>
    </row>
    <row r="22" spans="3:26" x14ac:dyDescent="0.4">
      <c r="C22" s="69" t="s">
        <v>163</v>
      </c>
      <c r="D22" s="70">
        <f ca="1">NumCoulCel('GR02'!J19)</f>
        <v>14</v>
      </c>
      <c r="E22" s="70">
        <f ca="1">NumCoulCel('GR02'!K19)</f>
        <v>14</v>
      </c>
      <c r="F22" s="70">
        <f ca="1">NumCoulCel('GR02'!L19)</f>
        <v>14</v>
      </c>
      <c r="G22" s="122">
        <f ca="1">NumCoulCel('GR02'!N19)</f>
        <v>14</v>
      </c>
      <c r="H22" s="122">
        <f ca="1">NumCoulCel('GR02'!O19)</f>
        <v>15</v>
      </c>
      <c r="I22" s="122">
        <f ca="1">NumCoulCel('GR02'!P19)</f>
        <v>14</v>
      </c>
      <c r="J22" s="122">
        <f ca="1">NumCoulCel('GR02'!R19)</f>
        <v>14</v>
      </c>
      <c r="K22" s="122">
        <f ca="1">NumCoulCel('GR02'!S19)</f>
        <v>14</v>
      </c>
      <c r="L22" s="122">
        <f ca="1">NumCoulCel('GR02'!U19)</f>
        <v>14</v>
      </c>
      <c r="M22" s="122">
        <f ca="1">NumCoulCel('GR02'!V19)</f>
        <v>14</v>
      </c>
      <c r="O22" s="122">
        <f t="shared" ca="1" si="0"/>
        <v>0</v>
      </c>
      <c r="P22" s="122">
        <f t="shared" ca="1" si="1"/>
        <v>0</v>
      </c>
      <c r="Q22" s="122">
        <f t="shared" ca="1" si="2"/>
        <v>1</v>
      </c>
      <c r="R22" s="122">
        <f t="shared" ca="1" si="3"/>
        <v>9</v>
      </c>
      <c r="T22" s="122">
        <f t="shared" ca="1" si="4"/>
        <v>10</v>
      </c>
      <c r="U22" s="123"/>
      <c r="V22" s="69" t="s">
        <v>163</v>
      </c>
      <c r="W22" s="71">
        <f t="shared" ca="1" si="5"/>
        <v>0</v>
      </c>
      <c r="X22" s="71">
        <f t="shared" ca="1" si="6"/>
        <v>0</v>
      </c>
      <c r="Y22" s="71">
        <f t="shared" ca="1" si="7"/>
        <v>0.1</v>
      </c>
      <c r="Z22" s="71">
        <f t="shared" ca="1" si="8"/>
        <v>0.9</v>
      </c>
    </row>
    <row r="23" spans="3:26" x14ac:dyDescent="0.4">
      <c r="C23" s="69" t="s">
        <v>164</v>
      </c>
      <c r="D23" s="70">
        <f ca="1">NumCoulCel('GR02'!J20)</f>
        <v>14</v>
      </c>
      <c r="E23" s="70">
        <f ca="1">NumCoulCel('GR02'!K20)</f>
        <v>36</v>
      </c>
      <c r="F23" s="70">
        <f ca="1">NumCoulCel('GR02'!L20)</f>
        <v>15</v>
      </c>
      <c r="G23" s="122">
        <f ca="1">NumCoulCel('GR02'!N20)</f>
        <v>15</v>
      </c>
      <c r="H23" s="122">
        <f ca="1">NumCoulCel('GR02'!O20)</f>
        <v>36</v>
      </c>
      <c r="I23" s="122">
        <f ca="1">NumCoulCel('GR02'!P20)</f>
        <v>15</v>
      </c>
      <c r="J23" s="122">
        <f ca="1">NumCoulCel('GR02'!R20)</f>
        <v>14</v>
      </c>
      <c r="K23" s="122">
        <f ca="1">NumCoulCel('GR02'!S20)</f>
        <v>14</v>
      </c>
      <c r="L23" s="122">
        <f ca="1">NumCoulCel('GR02'!U20)</f>
        <v>14</v>
      </c>
      <c r="M23" s="122">
        <f ca="1">NumCoulCel('GR02'!V20)</f>
        <v>14</v>
      </c>
      <c r="O23" s="122">
        <f t="shared" ca="1" si="0"/>
        <v>0</v>
      </c>
      <c r="P23" s="122">
        <f t="shared" ca="1" si="1"/>
        <v>2</v>
      </c>
      <c r="Q23" s="122">
        <f t="shared" ca="1" si="2"/>
        <v>3</v>
      </c>
      <c r="R23" s="122">
        <f t="shared" ca="1" si="3"/>
        <v>5</v>
      </c>
      <c r="T23" s="122">
        <f t="shared" ca="1" si="4"/>
        <v>10</v>
      </c>
      <c r="U23" s="123"/>
      <c r="V23" s="69" t="s">
        <v>164</v>
      </c>
      <c r="W23" s="71">
        <f t="shared" ca="1" si="5"/>
        <v>0</v>
      </c>
      <c r="X23" s="71">
        <f t="shared" ca="1" si="6"/>
        <v>0.2</v>
      </c>
      <c r="Y23" s="71">
        <f t="shared" ca="1" si="7"/>
        <v>0.3</v>
      </c>
      <c r="Z23" s="71">
        <f t="shared" ca="1" si="8"/>
        <v>0.5</v>
      </c>
    </row>
    <row r="24" spans="3:26" x14ac:dyDescent="0.4">
      <c r="D24" s="72"/>
      <c r="E24" s="72"/>
      <c r="F24" s="72"/>
      <c r="I24" s="73"/>
      <c r="O24" s="123"/>
      <c r="P24" s="123"/>
      <c r="Q24" s="123"/>
      <c r="R24" s="123"/>
      <c r="T24" s="123"/>
      <c r="U24" s="123"/>
      <c r="W24" s="74"/>
      <c r="X24" s="74"/>
      <c r="Y24" s="74"/>
      <c r="Z24" s="74"/>
    </row>
    <row r="25" spans="3:26" x14ac:dyDescent="0.4">
      <c r="D25" s="72"/>
      <c r="E25" s="72"/>
      <c r="F25" s="72"/>
      <c r="I25" s="73"/>
      <c r="O25" s="123"/>
      <c r="P25" s="123"/>
      <c r="Q25" s="123"/>
      <c r="R25" s="123"/>
      <c r="T25" s="123"/>
      <c r="U25" s="123"/>
      <c r="W25" s="74"/>
      <c r="X25" s="74"/>
      <c r="Y25" s="74"/>
      <c r="Z25" s="74"/>
    </row>
    <row r="26" spans="3:26" x14ac:dyDescent="0.4">
      <c r="D26" s="72"/>
      <c r="E26" s="72"/>
      <c r="F26" s="72"/>
      <c r="I26" s="73"/>
      <c r="O26" s="123"/>
      <c r="P26" s="123"/>
      <c r="Q26" s="123"/>
      <c r="R26" s="123"/>
      <c r="T26" s="123"/>
      <c r="U26" s="123"/>
      <c r="W26" s="74"/>
      <c r="X26" s="74"/>
      <c r="Y26" s="74"/>
      <c r="Z26" s="74"/>
    </row>
    <row r="27" spans="3:26" x14ac:dyDescent="0.4">
      <c r="C27" s="54" t="s">
        <v>165</v>
      </c>
      <c r="D27" s="72"/>
      <c r="E27" s="72"/>
      <c r="F27" s="72"/>
      <c r="I27" s="73"/>
      <c r="O27" s="123"/>
      <c r="P27" s="123"/>
      <c r="Q27" s="123"/>
      <c r="R27" s="123"/>
      <c r="T27" s="123"/>
      <c r="U27" s="123"/>
      <c r="W27" s="74"/>
      <c r="X27" s="74"/>
      <c r="Y27" s="74"/>
      <c r="Z27" s="74"/>
    </row>
    <row r="29" spans="3:26" x14ac:dyDescent="0.4">
      <c r="C29" s="54" t="s">
        <v>166</v>
      </c>
      <c r="E29" s="123"/>
    </row>
    <row r="31" spans="3:26" x14ac:dyDescent="0.4">
      <c r="C31" s="54" t="s">
        <v>167</v>
      </c>
      <c r="E31" s="123"/>
    </row>
    <row r="33" spans="2:15" x14ac:dyDescent="0.4">
      <c r="C33" s="54" t="s">
        <v>168</v>
      </c>
      <c r="E33" s="134"/>
      <c r="F33" s="134"/>
      <c r="G33" s="134"/>
      <c r="H33" s="134"/>
    </row>
    <row r="34" spans="2:15" x14ac:dyDescent="0.4">
      <c r="B34" s="123" t="s">
        <v>1</v>
      </c>
      <c r="E34" s="123"/>
      <c r="H34" s="75">
        <v>2</v>
      </c>
      <c r="I34" s="75">
        <v>3</v>
      </c>
      <c r="J34" s="75">
        <v>3</v>
      </c>
      <c r="K34" s="75">
        <v>1</v>
      </c>
    </row>
    <row r="35" spans="2:15" x14ac:dyDescent="0.4">
      <c r="B35" s="123" t="s">
        <v>1</v>
      </c>
      <c r="E35" s="123"/>
      <c r="F35" s="123"/>
      <c r="G35" s="123"/>
      <c r="H35" s="123"/>
      <c r="I35" s="123"/>
      <c r="J35" s="123"/>
      <c r="K35" s="123"/>
      <c r="L35" s="123"/>
      <c r="M35" s="123"/>
      <c r="N35" s="123"/>
    </row>
    <row r="36" spans="2:15" x14ac:dyDescent="0.4">
      <c r="E36" s="122" t="s">
        <v>155</v>
      </c>
      <c r="F36" s="122" t="s">
        <v>156</v>
      </c>
      <c r="G36" s="122" t="s">
        <v>157</v>
      </c>
      <c r="H36" s="122" t="s">
        <v>158</v>
      </c>
      <c r="I36" s="122" t="s">
        <v>159</v>
      </c>
      <c r="J36" s="122" t="s">
        <v>160</v>
      </c>
      <c r="K36" s="122" t="s">
        <v>161</v>
      </c>
      <c r="L36" s="122" t="s">
        <v>162</v>
      </c>
      <c r="M36" s="122" t="s">
        <v>163</v>
      </c>
      <c r="N36" s="122" t="s">
        <v>164</v>
      </c>
    </row>
    <row r="37" spans="2:15" ht="18" x14ac:dyDescent="0.55000000000000004">
      <c r="B37" s="76" t="s">
        <v>2</v>
      </c>
      <c r="C37" s="129" t="s">
        <v>13</v>
      </c>
      <c r="D37" s="130"/>
      <c r="E37" s="77">
        <f ca="1">IF(D14=2,0%,IF(D14=40,0%,IF(D14=36,35%,IF(D14=15,75%,IF(D14=14,100%)))))</f>
        <v>1</v>
      </c>
      <c r="F37" s="77">
        <f ca="1">IF(D15=2,0%,IF(D15=40,0%,IF(D15=36,35%,IF(D15=15,75%,IF(D15=14,100%)))))</f>
        <v>1</v>
      </c>
      <c r="G37" s="77">
        <f ca="1">IF(D16=2,0%,IF(D16=40,0%,IF(D16=36,35%,IF(D16=15,75%,IF(D16=14,100%)))))</f>
        <v>1</v>
      </c>
      <c r="H37" s="77">
        <f ca="1">IF(D17=2,0%,IF(D17=40,0%,IF(D17=36,35%,IF(D17=15,75%,IF(D17=14,100%)))))</f>
        <v>1</v>
      </c>
      <c r="I37" s="77">
        <f ca="1">IF(D18=2,0%,IF(D18=40,0%,IF(D18=36,35%,IF(D18=15,75%,IF(D18=14,100%)))))</f>
        <v>1</v>
      </c>
      <c r="J37" s="77">
        <f ca="1">IF(D19=2,0%,IF(D19=40,0%,IF(D19=36,35%,IF(D19=15,75%,IF(D19=14,100%)))))</f>
        <v>1</v>
      </c>
      <c r="K37" s="77">
        <f ca="1">IF(D20=2,0%,IF(D20=40,0%,IF(D20=36,35%,IF(D20=15,75%,IF(D20=14,100%)))))</f>
        <v>1</v>
      </c>
      <c r="L37" s="77">
        <f ca="1">IF(D21=2,0%,IF(D21=40,0%,IF(D21=36,35%,IF(D21=15,75%,IF(D21=14,100%)))))</f>
        <v>0.35</v>
      </c>
      <c r="M37" s="77">
        <f ca="1">IF(D23=2,0%,IF(D23=40,0%,IF(D23=36,35%,IF(D23=15,75%,IF(D23=14,100%)))))</f>
        <v>1</v>
      </c>
      <c r="N37" s="77">
        <f ca="1">IF(E22=2,0%,IF(E22=40,0%,IF(E22=36,35%,IF(E22=15,75%,IF(E22=14,100%)))))</f>
        <v>1</v>
      </c>
      <c r="O37" s="54" t="s">
        <v>1</v>
      </c>
    </row>
    <row r="38" spans="2:15" ht="18" x14ac:dyDescent="0.55000000000000004">
      <c r="B38" s="76" t="s">
        <v>2</v>
      </c>
      <c r="C38" s="129" t="s">
        <v>14</v>
      </c>
      <c r="D38" s="130"/>
      <c r="E38" s="77">
        <f ca="1">IF(E14=2,0%,IF(E14=40,0%,IF(E14=36,35%,IF(E14=15,75%,IF(E14=14,100%)))))</f>
        <v>1</v>
      </c>
      <c r="F38" s="77">
        <f ca="1">IF(E15=2,0%,IF(E15=40,0%,IF(E15=36,35%,IF(E15=15,75%,IF(E15=14,100%)))))</f>
        <v>0.75</v>
      </c>
      <c r="G38" s="77">
        <f ca="1">IF(E16=2,0%,IF(E16=40,0%,IF(E16=36,35%,IF(E16=15,75%,IF(E16=14,100%)))))</f>
        <v>0.35</v>
      </c>
      <c r="H38" s="77">
        <f ca="1">IF(E17=2,0%,IF(E17=40,0%,IF(E17=36,35%,IF(E17=15,75%,IF(E17=14,100%)))))</f>
        <v>1</v>
      </c>
      <c r="I38" s="77">
        <f ca="1">IF(E18=2,0%,IF(E18=40,0%,IF(E18=36,35%,IF(E18=15,75%,IF(E18=14,100%)))))</f>
        <v>0</v>
      </c>
      <c r="J38" s="77">
        <f ca="1">IF(E19=2,0%,IF(E19=40,0%,IF(E19=36,35%,IF(E19=15,75%,IF(E19=14,100%)))))</f>
        <v>1</v>
      </c>
      <c r="K38" s="77">
        <f ca="1">IF(E20=2,0%,IF(E20=40,0%,IF(E20=36,35%,IF(E20=15,75%,IF(E20=14,100%)))))</f>
        <v>0.75</v>
      </c>
      <c r="L38" s="77">
        <f ca="1">IF(E21=2,0%,IF(E21=40,0%,IF(E21=36,35%,IF(E21=15,75%,IF(E21=14,100%)))))</f>
        <v>0.35</v>
      </c>
      <c r="M38" s="77">
        <f ca="1">IF(E22=2,0%,IF(E22=40,0%,IF(E22=36,35%,IF(E22=15,75%,IF(E22=14,100%)))))</f>
        <v>1</v>
      </c>
      <c r="N38" s="77">
        <f ca="1">IF(E23=2,0%,IF(E23=40,0%,IF(E23=36,35%,IF(E23=15,75%,IF(E23=14,100%)))))</f>
        <v>0.35</v>
      </c>
    </row>
    <row r="39" spans="2:15" ht="18" hidden="1" x14ac:dyDescent="0.55000000000000004">
      <c r="B39" s="76" t="s">
        <v>2</v>
      </c>
      <c r="C39" s="129" t="s">
        <v>15</v>
      </c>
      <c r="D39" s="130"/>
      <c r="E39" s="77">
        <f ca="1">IF(D16=2,0%,IF(D16=40,0%,IF(D16=36,35%,IF(D16=15,75%,IF(D16=14,100%)))))</f>
        <v>1</v>
      </c>
      <c r="F39" s="77">
        <f ca="1">IF(D17=2,0%,IF(D17=40,0%,IF(D17=36,35%,IF(D17=15,75%,IF(D17=14,100%)))))</f>
        <v>1</v>
      </c>
      <c r="G39" s="77">
        <f ca="1">IF(D18=2,0%,IF(D18=40,0%,IF(D18=36,35%,IF(D18=15,75%,IF(D18=14,100%)))))</f>
        <v>1</v>
      </c>
      <c r="H39" s="77">
        <f ca="1">IF(D19=2,0%,IF(D19=40,0%,IF(D19=36,35%,IF(D19=15,75%,IF(D19=14,100%)))))</f>
        <v>1</v>
      </c>
      <c r="I39" s="77">
        <f ca="1">IF(D20=2,0%,IF(D20=40,0%,IF(D20=36,35%,IF(D20=15,75%,IF(D20=14,100%)))))</f>
        <v>1</v>
      </c>
      <c r="J39" s="77">
        <f t="shared" ref="J39:J46" ca="1" si="9">IF(D21=2,0%,IF(D21=40,0%,IF(D21=36,35%,IF(D21=15,75%,IF(D21=14,100%)))))</f>
        <v>0.35</v>
      </c>
      <c r="K39" s="77">
        <f t="shared" ref="K39:K42" ca="1" si="10">IF(D22=2,0%,IF(D22=40,0%,IF(D22=36,35%,IF(D22=15,75%,IF(D22=14,100%)))))</f>
        <v>1</v>
      </c>
      <c r="L39" s="77">
        <f t="shared" ref="L39:L46" ca="1" si="11">IF(D23=2,0%,IF(D23=40,0%,IF(D23=36,35%,IF(D23=15,75%,IF(D23=14,100%)))))</f>
        <v>1</v>
      </c>
      <c r="M39" s="77" t="b">
        <f t="shared" ref="M39:M46" si="12">IF(D24=2,0%,IF(D24=40,0%,IF(D24=36,35%,IF(D24=15,75%,IF(D24=14,100%)))))</f>
        <v>0</v>
      </c>
      <c r="N39" s="77" t="b">
        <f t="shared" ref="N39:N46" si="13">IF(E24=2,0%,IF(E24=40,0%,IF(E24=36,35%,IF(E24=15,75%,IF(E24=14,100%)))))</f>
        <v>0</v>
      </c>
    </row>
    <row r="40" spans="2:15" ht="18" x14ac:dyDescent="0.55000000000000004">
      <c r="B40" s="76" t="s">
        <v>3</v>
      </c>
      <c r="C40" s="129" t="s">
        <v>16</v>
      </c>
      <c r="D40" s="130"/>
      <c r="E40" s="77">
        <f ca="1">IF(G14=2,0%,IF(G14=40,0%,IF(G14=36,35%,IF(G14=15,75%,IF(G14=14,100%)))))</f>
        <v>1</v>
      </c>
      <c r="F40" s="77">
        <f ca="1">IF(G15=2,0%,IF(G15=40,0%,IF(G15=36,35%,IF(G15=15,75%,IF(G15=14,100%)))))</f>
        <v>0.75</v>
      </c>
      <c r="G40" s="77">
        <f ca="1">IF(G16=2,0%,IF(G16=40,0%,IF(G16=36,35%,IF(G16=15,75%,IF(G16=14,100%)))))</f>
        <v>0.35</v>
      </c>
      <c r="H40" s="77">
        <f ca="1">IF(G17=2,0%,IF(G17=40,0%,IF(G17=36,35%,IF(G17=15,75%,IF(G17=14,100%)))))</f>
        <v>1</v>
      </c>
      <c r="I40" s="77">
        <f ca="1">IF(F18=2,0%,IF(F18=40,0%,IF(F18=36,35%,IF(F18=15,75%,IF(F18=14,100%)))))</f>
        <v>1</v>
      </c>
      <c r="J40" s="77">
        <f ca="1">IF(G19=2,0%,IF(G19=40,0%,IF(G19=36,35%,IF(G19=15,75%,IF(G19=14,100%)))))</f>
        <v>1</v>
      </c>
      <c r="K40" s="77">
        <f ca="1">IF(G20=2,0%,IF(G20=40,0%,IF(G20=36,35%,IF(G20=15,75%,IF(G20=14,100%)))))</f>
        <v>1</v>
      </c>
      <c r="L40" s="77">
        <f ca="1">IF(G21=2,0%,IF(G21=40,0%,IF(G21=36,35%,IF(G21=15,75%,IF(G21=14,100%)))))</f>
        <v>0.35</v>
      </c>
      <c r="M40" s="77">
        <f ca="1">IF(G22=2,0%,IF(G22=40,0%,IF(G22=36,35%,IF(G22=15,75%,IF(G22=14,100%)))))</f>
        <v>1</v>
      </c>
      <c r="N40" s="77">
        <f ca="1">IF(G23=2,0%,IF(G23=40,0%,IF(G23=36,35%,IF(G23=15,75%,IF(G23=14,100%)))))</f>
        <v>0.75</v>
      </c>
    </row>
    <row r="41" spans="2:15" ht="18" x14ac:dyDescent="0.55000000000000004">
      <c r="B41" s="76" t="s">
        <v>3</v>
      </c>
      <c r="C41" s="129" t="s">
        <v>17</v>
      </c>
      <c r="D41" s="130"/>
      <c r="E41" s="77">
        <f ca="1">IF(H14=2,0%,IF(H14=40,0%,IF(H14=36,35%,IF(H14=15,75%,IF(H14=14,100%)))))</f>
        <v>1</v>
      </c>
      <c r="F41" s="77">
        <f ca="1">IF(H15=2,0%,IF(H15=40,0%,IF(H15=36,35%,IF(H15=15,75%,IF(H15=14,100%)))))</f>
        <v>0.35</v>
      </c>
      <c r="G41" s="77">
        <f ca="1">IF(H16=2,0%,IF(H16=40,0%,IF(H16=36,35%,IF(H16=15,75%,IF(H16=14,100%)))))</f>
        <v>0.35</v>
      </c>
      <c r="H41" s="77">
        <f ca="1">IF(H17=2,0%,IF(H17=40,0%,IF(H17=36,35%,IF(H17=15,75%,IF(H17=14,100%)))))</f>
        <v>1</v>
      </c>
      <c r="I41" s="77">
        <f ca="1">IF(H18=2,0%,IF(H18=40,0%,IF(H18=36,35%,IF(H18=15,75%,IF(H18=14,100%)))))</f>
        <v>0.35</v>
      </c>
      <c r="J41" s="77">
        <f ca="1">IF(H19=2,0%,IF(H19=40,0%,IF(H19=36,35%,IF(H19=15,75%,IF(H19=14,100%)))))</f>
        <v>1</v>
      </c>
      <c r="K41" s="77">
        <f ca="1">IF(H20=2,0%,IF(H20=40,0%,IF(H20=36,35%,IF(H20=15,75%,IF(H20=14,100%)))))</f>
        <v>1</v>
      </c>
      <c r="L41" s="77">
        <f ca="1">IF(H21=2,0%,IF(H21=40,0%,IF(H21=36,35%,IF(H21=15,75%,IF(H21=14,100%)))))</f>
        <v>0.35</v>
      </c>
      <c r="M41" s="77">
        <f ca="1">IF(H22=2,0%,IF(H22=40,0%,IF(H22=36,35%,IF(H22=15,75%,IF(H22=14,100%)))))</f>
        <v>0.75</v>
      </c>
      <c r="N41" s="77">
        <f ca="1">IF(H23=2,0%,IF(H23=40,0%,IF(H23=36,35%,IF(H23=15,75%,IF(H23=14,100%)))))</f>
        <v>0.35</v>
      </c>
    </row>
    <row r="42" spans="2:15" ht="18" hidden="1" x14ac:dyDescent="0.55000000000000004">
      <c r="B42" s="76" t="s">
        <v>3</v>
      </c>
      <c r="C42" s="129" t="s">
        <v>15</v>
      </c>
      <c r="D42" s="130"/>
      <c r="E42" s="77">
        <f ca="1">IF(D19=2,0%,IF(D19=40,0%,IF(D19=36,35%,IF(D19=15,75%,IF(D19=14,100%)))))</f>
        <v>1</v>
      </c>
      <c r="F42" s="77">
        <f ca="1">IF(D20=2,0%,IF(D20=40,0%,IF(D20=36,35%,IF(D20=15,75%,IF(D20=14,100%)))))</f>
        <v>1</v>
      </c>
      <c r="G42" s="77">
        <f ca="1">IF(D21=2,0%,IF(D21=40,0%,IF(D21=36,35%,IF(D21=15,75%,IF(D21=14,100%)))))</f>
        <v>0.35</v>
      </c>
      <c r="H42" s="77">
        <f ca="1">IF(D22=2,0%,IF(D22=40,0%,IF(D22=36,35%,IF(D22=15,75%,IF(D22=14,100%)))))</f>
        <v>1</v>
      </c>
      <c r="I42" s="77">
        <f ca="1">IF(D23=2,0%,IF(D23=40,0%,IF(D23=36,35%,IF(D23=15,75%,IF(D23=14,100%)))))</f>
        <v>1</v>
      </c>
      <c r="J42" s="77" t="b">
        <f t="shared" si="9"/>
        <v>0</v>
      </c>
      <c r="K42" s="77" t="b">
        <f t="shared" si="10"/>
        <v>0</v>
      </c>
      <c r="L42" s="77" t="b">
        <f t="shared" si="11"/>
        <v>0</v>
      </c>
      <c r="M42" s="77" t="b">
        <f t="shared" si="12"/>
        <v>0</v>
      </c>
      <c r="N42" s="77" t="b">
        <f t="shared" si="13"/>
        <v>0</v>
      </c>
    </row>
    <row r="43" spans="2:15" ht="18" x14ac:dyDescent="0.55000000000000004">
      <c r="B43" s="76" t="s">
        <v>4</v>
      </c>
      <c r="C43" s="129" t="s">
        <v>18</v>
      </c>
      <c r="D43" s="130"/>
      <c r="E43" s="77">
        <f ca="1">IF(J14=2,0%,IF(J14=40,0%,IF(J14=36,35%,IF(J14=15,75%,IF(J14=14,100%)))))</f>
        <v>1</v>
      </c>
      <c r="F43" s="77">
        <f ca="1">IF(J15=2,0%,IF(J15=40,0%,IF(J15=36,35%,IF(J15=15,75%,IF(J15=14,100%)))))</f>
        <v>1</v>
      </c>
      <c r="G43" s="77">
        <f ca="1">IF(J16=2,0%,IF(J16=40,0%,IF(J16=36,35%,IF(J16=15,75%,IF(J16=14,100%)))))</f>
        <v>0.35</v>
      </c>
      <c r="H43" s="77">
        <f ca="1">IF(J17=2,0%,IF(J17=40,0%,IF(J17=36,35%,IF(J17=15,75%,IF(J17=14,100%)))))</f>
        <v>0.75</v>
      </c>
      <c r="I43" s="77">
        <f ca="1">IF(J18=2,0%,IF(J18=40,0%,IF(J18=36,35%,IF(J18=15,75%,IF(J18=14,100%)))))</f>
        <v>0.35</v>
      </c>
      <c r="J43" s="77">
        <f ca="1">IF(J19=2,0%,IF(J19=40,0%,IF(J19=36,35%,IF(J19=15,75%,IF(J19=14,100%)))))</f>
        <v>0.35</v>
      </c>
      <c r="K43" s="77">
        <f ca="1">IF(J20=2,0%,IF(J20=40,0%,IF(J20=36,35%,IF(J20=15,75%,IF(J20=14,100%)))))</f>
        <v>1</v>
      </c>
      <c r="L43" s="77">
        <f ca="1">IF(J21=2,0%,IF(J21=40,0%,IF(J21=36,35%,IF(J21=15,75%,IF(J21=14,100%)))))</f>
        <v>1</v>
      </c>
      <c r="M43" s="77">
        <f ca="1">IF(J22=2,0%,IF(J22=40,0%,IF(J22=36,35%,IF(J22=15,75%,IF(J22=14,100%)))))</f>
        <v>1</v>
      </c>
      <c r="N43" s="77">
        <f ca="1">IF(J23=2,0%,IF(J23=40,0%,IF(J23=36,35%,IF(J23=15,75%,IF(J23=14,100%)))))</f>
        <v>1</v>
      </c>
    </row>
    <row r="44" spans="2:15" ht="18" x14ac:dyDescent="0.55000000000000004">
      <c r="B44" s="76" t="s">
        <v>4</v>
      </c>
      <c r="C44" s="129" t="s">
        <v>169</v>
      </c>
      <c r="D44" s="130"/>
      <c r="E44" s="77">
        <f ca="1">IF(K14=2,0%,IF(K14=40,0%,IF(K14=36,35%,IF(K14=15,75%,IF(K14=14,100%)))))</f>
        <v>1</v>
      </c>
      <c r="F44" s="77">
        <f ca="1">IF(K15=2,0%,IF(K15=40,0%,IF(K15=36,35%,IF(K15=15,75%,IF(K15=14,100%)))))</f>
        <v>1</v>
      </c>
      <c r="G44" s="77">
        <f ca="1">IF(K16=2,0%,IF(K16=40,0%,IF(K16=36,35%,IF(K16=15,75%,IF(K16=14,100%)))))</f>
        <v>0.35</v>
      </c>
      <c r="H44" s="77">
        <f ca="1">IF(K17=2,0%,IF(K17=40,0%,IF(K17=36,35%,IF(K17=15,75%,IF(K17=14,100%)))))</f>
        <v>1</v>
      </c>
      <c r="I44" s="77">
        <f ca="1">IF(K18=2,0%,IF(K18=40,0%,IF(K18=36,35%,IF(K18=15,75%,IF(K18=14,100%)))))</f>
        <v>0.35</v>
      </c>
      <c r="J44" s="77">
        <f ca="1">IF(K19=2,0%,IF(K19=40,0%,IF(K19=36,35%,IF(K19=15,75%,IF(K19=14,100%)))))</f>
        <v>1</v>
      </c>
      <c r="K44" s="77">
        <f ca="1">IF(K20=2,0%,IF(K20=40,0%,IF(K20=36,35%,IF(K20=15,75%,IF(K20=14,100%)))))</f>
        <v>1</v>
      </c>
      <c r="L44" s="77" t="b">
        <f ca="1">IF(K21=2,0%,IF(K21=40,0%,IF(K21=36,35%,IF(K21=15,75%,IF(K21=14,100%)))))</f>
        <v>0</v>
      </c>
      <c r="M44" s="77">
        <f ca="1">IF(K22=2,0%,IF(K22=40,0%,IF(K22=36,35%,IF(K22=15,75%,IF(K22=14,100%)))))</f>
        <v>1</v>
      </c>
      <c r="N44" s="77">
        <f ca="1">IF(K23=2,0%,IF(K23=40,0%,IF(K23=36,35%,IF(K23=15,75%,IF(K23=14,100%)))))</f>
        <v>1</v>
      </c>
    </row>
    <row r="45" spans="2:15" ht="18" x14ac:dyDescent="0.55000000000000004">
      <c r="B45" s="76" t="s">
        <v>5</v>
      </c>
      <c r="C45" s="129" t="s">
        <v>20</v>
      </c>
      <c r="D45" s="130"/>
      <c r="E45" s="77">
        <f ca="1">IF(M14=2,0%,IF(M14=40,0%,IF(M14=36,35%,IF(M14=15,75%,IF(M14=14,100%)))))</f>
        <v>1</v>
      </c>
      <c r="F45" s="77">
        <f ca="1">IF(L14=2,0%,IF(L14=40,0%,IF(L14=36,35%,IF(L14=15,75%,IF(L14=14,100%)))))</f>
        <v>1</v>
      </c>
      <c r="G45" s="77">
        <f ca="1">IF(L16=2,0%,IF(L16=40,0%,IF(L16=36,35%,IF(L16=15,75%,IF(L16=14,100%)))))</f>
        <v>0.35</v>
      </c>
      <c r="H45" s="77">
        <f ca="1">IF(L17=2,0%,IF(L17=40,0%,IF(L17=36,35%,IF(L17=15,75%,IF(L17=14,100%)))))</f>
        <v>1</v>
      </c>
      <c r="I45" s="77">
        <f ca="1">IF(L18=2,0%,IF(L18=40,0%,IF(L18=36,35%,IF(L18=15,75%,IF(L18=14,100%)))))</f>
        <v>0.75</v>
      </c>
      <c r="J45" s="77">
        <f ca="1">IF(L19=2,0%,IF(L19=40,0%,IF(L19=36,35%,IF(L19=15,75%,IF(L19=14,100%)))))</f>
        <v>1</v>
      </c>
      <c r="K45" s="77">
        <f ca="1">IF(L20=2,0%,IF(L20=40,0%,IF(L20=36,35%,IF(L20=15,75%,IF(L20=14,100%)))))</f>
        <v>1</v>
      </c>
      <c r="L45" s="77">
        <f ca="1">IF(L21=2,0%,IF(L21=40,0%,IF(L21=36,35%,IF(L21=15,75%,IF(L21=14,100%)))))</f>
        <v>1</v>
      </c>
      <c r="M45" s="77">
        <f ca="1">IF(L22=2,0%,IF(L22=40,0%,IF(L22=36,35%,IF(L22=15,75%,IF(L22=14,100%)))))</f>
        <v>1</v>
      </c>
      <c r="N45" s="77">
        <f ca="1">IF(L23=2,0%,IF(L23=40,0%,IF(L23=36,35%,IF(L23=15,75%,IF(L23=14,100%)))))</f>
        <v>1</v>
      </c>
    </row>
    <row r="46" spans="2:15" ht="18" hidden="1" x14ac:dyDescent="0.55000000000000004">
      <c r="B46" s="76" t="s">
        <v>5</v>
      </c>
      <c r="C46" s="131" t="s">
        <v>15</v>
      </c>
      <c r="D46" s="132"/>
      <c r="E46" s="77">
        <f ca="1">IF(M14=40,0%,IF(M14=36,35%,IF(M14=15,75%,IF(M14=14,100%))))</f>
        <v>1</v>
      </c>
      <c r="F46" s="77">
        <f ca="1">IF(M15=40,0%,IF(M15=36,35%,IF(M15=15,75%,IF(M15=14,100%))))</f>
        <v>1</v>
      </c>
      <c r="G46" s="77">
        <f ca="1">IF(M16=40,0%,IF(M16=36,35%,IF(M16=15,75%,IF(M16=14,100%))))</f>
        <v>0.35</v>
      </c>
      <c r="H46" s="77">
        <f ca="1">IF(M$17=40,0%,IF(M$17=36,35%,IF(M$17=15,75%,IF(M$17=14,100%))))</f>
        <v>1</v>
      </c>
      <c r="I46" s="77">
        <f ca="1">IF(M$18=40,0%,IF(M$18=36,35%,IF(M$18=15,75%,IF(M$18=14,100%))))</f>
        <v>0.75</v>
      </c>
      <c r="J46" s="77" t="b">
        <f t="shared" si="9"/>
        <v>0</v>
      </c>
      <c r="K46" s="77">
        <f ca="1">IF(M$20=40,0%,IF(M$20=36,35%,IF(M$20=15,75%,IF(M$20=14,100%))))</f>
        <v>1</v>
      </c>
      <c r="L46" s="77" t="b">
        <f t="shared" si="11"/>
        <v>0</v>
      </c>
      <c r="M46" s="77" t="b">
        <f t="shared" si="12"/>
        <v>0</v>
      </c>
      <c r="N46" s="77" t="b">
        <f t="shared" si="13"/>
        <v>0</v>
      </c>
    </row>
    <row r="47" spans="2:15" ht="18" x14ac:dyDescent="0.55000000000000004">
      <c r="B47" s="78"/>
      <c r="C47" s="79"/>
      <c r="D47" s="79"/>
      <c r="E47" s="80"/>
      <c r="F47" s="80"/>
      <c r="G47" s="80"/>
      <c r="H47" s="80"/>
      <c r="I47" s="80"/>
      <c r="J47" s="80"/>
      <c r="K47" s="80"/>
      <c r="L47" s="80"/>
      <c r="M47" s="80"/>
      <c r="N47" s="80"/>
    </row>
    <row r="49" spans="3:14" x14ac:dyDescent="0.4">
      <c r="E49" s="123"/>
      <c r="F49" s="123"/>
      <c r="G49" s="123"/>
      <c r="H49" s="123"/>
      <c r="I49" s="123"/>
      <c r="J49" s="123"/>
      <c r="K49" s="123"/>
      <c r="L49" s="123"/>
      <c r="M49" s="123"/>
      <c r="N49" s="123"/>
    </row>
    <row r="50" spans="3:14" ht="21" x14ac:dyDescent="0.65">
      <c r="E50" s="81"/>
      <c r="F50" s="123"/>
      <c r="G50" s="123"/>
      <c r="H50" s="123"/>
      <c r="I50" s="123"/>
      <c r="J50" s="123"/>
      <c r="K50" s="123"/>
      <c r="L50" s="123"/>
      <c r="M50" s="123"/>
      <c r="N50" s="123"/>
    </row>
    <row r="51" spans="3:14" ht="21" x14ac:dyDescent="0.65">
      <c r="C51" s="123"/>
      <c r="E51" s="81"/>
      <c r="F51" s="123"/>
      <c r="G51" s="123"/>
      <c r="H51" s="123"/>
      <c r="I51" s="123"/>
      <c r="J51" s="123"/>
      <c r="K51" s="123"/>
      <c r="L51" s="123"/>
      <c r="M51" s="123"/>
      <c r="N51" s="123"/>
    </row>
    <row r="52" spans="3:14" ht="21" x14ac:dyDescent="0.65">
      <c r="E52" s="81"/>
      <c r="F52" s="123"/>
      <c r="G52" s="123"/>
      <c r="H52" s="123"/>
      <c r="I52" s="123"/>
      <c r="J52" s="123"/>
      <c r="K52" s="123"/>
      <c r="L52" s="123"/>
      <c r="M52" s="123"/>
      <c r="N52" s="123"/>
    </row>
    <row r="53" spans="3:14" ht="21" x14ac:dyDescent="0.65">
      <c r="E53" s="81"/>
    </row>
    <row r="54" spans="3:14" ht="21" x14ac:dyDescent="0.65">
      <c r="E54" s="81"/>
    </row>
    <row r="55" spans="3:14" ht="21" x14ac:dyDescent="0.65">
      <c r="E55" s="81"/>
    </row>
    <row r="56" spans="3:14" ht="21" x14ac:dyDescent="0.65">
      <c r="E56" s="81"/>
    </row>
    <row r="64" spans="3:14" x14ac:dyDescent="0.4">
      <c r="E64" s="123"/>
      <c r="G64" s="123"/>
    </row>
  </sheetData>
  <sheetProtection algorithmName="SHA-512" hashValue="DMMBbDTV6L9CilYqJ4FiqeasG9YaLKMd87OcaUnrCYIKiggUFjXvhZX1pJfQqrElOalfplEtLm5dSIDJEWW3fA==" saltValue="jRI6ZD1qD9ku7SDZ/09j+g==" spinCount="100000" sheet="1" selectLockedCells="1" selectUnlockedCells="1"/>
  <mergeCells count="16">
    <mergeCell ref="J1:N1"/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7:D37"/>
    <mergeCell ref="D13:F13"/>
    <mergeCell ref="G13:I13"/>
    <mergeCell ref="J13:K13"/>
    <mergeCell ref="L13:M13"/>
    <mergeCell ref="E33:H33"/>
  </mergeCells>
  <conditionalFormatting sqref="E37:N47">
    <cfRule type="iconSet" priority="2">
      <iconSet iconSet="5Quarters" showValue="0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50:E56">
    <cfRule type="iconSet" priority="1">
      <iconSet iconSet="5Quarters" showValue="0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scale="42" orientation="landscape" r:id="rId1"/>
  <ignoredErrors>
    <ignoredError sqref="W14:Z23" evalError="1"/>
    <ignoredError sqref="E38:J38 E40 E43:H43 F39 G40:I40 I44 K38:K43 L38 M38:M40 M43:N43 N4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F17"/>
  <sheetViews>
    <sheetView showGridLines="0" workbookViewId="0">
      <selection activeCell="E13" sqref="E13"/>
    </sheetView>
  </sheetViews>
  <sheetFormatPr baseColWidth="10" defaultColWidth="9.1328125" defaultRowHeight="14.25" x14ac:dyDescent="0.45"/>
  <cols>
    <col min="4" max="4" width="14.59765625" bestFit="1" customWidth="1"/>
    <col min="5" max="5" width="20.3984375" style="40" bestFit="1" customWidth="1"/>
  </cols>
  <sheetData>
    <row r="2" spans="2:6" x14ac:dyDescent="0.45">
      <c r="B2" t="s">
        <v>170</v>
      </c>
    </row>
    <row r="3" spans="2:6" x14ac:dyDescent="0.45">
      <c r="B3" t="s">
        <v>171</v>
      </c>
    </row>
    <row r="4" spans="2:6" x14ac:dyDescent="0.45">
      <c r="B4" t="s">
        <v>172</v>
      </c>
    </row>
    <row r="7" spans="2:6" x14ac:dyDescent="0.45">
      <c r="D7" s="51" t="s">
        <v>173</v>
      </c>
      <c r="E7" s="52" t="s">
        <v>174</v>
      </c>
    </row>
    <row r="8" spans="2:6" x14ac:dyDescent="0.45">
      <c r="D8" s="51" t="s">
        <v>155</v>
      </c>
      <c r="E8" s="83" t="s">
        <v>27</v>
      </c>
      <c r="F8" s="85" t="s">
        <v>175</v>
      </c>
    </row>
    <row r="9" spans="2:6" x14ac:dyDescent="0.45">
      <c r="D9" s="51" t="s">
        <v>160</v>
      </c>
      <c r="E9" s="83" t="s">
        <v>176</v>
      </c>
      <c r="F9" s="85" t="s">
        <v>175</v>
      </c>
    </row>
    <row r="10" spans="2:6" x14ac:dyDescent="0.45">
      <c r="D10" s="51" t="s">
        <v>163</v>
      </c>
      <c r="E10" s="84">
        <v>43646</v>
      </c>
      <c r="F10" s="85" t="s">
        <v>177</v>
      </c>
    </row>
    <row r="11" spans="2:6" x14ac:dyDescent="0.45">
      <c r="D11" s="51" t="s">
        <v>164</v>
      </c>
      <c r="E11" s="84">
        <v>43585</v>
      </c>
      <c r="F11" s="85" t="s">
        <v>177</v>
      </c>
    </row>
    <row r="12" spans="2:6" x14ac:dyDescent="0.45">
      <c r="D12" s="51" t="s">
        <v>156</v>
      </c>
      <c r="E12" s="84">
        <v>43556</v>
      </c>
      <c r="F12" s="85" t="s">
        <v>177</v>
      </c>
    </row>
    <row r="13" spans="2:6" x14ac:dyDescent="0.45">
      <c r="D13" s="51" t="s">
        <v>158</v>
      </c>
      <c r="E13" s="84">
        <v>43646</v>
      </c>
      <c r="F13" s="85" t="s">
        <v>177</v>
      </c>
    </row>
    <row r="14" spans="2:6" x14ac:dyDescent="0.45">
      <c r="D14" s="51" t="s">
        <v>161</v>
      </c>
      <c r="E14" s="84">
        <v>43677</v>
      </c>
      <c r="F14" s="85" t="s">
        <v>178</v>
      </c>
    </row>
    <row r="15" spans="2:6" x14ac:dyDescent="0.45">
      <c r="D15" s="51" t="s">
        <v>162</v>
      </c>
      <c r="E15" s="84">
        <v>43738</v>
      </c>
      <c r="F15" s="85" t="s">
        <v>178</v>
      </c>
    </row>
    <row r="16" spans="2:6" x14ac:dyDescent="0.45">
      <c r="D16" s="51" t="s">
        <v>159</v>
      </c>
      <c r="E16" s="84">
        <v>43830</v>
      </c>
      <c r="F16" s="85" t="s">
        <v>179</v>
      </c>
    </row>
    <row r="17" spans="4:6" x14ac:dyDescent="0.45">
      <c r="D17" s="51" t="s">
        <v>157</v>
      </c>
      <c r="E17" s="86">
        <v>43465</v>
      </c>
      <c r="F17" s="87"/>
    </row>
  </sheetData>
  <sortState xmlns:xlrd2="http://schemas.microsoft.com/office/spreadsheetml/2017/richdata2" ref="D9:F17">
    <sortCondition ref="F9:F17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BFD4322D1FF49BC00E19415335D28" ma:contentTypeVersion="8" ma:contentTypeDescription="Crée un document." ma:contentTypeScope="" ma:versionID="2c2ee137858dbeb71613a74b10a66d4e">
  <xsd:schema xmlns:xsd="http://www.w3.org/2001/XMLSchema" xmlns:xs="http://www.w3.org/2001/XMLSchema" xmlns:p="http://schemas.microsoft.com/office/2006/metadata/properties" xmlns:ns2="87037488-ec5d-4aba-84c2-9b1d22638e8e" xmlns:ns3="8d4517ed-92be-45d5-a02d-006f9af80044" xmlns:ns4="92d5bff0-d8b7-48a8-a9c9-5dc71bb1295c" targetNamespace="http://schemas.microsoft.com/office/2006/metadata/properties" ma:root="true" ma:fieldsID="f3b0d2149ea2098a725913bddba5c03e" ns2:_="" ns3:_="" ns4:_="">
    <xsd:import namespace="87037488-ec5d-4aba-84c2-9b1d22638e8e"/>
    <xsd:import namespace="8d4517ed-92be-45d5-a02d-006f9af80044"/>
    <xsd:import namespace="92d5bff0-d8b7-48a8-a9c9-5dc71bb1295c"/>
    <xsd:element name="properties">
      <xsd:complexType>
        <xsd:sequence>
          <xsd:element name="documentManagement">
            <xsd:complexType>
              <xsd:all>
                <xsd:element ref="ns2:b1b820adfd3e4a078472514c1a5cb5ff" minOccurs="0"/>
                <xsd:element ref="ns2:TaxCatchAll" minOccurs="0"/>
                <xsd:element ref="ns2:TaxCatchAllLabel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e6577739-1623-4bb0-b9ce-de85b5259aec}" ma:internalName="TaxCatchAll" ma:showField="CatchAllData" ma:web="92d5bff0-d8b7-48a8-a9c9-5dc71bb129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e6577739-1623-4bb0-b9ce-de85b5259aec}" ma:internalName="TaxCatchAllLabel" ma:readOnly="true" ma:showField="CatchAllDataLabel" ma:web="92d5bff0-d8b7-48a8-a9c9-5dc71bb129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4517ed-92be-45d5-a02d-006f9af800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5bff0-d8b7-48a8-a9c9-5dc71bb12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3bf472f7-a010-4b5a-bb99-a26ed4c99680" ContentTypeId="0x0101" PreviousValue="false"/>
</file>

<file path=customXml/itemProps1.xml><?xml version="1.0" encoding="utf-8"?>
<ds:datastoreItem xmlns:ds="http://schemas.openxmlformats.org/officeDocument/2006/customXml" ds:itemID="{278818F5-CD59-4065-92E9-E41BB5240A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8d4517ed-92be-45d5-a02d-006f9af80044"/>
    <ds:schemaRef ds:uri="92d5bff0-d8b7-48a8-a9c9-5dc71bb12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ACBB62-1F7D-4AA2-9270-B9CF1A24588A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customXml/itemProps3.xml><?xml version="1.0" encoding="utf-8"?>
<ds:datastoreItem xmlns:ds="http://schemas.openxmlformats.org/officeDocument/2006/customXml" ds:itemID="{B46818BA-5DB4-48A1-BD10-E18BE62F9E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4813EF6-1D34-4C51-8DA1-3D6DFAF0717D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GR02</vt:lpstr>
      <vt:lpstr>calcul code couleur</vt:lpstr>
      <vt:lpstr>List</vt:lpstr>
      <vt:lpstr>'calcul code couleur'!Zone_d_impression</vt:lpstr>
      <vt:lpstr>'GR02'!Zone_d_impression</vt:lpstr>
    </vt:vector>
  </TitlesOfParts>
  <Manager/>
  <Company>ENGIE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FAINE PHILIPPE</dc:creator>
  <cp:keywords/>
  <dc:description/>
  <cp:lastModifiedBy>Florence RAMON</cp:lastModifiedBy>
  <cp:revision/>
  <dcterms:created xsi:type="dcterms:W3CDTF">2017-12-18T09:28:53Z</dcterms:created>
  <dcterms:modified xsi:type="dcterms:W3CDTF">2020-01-28T16:17:55Z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0x010100939BFD4322D1FF49BC00E19415335D28</vt:lpwstr>
  </property>
  <property fmtid="{D5CDD505-2E9C-101B-9397-08002B2CF9AE}" pid="3" name="Security Classification">
    <vt:lpwstr/>
  </property>
  <property fmtid="{D5CDD505-2E9C-101B-9397-08002B2CF9AE}" pid="4" name="AuthorIds_UIVersion_5120">
    <vt:lpwstr>6</vt:lpwstr>
  </property>
  <property fmtid="{D5CDD505-2E9C-101B-9397-08002B2CF9AE}" pid="5" name="AuthorIds_UIVersion_7168">
    <vt:lpwstr>6</vt:lpwstr>
  </property>
</Properties>
</file>