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codeName="{B6124F1A-AFFB-F854-7757-9A1D4C6FC43C}"/>
  <workbookPr codeName="ThisWorkbook" defaultThemeVersion="166925"/>
  <mc:AlternateContent xmlns:mc="http://schemas.openxmlformats.org/markup-compatibility/2006">
    <mc:Choice Requires="x15">
      <x15ac:absPath xmlns:x15ac="http://schemas.microsoft.com/office/spreadsheetml/2010/11/ac" url="https://engie-my.sharepoint.com/personal/eic019_engie_com/Documents/3 - PROCESSES/APPROVAL FORM/"/>
    </mc:Choice>
  </mc:AlternateContent>
  <xr:revisionPtr revIDLastSave="20" documentId="8_{914626D6-8AE1-43BD-8706-5D2EF497AF8E}" xr6:coauthVersionLast="47" xr6:coauthVersionMax="47" xr10:uidLastSave="{34526FD7-B7C2-47ED-A9F1-C073E70E413C}"/>
  <bookViews>
    <workbookView xWindow="-98" yWindow="-98" windowWidth="20715" windowHeight="13425" tabRatio="662" firstSheet="2" activeTab="2" xr2:uid="{270DBE1A-121A-49DC-91D7-8287BBA4457F}"/>
  </bookViews>
  <sheets>
    <sheet name="Summary" sheetId="1" state="hidden" r:id="rId1"/>
    <sheet name="T&amp;Cs" sheetId="2" state="hidden" r:id="rId2"/>
    <sheet name="Approvers" sheetId="4" r:id="rId3"/>
    <sheet name="Ref Business list" sheetId="16" state="hidden" r:id="rId4"/>
    <sheet name="Ref Business lov" sheetId="19" state="hidden" r:id="rId5"/>
    <sheet name="Ref Proc list" sheetId="14" state="hidden" r:id="rId6"/>
    <sheet name="Ref Proc lov" sheetId="21" state="hidden" r:id="rId7"/>
    <sheet name="eSignature (draft)" sheetId="7" state="hidden" r:id="rId8"/>
    <sheet name="Reference list_old" sheetId="6" state="hidden" r:id="rId9"/>
    <sheet name="PROCUREMENT (2)" sheetId="20" state="hidden" r:id="rId10"/>
  </sheets>
  <definedNames>
    <definedName name="_xlnm._FilterDatabase" localSheetId="3" hidden="1">'Ref Business list'!$A$1:$X$119</definedName>
    <definedName name="_xlnm._FilterDatabase" localSheetId="4" hidden="1">'Ref Business lov'!$A$1:$I$59</definedName>
    <definedName name="_xlnm._FilterDatabase" localSheetId="5" hidden="1">'Ref Proc list'!$A$1:$G$63</definedName>
    <definedName name="_xlnm._FilterDatabase" localSheetId="8" hidden="1">'Reference list_old'!$B$1:$AA$1</definedName>
    <definedName name="_xlnm._FilterDatabase" localSheetId="0" hidden="1">Summary!$C$5:$H$25</definedName>
    <definedName name="Approver_15">'Ref Business lov'!$L$2</definedName>
    <definedName name="Approver_3">'Ref Business lov'!$M$2</definedName>
    <definedName name="Approver_50">'Ref Business lov'!$K$2</definedName>
    <definedName name="Contract_value">Summary!$E$20</definedName>
    <definedName name="Filtered_GBU_Function">'Ref Business lov'!$I:$I</definedName>
    <definedName name="Filtered_Region_Country_Entity">OFFSET('Ref Business lov'!$C$2,0,0,COUNTA('Ref Business lov'!$C:$C)-1)</definedName>
    <definedName name="GBU_Function">OFFSET('Ref Business list'!$A$2,0,0,COUNTA('Ref Business list'!$A:$A)-1)</definedName>
    <definedName name="Proc_approver_025">'Ref Proc lov'!$E$2</definedName>
    <definedName name="Proc_approver_050">'Ref Business lov'!$N$2</definedName>
    <definedName name="Proc_approver_1">'Ref Proc lov'!$D$2</definedName>
    <definedName name="Proc_approver_3">'Ref Proc lov'!$C$2</definedName>
    <definedName name="Proc_approvers">'Ref Proc lov'!$F$2</definedName>
    <definedName name="Reference_Category">OFFSET('Ref Proc list'!$A1048563,0,0,COUNTA('Ref Proc list'!$A:$A)-1)</definedName>
    <definedName name="Reference_GBU_Function">OFFSET('Ref Business lov'!$A$2,0,0,COUNTA('Ref Business lov'!$A:$A)-1)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F16" i="4" l="1"/>
  <c r="F17" i="4"/>
  <c r="C27" i="1"/>
  <c r="A9" i="14" l="1"/>
  <c r="A30" i="14"/>
  <c r="A40" i="14"/>
  <c r="A8" i="14"/>
  <c r="A39" i="14"/>
  <c r="A46" i="14"/>
  <c r="A38" i="14"/>
  <c r="A58" i="14"/>
  <c r="A5" i="14"/>
  <c r="A18" i="14"/>
  <c r="A55" i="14"/>
  <c r="A60" i="14"/>
  <c r="A52" i="14"/>
  <c r="A45" i="14"/>
  <c r="A62" i="14"/>
  <c r="A13" i="14"/>
  <c r="A21" i="14"/>
  <c r="A4" i="14"/>
  <c r="A15" i="14"/>
  <c r="A47" i="14"/>
  <c r="A59" i="14"/>
  <c r="A31" i="14"/>
  <c r="A24" i="14"/>
  <c r="A16" i="14"/>
  <c r="A61" i="14"/>
  <c r="A50" i="14"/>
  <c r="A63" i="14"/>
  <c r="A23" i="14"/>
  <c r="A36" i="14"/>
  <c r="A7" i="14"/>
  <c r="A10" i="14"/>
  <c r="A17" i="14"/>
  <c r="A28" i="14"/>
  <c r="A6" i="14"/>
  <c r="A43" i="14"/>
  <c r="A19" i="14"/>
  <c r="A2" i="14"/>
  <c r="A42" i="14"/>
  <c r="A57" i="14"/>
  <c r="A44" i="14"/>
  <c r="A20" i="14"/>
  <c r="A3" i="14"/>
  <c r="A14" i="14"/>
  <c r="A56" i="14"/>
  <c r="A48" i="14"/>
  <c r="A22" i="14"/>
  <c r="A12" i="14"/>
  <c r="A26" i="14"/>
  <c r="A32" i="14"/>
  <c r="A34" i="14"/>
  <c r="A35" i="14"/>
  <c r="A33" i="14"/>
  <c r="A53" i="14"/>
  <c r="A41" i="14"/>
  <c r="A37" i="14"/>
  <c r="A25" i="14"/>
  <c r="A11" i="14"/>
  <c r="A51" i="14"/>
  <c r="A27" i="14"/>
  <c r="A54" i="14"/>
  <c r="A29" i="14"/>
  <c r="A49" i="14"/>
  <c r="A2" i="19" a="1"/>
  <c r="A2" i="19" s="1"/>
  <c r="F18" i="4"/>
  <c r="F20" i="1"/>
  <c r="A2" i="21"/>
  <c r="G2" i="19"/>
  <c r="B2" i="19" s="1" a="1"/>
  <c r="B2" i="19" s="1"/>
  <c r="H2" i="19"/>
  <c r="B2" i="7"/>
  <c r="B2" i="21" l="1" a="1"/>
  <c r="I2" i="19" a="1"/>
  <c r="H3" i="6"/>
  <c r="H4" i="6"/>
  <c r="H5" i="6"/>
  <c r="H6" i="6"/>
  <c r="H7" i="6"/>
  <c r="H8" i="6"/>
  <c r="H9" i="6"/>
  <c r="H10" i="6"/>
  <c r="H11" i="6"/>
  <c r="H12" i="6"/>
  <c r="H13" i="6"/>
  <c r="H14" i="6"/>
  <c r="H15" i="6"/>
  <c r="H16" i="6"/>
  <c r="H17" i="6"/>
  <c r="H18" i="6"/>
  <c r="H19" i="6"/>
  <c r="H20" i="6"/>
  <c r="H21" i="6"/>
  <c r="H2" i="6"/>
  <c r="B2" i="4"/>
  <c r="B2" i="2"/>
  <c r="F15" i="4" l="1"/>
  <c r="H19" i="1"/>
  <c r="B2" i="21"/>
  <c r="F2" i="21"/>
  <c r="F13" i="4" s="1" a="1"/>
  <c r="F13" i="4" s="1"/>
  <c r="F14" i="4"/>
  <c r="I2" i="19"/>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<sst xmlns="http://schemas.openxmlformats.org/spreadsheetml/2006/main" count="1535" uniqueCount="702">
  <si>
    <t>Template owner</t>
  </si>
  <si>
    <t>Florence RAMON</t>
  </si>
  <si>
    <t>This Excel document must be completed and uploaded by the buyer into ARIBA with the purchase contract to be approved by the representatives of GBU / Function and Procurement line
before launching the signature workflow to the supplier. Please contact your local Procurement Support contact for further information and support.</t>
  </si>
  <si>
    <t>Templace version</t>
  </si>
  <si>
    <t>Publication date</t>
  </si>
  <si>
    <t>GENERAL INFORMATIONS (required for contract creation)</t>
  </si>
  <si>
    <t xml:space="preserve"> </t>
  </si>
  <si>
    <t>Name of the purchase contract</t>
  </si>
  <si>
    <t>Buyer / sourcing leader in charge</t>
  </si>
  <si>
    <t>Contracting legal entity</t>
  </si>
  <si>
    <t>GBU / Function</t>
  </si>
  <si>
    <t>GBU NETWORKS</t>
  </si>
  <si>
    <t>Region / country / entity</t>
  </si>
  <si>
    <t>STORENGY</t>
  </si>
  <si>
    <t>Purchasing entity in charge of the sourcing process</t>
  </si>
  <si>
    <t>GBS</t>
  </si>
  <si>
    <t>Contract type</t>
  </si>
  <si>
    <t>Master Agreement</t>
  </si>
  <si>
    <t>Sourcing type</t>
  </si>
  <si>
    <t>Sourcing event reference (ARIBA)</t>
  </si>
  <si>
    <t>Supplier name</t>
  </si>
  <si>
    <t>Supplier DUNS or BVD or VAT number</t>
  </si>
  <si>
    <t>Commodity (Purchase category)</t>
  </si>
  <si>
    <t>Total contract amount (contract value during the duration of the contract + optional)</t>
  </si>
  <si>
    <t>Total committed value (if any)</t>
  </si>
  <si>
    <t>Total estimated savings</t>
  </si>
  <si>
    <t>Effective Date (Start date)</t>
  </si>
  <si>
    <t>.. / .. / ..</t>
  </si>
  <si>
    <t>Expiration Date (End date)</t>
  </si>
  <si>
    <t>Commercial rewards</t>
  </si>
  <si>
    <t>No</t>
  </si>
  <si>
    <t>PURCHASE CONTRACT APPROVAL FORM - TERMS &amp; CONDITIONS</t>
  </si>
  <si>
    <t>ENGIE contract template</t>
  </si>
  <si>
    <t>Yes</t>
  </si>
  <si>
    <r>
      <t xml:space="preserve">LIST OF TERMS &amp; CONDITIONS
</t>
    </r>
    <r>
      <rPr>
        <b/>
        <sz val="8"/>
        <color theme="1"/>
        <rFont val="Calibri"/>
        <family val="2"/>
      </rPr>
      <t>The ENGIE ethics clause is mandatory and no deviation will be accepted</t>
    </r>
  </si>
  <si>
    <t>Automatic renewal</t>
  </si>
  <si>
    <t>Obligation of results / means</t>
  </si>
  <si>
    <t>Billing schedule</t>
  </si>
  <si>
    <t>Payment terms</t>
  </si>
  <si>
    <t>Main commitments (volume, IP…)</t>
  </si>
  <si>
    <t>Penalties and/or liquidated damages</t>
  </si>
  <si>
    <t>Guarantee periods</t>
  </si>
  <si>
    <t>Termination conditions (early termination clause…)</t>
  </si>
  <si>
    <t>Back to back commitments for subcontracting</t>
  </si>
  <si>
    <t>RG02 / RG09 clauses included for subcontracting</t>
  </si>
  <si>
    <t>HSE risks</t>
  </si>
  <si>
    <t>Other identified risks (delivery, price/raw material…)</t>
  </si>
  <si>
    <t>PURCHASE CONTRACT APPROVAL FORM - APPROVERS</t>
  </si>
  <si>
    <r>
      <t xml:space="preserve">As per the Group Procurement Governance, a double approval is required per level : (i) GBU for operational costs or Support function for G&amp;A costs as first approver and (ii) Procurement line as second approver. Additional approvals from experts/other functions can be added depending on the risks and can be set in parallel.
This approval workflow will be launched in ARIBA Contract: each approver will receive an approval </t>
    </r>
    <r>
      <rPr>
        <b/>
        <sz val="10"/>
        <color theme="1"/>
        <rFont val="Calibri"/>
        <family val="2"/>
      </rPr>
      <t>notification</t>
    </r>
    <r>
      <rPr>
        <b/>
        <sz val="10"/>
        <rFont val="Calibri"/>
        <family val="2"/>
      </rPr>
      <t xml:space="preserve"> (email or mobile) containing this Excel approval form as well as the draft contract.
Do not complete the highest levels if not known, ARIBA approval workflow will be completed by the </t>
    </r>
    <r>
      <rPr>
        <b/>
        <sz val="10"/>
        <color rgb="FFFF0000"/>
        <rFont val="Calibri"/>
        <family val="2"/>
      </rPr>
      <t>Procurement support team (contact via ZENDESK).</t>
    </r>
  </si>
  <si>
    <t>Operational GBU/Support function</t>
  </si>
  <si>
    <t>Nota : only the one having the highest level of approval</t>
  </si>
  <si>
    <t>Procurement line</t>
  </si>
  <si>
    <t>Optional (Experts, Function, etc)</t>
  </si>
  <si>
    <t>Approval can be set up in parallel (buyer must specify it)</t>
  </si>
  <si>
    <t>Total Contract Value (m€)</t>
  </si>
  <si>
    <t>APPROVAL ROLE</t>
  </si>
  <si>
    <t>NAME / eMAIL</t>
  </si>
  <si>
    <t>Approval order</t>
  </si>
  <si>
    <t>From 1€</t>
  </si>
  <si>
    <r>
      <t>Budget owner</t>
    </r>
    <r>
      <rPr>
        <sz val="10"/>
        <color rgb="FF000000"/>
        <rFont val="Calibri"/>
        <family val="2"/>
      </rPr>
      <t xml:space="preserve"> (approval required, mandatorily formalized in the tool above 250k€)</t>
    </r>
  </si>
  <si>
    <r>
      <t xml:space="preserve">Local Procurement </t>
    </r>
    <r>
      <rPr>
        <sz val="10"/>
        <color rgb="FF000000"/>
        <rFont val="Calibri"/>
        <family val="2"/>
      </rPr>
      <t>(having the necessary level of delegation)</t>
    </r>
  </si>
  <si>
    <t>ex : Legal (in case of deviations with ENGIE legal template)</t>
  </si>
  <si>
    <t>-</t>
  </si>
  <si>
    <t>ex : HSE manager (in case of high risk : EPCC, construction…)</t>
  </si>
  <si>
    <t>ex : Expert (in case of technical review)</t>
  </si>
  <si>
    <t>From 250k€</t>
  </si>
  <si>
    <t>Category manager (&gt;250k€) / Group Category Director (&gt;1M€)
+ Regional Hub CPO (&gt;500k€)</t>
  </si>
  <si>
    <t>From 3m€</t>
  </si>
  <si>
    <t>Managing Director of Cluster / Country for the GBU / Function</t>
  </si>
  <si>
    <t>List of value depending on GBU / Function and Region / Country / Entity</t>
  </si>
  <si>
    <t>Group CPO</t>
  </si>
  <si>
    <t>From 15m€</t>
  </si>
  <si>
    <t>Managing Director of Region for the GBU / Function</t>
  </si>
  <si>
    <t>From 50m€</t>
  </si>
  <si>
    <t>EVP GBU / Function</t>
  </si>
  <si>
    <t>List of value depending on GBU / Function</t>
  </si>
  <si>
    <t>Group CEO</t>
  </si>
  <si>
    <t>Nota : this message will be included in the email sent to approvers</t>
  </si>
  <si>
    <t xml:space="preserve">IMPORTANT : </t>
  </si>
  <si>
    <t>Fill in the eSignature section below to benefit from full integrated approval/signature process in ARIBA/DOCUSIGN</t>
  </si>
  <si>
    <t>DOCUSIGN</t>
  </si>
  <si>
    <t>A DOCUSIGN licence will be required, please contrat ENGIE IT to activate it</t>
  </si>
  <si>
    <t xml:space="preserve">it-appli-ecm.gsit@engie.com </t>
  </si>
  <si>
    <t>CONTRACT SIGNED BY</t>
  </si>
  <si>
    <t>eMAIL ADDRESS</t>
  </si>
  <si>
    <t>Signature order</t>
  </si>
  <si>
    <t>For the Supplier</t>
  </si>
  <si>
    <t>For ENGIE Contracting legal entity</t>
  </si>
  <si>
    <t>GBU Function</t>
  </si>
  <si>
    <t>Region / Country / Entity</t>
  </si>
  <si>
    <t>Approver &gt; 50</t>
  </si>
  <si>
    <t>Approver &gt; 15</t>
  </si>
  <si>
    <t>Approver &gt; 3</t>
  </si>
  <si>
    <t>Proc_Approver &gt; 0,5</t>
  </si>
  <si>
    <t>GBU ENERGY SOLUTIONS</t>
  </si>
  <si>
    <t>AMEA / AFRICA</t>
  </si>
  <si>
    <t>Cécile Prévieu</t>
  </si>
  <si>
    <t>Anne-Laure de Chammard</t>
  </si>
  <si>
    <t>Philippe Miquel</t>
  </si>
  <si>
    <t>Carmen Vidal</t>
  </si>
  <si>
    <t>AMEA / APACC</t>
  </si>
  <si>
    <t>Thomas Baudlot</t>
  </si>
  <si>
    <t>AMEA / GCC</t>
  </si>
  <si>
    <t>Ian Harfield</t>
  </si>
  <si>
    <t>CORPORATE</t>
  </si>
  <si>
    <t>Olivier Jacquier</t>
  </si>
  <si>
    <t>ENDEL</t>
  </si>
  <si>
    <t>ENGIE IMPACT</t>
  </si>
  <si>
    <t>Mathias Lelievre</t>
  </si>
  <si>
    <t>EUROPE / GERMANY</t>
  </si>
  <si>
    <t>Manfred Schmitz</t>
  </si>
  <si>
    <t>EUROPE / ITALY</t>
  </si>
  <si>
    <t>Monica Iacono</t>
  </si>
  <si>
    <t>Marc Hauchecorne</t>
  </si>
  <si>
    <t>EUROPE / SPAIN</t>
  </si>
  <si>
    <t>David Liste</t>
  </si>
  <si>
    <t>FRANCE / BIL DT Centre Ouest</t>
  </si>
  <si>
    <t>Damien Terouanne</t>
  </si>
  <si>
    <t>Benoit Martin</t>
  </si>
  <si>
    <t>FRANCE / BIL DT IDF</t>
  </si>
  <si>
    <t>Christelle Rougebief</t>
  </si>
  <si>
    <t>FRANCE / BIL DT Nord Est</t>
  </si>
  <si>
    <t>Mathieu Bonvoisin</t>
  </si>
  <si>
    <t>FRANCE / BIL DT Sud Est</t>
  </si>
  <si>
    <t>Nicolas Dumas</t>
  </si>
  <si>
    <t>FRANCE / BIL DT Sud Ouest</t>
  </si>
  <si>
    <t>Thierry Lahaye</t>
  </si>
  <si>
    <t>FRANCE / BIL Pôle FM</t>
  </si>
  <si>
    <t>Nelly Nicoli</t>
  </si>
  <si>
    <t>FRANCE / BIL SG&amp;A</t>
  </si>
  <si>
    <t>Bertrand Hauguel</t>
  </si>
  <si>
    <t>FRANCE / GIM IDF</t>
  </si>
  <si>
    <t>Yann Roland</t>
  </si>
  <si>
    <t>Jean-Christophe Allue</t>
  </si>
  <si>
    <t>FRANCE / GIM Nord</t>
  </si>
  <si>
    <t>Thierry Landais</t>
  </si>
  <si>
    <t>FRANCE / GIM Outremer</t>
  </si>
  <si>
    <t>Francois Laforest</t>
  </si>
  <si>
    <t>FRANCE / GIM Paris</t>
  </si>
  <si>
    <t>Géraldine Brissiaud</t>
  </si>
  <si>
    <t>FRANCE / GIM SG&amp;A</t>
  </si>
  <si>
    <t>FRANCE / GIM Sud</t>
  </si>
  <si>
    <t>Albert Perez</t>
  </si>
  <si>
    <t>NORTHAM</t>
  </si>
  <si>
    <t>Stefaan Sercu</t>
  </si>
  <si>
    <t>Renee Long</t>
  </si>
  <si>
    <t>SOUTHAM / BRAZIL</t>
  </si>
  <si>
    <t>Arlene Pertzel</t>
  </si>
  <si>
    <t>SIRADEL</t>
  </si>
  <si>
    <t>TRACTEBEL</t>
  </si>
  <si>
    <t>Philippe Van Troye</t>
  </si>
  <si>
    <t>Edouard Sauvage</t>
  </si>
  <si>
    <t>ELENGY</t>
  </si>
  <si>
    <t>GRDF</t>
  </si>
  <si>
    <t>GRTgaz</t>
  </si>
  <si>
    <t>Andre Gangucu</t>
  </si>
  <si>
    <t>SOUTHAM / MEXICO</t>
  </si>
  <si>
    <t>Alvaro Corona</t>
  </si>
  <si>
    <t>GBU RENEWABLES</t>
  </si>
  <si>
    <t>AMEA / GCC &amp; EGYPT &amp; INDIA</t>
  </si>
  <si>
    <t>Paulo Almirante</t>
  </si>
  <si>
    <t>Mohamed Hoosan</t>
  </si>
  <si>
    <t>Suresh Bhaskar</t>
  </si>
  <si>
    <t>AMEA / INDIA</t>
  </si>
  <si>
    <t>Amit Jain</t>
  </si>
  <si>
    <t>AMEA / SOUTH AFRICA</t>
  </si>
  <si>
    <t>AMEA / SEA</t>
  </si>
  <si>
    <t>Thierry Kalfon</t>
  </si>
  <si>
    <t>Delphine Cherel-Sparham</t>
  </si>
  <si>
    <t>Sergio Val</t>
  </si>
  <si>
    <t>Ralf Schürkamp</t>
  </si>
  <si>
    <t>Samuel Renard</t>
  </si>
  <si>
    <t>EUROPE / POLAND</t>
  </si>
  <si>
    <t>Piotr Rogoz</t>
  </si>
  <si>
    <t>EUROPE / PORTUGAL</t>
  </si>
  <si>
    <t>Carlos Rosario</t>
  </si>
  <si>
    <t>EUROPE / ROMANIA</t>
  </si>
  <si>
    <t>Loreto Ordonez</t>
  </si>
  <si>
    <t>David Carroll</t>
  </si>
  <si>
    <t>Mauricio Bahr</t>
  </si>
  <si>
    <t>Brice Clemente</t>
  </si>
  <si>
    <t>GBU THERMAL &amp; SUPPLY</t>
  </si>
  <si>
    <t>Sébastien Arbola</t>
  </si>
  <si>
    <t>Frederic Claux</t>
  </si>
  <si>
    <t>Jonathan Debasc</t>
  </si>
  <si>
    <t>AMEA / CORPORATE</t>
  </si>
  <si>
    <t>Kristina Sendzik / Pascal Renaud</t>
  </si>
  <si>
    <t>Augustin Honorat</t>
  </si>
  <si>
    <t>Bernard Esselinckx</t>
  </si>
  <si>
    <t>EUROPE / EMS</t>
  </si>
  <si>
    <t>Cedric Osterrieth</t>
  </si>
  <si>
    <t>Philippe Armand</t>
  </si>
  <si>
    <t>EUROPE / NORTH EUROPE</t>
  </si>
  <si>
    <t>Gilan Deblauwe</t>
  </si>
  <si>
    <t>EUROPE / SOUTH EUROPE</t>
  </si>
  <si>
    <t>Wim Broos</t>
  </si>
  <si>
    <t>Axel Leveque</t>
  </si>
  <si>
    <t>SOUTHAM / CORPORATE</t>
  </si>
  <si>
    <t>Michael Stainer</t>
  </si>
  <si>
    <t>B TO C</t>
  </si>
  <si>
    <t>Hervé-Matthieu Ricour</t>
  </si>
  <si>
    <t>GLOBAL ENERGY MANAGEMENT &amp; SALES</t>
  </si>
  <si>
    <t>E&amp;C</t>
  </si>
  <si>
    <t>Edouard Neviaski</t>
  </si>
  <si>
    <t>GEM</t>
  </si>
  <si>
    <t>GEM / MEXICO</t>
  </si>
  <si>
    <t>Jean Nicolas Lejeune</t>
  </si>
  <si>
    <t>NUCLEAR</t>
  </si>
  <si>
    <t>EUROPE / BELGIUM</t>
  </si>
  <si>
    <t>Thierry Saegeman</t>
  </si>
  <si>
    <t>Jan Sterck</t>
  </si>
  <si>
    <t>SUPPORT F° / COMMUNICATION</t>
  </si>
  <si>
    <t>AMEA</t>
  </si>
  <si>
    <t>Claire Waysand</t>
  </si>
  <si>
    <t>Dominique Wood Beneteau</t>
  </si>
  <si>
    <t>EUROPE</t>
  </si>
  <si>
    <t>Manuel Bougeard</t>
  </si>
  <si>
    <t>Catherine Mac Gregor</t>
  </si>
  <si>
    <t>SOUTHAM</t>
  </si>
  <si>
    <t>SUPPORT F° / FINANCE</t>
  </si>
  <si>
    <t>Pierre-François Riolacci</t>
  </si>
  <si>
    <t>Charles Dexter</t>
  </si>
  <si>
    <t>FRANCE / ENERGY SOLUTIONS</t>
  </si>
  <si>
    <t>Gilles Regnier</t>
  </si>
  <si>
    <t>Bill Collins</t>
  </si>
  <si>
    <t>SOUTHAM / CHILE</t>
  </si>
  <si>
    <t>Richard Dumas</t>
  </si>
  <si>
    <t>Eduardo Milligan</t>
  </si>
  <si>
    <t>Federico Fernandez Valle</t>
  </si>
  <si>
    <t>SOUTHAM / PERU</t>
  </si>
  <si>
    <t xml:space="preserve">Marcelo Soares </t>
  </si>
  <si>
    <t>SUPPORT F° / GENERAL MGT / HEALTH &amp; SAFETY</t>
  </si>
  <si>
    <t>Franck Demaille</t>
  </si>
  <si>
    <t>Rik deBuyserie</t>
  </si>
  <si>
    <t>Geert Bunkens</t>
  </si>
  <si>
    <t>AMEA / GCC &amp; PAKISTAN</t>
  </si>
  <si>
    <t>AMEA / KSA</t>
  </si>
  <si>
    <t>Turki Al Sheri</t>
  </si>
  <si>
    <t>AMEA / NORTH AFRICA</t>
  </si>
  <si>
    <t>Thomas Boudelot</t>
  </si>
  <si>
    <t>Anne Harvengt</t>
  </si>
  <si>
    <t>Vania Laban</t>
  </si>
  <si>
    <t>SUPPORT F° / HUMAN RESOURCES</t>
  </si>
  <si>
    <t>Jean-Sébastien Blanc</t>
  </si>
  <si>
    <t xml:space="preserve">Lemjed Bouzekri </t>
  </si>
  <si>
    <t>Raul Felix</t>
  </si>
  <si>
    <t>SUPPORT F° / IT &amp; DIGITAL</t>
  </si>
  <si>
    <t>Yves Le Gélard</t>
  </si>
  <si>
    <t>Safaraz Ahmed</t>
  </si>
  <si>
    <t>APPLICATIONS</t>
  </si>
  <si>
    <t>Luca Ammassari</t>
  </si>
  <si>
    <t>ENGIE DIGITAL</t>
  </si>
  <si>
    <t>Charlotte Alardet</t>
  </si>
  <si>
    <t>Roland Zein</t>
  </si>
  <si>
    <t>Matthieu Pestel</t>
  </si>
  <si>
    <t>INFRASTRUCTURE &amp; CYBERSECURITE</t>
  </si>
  <si>
    <t>Claude Pierre</t>
  </si>
  <si>
    <t>NETWORKS / DIGITAL &amp; DATA</t>
  </si>
  <si>
    <t>David Legendre</t>
  </si>
  <si>
    <t>Coy Wright</t>
  </si>
  <si>
    <t>RENEWABLES / DIGITAL &amp; DATA</t>
  </si>
  <si>
    <t xml:space="preserve">Gabriele Ranieri </t>
  </si>
  <si>
    <t>Saul Kempner</t>
  </si>
  <si>
    <t>THERMAL &amp; SUPPLY / DIGITAL &amp; DATA</t>
  </si>
  <si>
    <t>Céline Regnault</t>
  </si>
  <si>
    <t>SUPPORT F° / LEGAL</t>
  </si>
  <si>
    <t>François Regis Mouret</t>
  </si>
  <si>
    <t>George Mullin</t>
  </si>
  <si>
    <t>Michael Gillis</t>
  </si>
  <si>
    <t>Reference_GBU_Function</t>
  </si>
  <si>
    <t>Filtered_Region_Country_Entity</t>
  </si>
  <si>
    <t>Selected_GBU_Function</t>
  </si>
  <si>
    <t>Selected_Region_Country_Entity</t>
  </si>
  <si>
    <t>Filtered_GBU_Function</t>
  </si>
  <si>
    <t>Approver_50</t>
  </si>
  <si>
    <t>Approver_15</t>
  </si>
  <si>
    <t>Approver_3</t>
  </si>
  <si>
    <t>Proc_approver_050</t>
  </si>
  <si>
    <t>List of Procurement categories</t>
  </si>
  <si>
    <t>Approver &gt;3 (Group CPO)</t>
  </si>
  <si>
    <t>Approver &gt;1 (Group Category Directors)</t>
  </si>
  <si>
    <t>Approver &gt;0,25 (Category Managers)</t>
  </si>
  <si>
    <t>List of Procurement categories with codes</t>
  </si>
  <si>
    <t>Aurélia Tremblaye</t>
  </si>
  <si>
    <t>Marie-Claude Numa</t>
  </si>
  <si>
    <t>Marc Guijarro</t>
  </si>
  <si>
    <t>8101-Administratives (banking services- insurances - audit)</t>
  </si>
  <si>
    <t>8303-Advertisings and communication</t>
  </si>
  <si>
    <t>Sophie Caron-Ancelin</t>
  </si>
  <si>
    <t>7009-Air compressors</t>
  </si>
  <si>
    <t>Cécile Lalouette</t>
  </si>
  <si>
    <t>6702-Asset Fuel</t>
  </si>
  <si>
    <t>7083-Boilers - Residential - Biomass - Small industrial</t>
  </si>
  <si>
    <t>7074-Bungalows and temporary housing</t>
  </si>
  <si>
    <t>6601-Cables</t>
  </si>
  <si>
    <t>Olivier Monbaillu</t>
  </si>
  <si>
    <t>6402-Chemical products</t>
  </si>
  <si>
    <t>7075-Collective protection - Fire and gas equipment</t>
  </si>
  <si>
    <t>8903-Construction  access  lifting and handling equipment</t>
  </si>
  <si>
    <t>8601-Consulting (excl. IT - incl. Legal)</t>
  </si>
  <si>
    <t>7007-Conveyors systems for bulk material  cranes and weighting systems</t>
  </si>
  <si>
    <t>Emmanuelle Boulic</t>
  </si>
  <si>
    <t>Corinne Beaufils</t>
  </si>
  <si>
    <t>8304-Customer Relationships Management</t>
  </si>
  <si>
    <t>7012-Diesel and gas motors</t>
  </si>
  <si>
    <t>7020-Electrical motors</t>
  </si>
  <si>
    <t>Herve Macau</t>
  </si>
  <si>
    <t>7079-Electricity Storage</t>
  </si>
  <si>
    <t>Matthieu Vanbockstael</t>
  </si>
  <si>
    <t>6801-Engineering Services</t>
  </si>
  <si>
    <t>7201-EPC Contracting</t>
  </si>
  <si>
    <t>8302-Events and sponsorship</t>
  </si>
  <si>
    <t>7008-Gas compressors</t>
  </si>
  <si>
    <t>8505-Global facility management</t>
  </si>
  <si>
    <t>7072-Hand and electrical tools</t>
  </si>
  <si>
    <t>7018-Hardware and fixing</t>
  </si>
  <si>
    <t>8902-Heavy vehicles</t>
  </si>
  <si>
    <t>Christine Bottalico</t>
  </si>
  <si>
    <t>8702-Human Resources Services</t>
  </si>
  <si>
    <t>Alishan Samdani</t>
  </si>
  <si>
    <t>9032-HVAC-R</t>
  </si>
  <si>
    <t>7081-Hydraulic turbines and generators</t>
  </si>
  <si>
    <t>9080-Hydrogen Equipment &amp; related services</t>
  </si>
  <si>
    <t>6504-Industrial gases</t>
  </si>
  <si>
    <t>7016-Industrial raw supply</t>
  </si>
  <si>
    <t>Cyril Audousset</t>
  </si>
  <si>
    <t>8801-IT and digital services</t>
  </si>
  <si>
    <t>Jean-Noel Gouillou</t>
  </si>
  <si>
    <t>8804-IT hardware</t>
  </si>
  <si>
    <t>8802-IT hosting</t>
  </si>
  <si>
    <t>Laurent Battut</t>
  </si>
  <si>
    <t>8803-IT software and cloud</t>
  </si>
  <si>
    <t>7073-Laboratory equipments and reactants</t>
  </si>
  <si>
    <t>Maxime Grard</t>
  </si>
  <si>
    <t>8901-Light vehicles - Fuel - Mobility Solutions</t>
  </si>
  <si>
    <t>6651-Lighting</t>
  </si>
  <si>
    <t>6602-Low,  Medium and High voltage equipment</t>
  </si>
  <si>
    <t>6505-Lubricants and grease</t>
  </si>
  <si>
    <t>8806-Market data</t>
  </si>
  <si>
    <t>Adeel Khan</t>
  </si>
  <si>
    <t>8201-Office supplies and other equipments</t>
  </si>
  <si>
    <t>7102-Pipes and accessories</t>
  </si>
  <si>
    <t>8251-Postal services and (e-) printing</t>
  </si>
  <si>
    <t>7003-Power Train</t>
  </si>
  <si>
    <t>Isabelle Soide</t>
  </si>
  <si>
    <t>6607-Process Control Automation &amp; Meters</t>
  </si>
  <si>
    <t>Ahmed Rehioui</t>
  </si>
  <si>
    <t>7013-Pumps</t>
  </si>
  <si>
    <t>8501-Real estate rents  charges and fees</t>
  </si>
  <si>
    <t>6172-Smoke treatment</t>
  </si>
  <si>
    <t>Thierry Dardeau</t>
  </si>
  <si>
    <t>7053-Solar Equipment</t>
  </si>
  <si>
    <t>9010-Sub Contracting (construction/installation/maintenance)</t>
  </si>
  <si>
    <t>6907-Technical assistance</t>
  </si>
  <si>
    <t>Fabien Tiberghien</t>
  </si>
  <si>
    <t>8805-Telecommunications</t>
  </si>
  <si>
    <t>9051-Temporary workers agencies</t>
  </si>
  <si>
    <t>6902-Testing  inspection and certification</t>
  </si>
  <si>
    <t>8401-Transport and Logistics</t>
  </si>
  <si>
    <t>Christelle Navarre</t>
  </si>
  <si>
    <t>8204-Travel</t>
  </si>
  <si>
    <t>6701-Utilities</t>
  </si>
  <si>
    <t>7014-Valves</t>
  </si>
  <si>
    <t>6905-Waste and by-product</t>
  </si>
  <si>
    <t>7052-Wholesaler of heating  plumbing  sanitary appliances</t>
  </si>
  <si>
    <t>7004-Wind turbines</t>
  </si>
  <si>
    <t>7071-Workwear and personal protection equipment</t>
  </si>
  <si>
    <t>Group Category Director</t>
  </si>
  <si>
    <t>Category Manager</t>
  </si>
  <si>
    <t>Herve Augendre</t>
  </si>
  <si>
    <t>Patric Petit-Belleville</t>
  </si>
  <si>
    <t>Sophie Talma</t>
  </si>
  <si>
    <t>Cedric Calarnou</t>
  </si>
  <si>
    <t>Lionel Lohner</t>
  </si>
  <si>
    <t>Olivier Dalphinet</t>
  </si>
  <si>
    <t>Selected_Category</t>
  </si>
  <si>
    <t>Filtered_Category</t>
  </si>
  <si>
    <t>Filtered_Proc_approver_3</t>
  </si>
  <si>
    <t>Filtered_Proc_approver_1</t>
  </si>
  <si>
    <t>Filtered_Proc_approver_025</t>
  </si>
  <si>
    <t>Filtered_Proc_approvers</t>
  </si>
  <si>
    <r>
      <t xml:space="preserve">PURCHASE CONTRACT EXTERNAL APPROVAL FORM - </t>
    </r>
    <r>
      <rPr>
        <b/>
        <sz val="16"/>
        <color rgb="FFFF0000"/>
        <rFont val="Calibri"/>
        <family val="2"/>
      </rPr>
      <t xml:space="preserve">E-SIGNATURE VIA </t>
    </r>
    <r>
      <rPr>
        <b/>
        <sz val="16"/>
        <rFont val="Calibri"/>
        <family val="2"/>
      </rPr>
      <t>DOCUSIGN</t>
    </r>
  </si>
  <si>
    <r>
      <rPr>
        <b/>
        <strike/>
        <sz val="10"/>
        <color rgb="FFFF0000"/>
        <rFont val="Calibri"/>
        <family val="2"/>
      </rPr>
      <t>EXTERNAL APPROVERS</t>
    </r>
    <r>
      <rPr>
        <b/>
        <sz val="10"/>
        <color rgb="FFFF0000"/>
        <rFont val="Calibri"/>
        <family val="2"/>
      </rPr>
      <t xml:space="preserve"> CONTRACT SIGNED BY</t>
    </r>
  </si>
  <si>
    <t>Buyer [Prepare signatories]</t>
  </si>
  <si>
    <t>for the Supplier</t>
  </si>
  <si>
    <r>
      <rPr>
        <b/>
        <strike/>
        <sz val="10"/>
        <color rgb="FFFF0000"/>
        <rFont val="Calibri"/>
        <family val="2"/>
      </rPr>
      <t xml:space="preserve">Procurement Line (Procurement Manager and/or CM and/or CPO)
</t>
    </r>
    <r>
      <rPr>
        <b/>
        <sz val="10"/>
        <color rgb="FFFF0000"/>
        <rFont val="Calibri"/>
        <family val="2"/>
      </rPr>
      <t>for ENGIE Contracting legal entity</t>
    </r>
  </si>
  <si>
    <t xml:space="preserve">Managing Director of Cluster / Country for the GBU / Function </t>
  </si>
  <si>
    <t xml:space="preserve">Category Manager </t>
  </si>
  <si>
    <t>Group Purchasing Director</t>
  </si>
  <si>
    <t>CPO / Regional Hub CPO</t>
  </si>
  <si>
    <t>GBU/Region/BU</t>
  </si>
  <si>
    <t>GBU ESI</t>
  </si>
  <si>
    <t>CORP</t>
  </si>
  <si>
    <t>ES-GBU</t>
  </si>
  <si>
    <t>cecile.previeu@engie.com</t>
  </si>
  <si>
    <t>GBU ES Cécile Prévieu</t>
  </si>
  <si>
    <t>ENGIE CEO - Catherine Mac Gregor</t>
  </si>
  <si>
    <t>GBU RENEWABLES / MESCAT / SOUTH AFRICA - Mohamed Hoosan</t>
  </si>
  <si>
    <t>R-GBU / South Africa &amp; Morocco</t>
  </si>
  <si>
    <t>adeel.khan@engie.com</t>
  </si>
  <si>
    <t>cecile.lalouette@engie.com</t>
  </si>
  <si>
    <t>aurelia.tremblaye@engie.com</t>
  </si>
  <si>
    <t>Adrien.ruau@engie.com</t>
  </si>
  <si>
    <t>T&amp;G AMEA / SOUTH AFRICA - Adrien Ruau</t>
  </si>
  <si>
    <t>AMEA / South Africa</t>
  </si>
  <si>
    <t>GBU Energy Solutions</t>
  </si>
  <si>
    <t>&lt; 50M€</t>
  </si>
  <si>
    <t>COM</t>
  </si>
  <si>
    <t>claire.waysand@engie.com</t>
  </si>
  <si>
    <t>CORPORATE GM - Claire Waysand</t>
  </si>
  <si>
    <t>GBU RENEWABLES / MESCAT / SOUTH AFRICA</t>
  </si>
  <si>
    <t>GBU RENEWABLES / SEA - Thierry Kalfon</t>
  </si>
  <si>
    <t>R-GBU / SEA</t>
  </si>
  <si>
    <t>ahmed.rehioui@engie.com</t>
  </si>
  <si>
    <t>emmanuelle.boulic@engie.com</t>
  </si>
  <si>
    <t>Ali.bhatti@engie.con</t>
  </si>
  <si>
    <t>T&amp;G AMEA / GCC &amp; PAKISTAN Ali Bhatti</t>
  </si>
  <si>
    <t>AMEA / GCC &amp; Pak</t>
  </si>
  <si>
    <t>GBU Energy Solutions - Asia Pacific</t>
  </si>
  <si>
    <t>GEM/E&amp;C</t>
  </si>
  <si>
    <t>edouard.neviaski@engie.com</t>
  </si>
  <si>
    <t>GEM - E&amp;C - Edouard Neviaski</t>
  </si>
  <si>
    <t>GBU RENEWABLES / GCC, EGYPT, INDIA - Suresh Bhaskar</t>
  </si>
  <si>
    <t>R-GBU / GCC, Egypt, India</t>
  </si>
  <si>
    <t>alishan.samdani@engie.com</t>
  </si>
  <si>
    <t>marie-claude.numa@engie.com</t>
  </si>
  <si>
    <t>arlene.pertzel@engie.com</t>
  </si>
  <si>
    <t>T&amp;G SOUTHAM / Arlene Pertzel</t>
  </si>
  <si>
    <t>Southam</t>
  </si>
  <si>
    <t>GBU Energy Solutions - ENGIE Impact</t>
  </si>
  <si>
    <t>N-GBU</t>
  </si>
  <si>
    <t>edouard.sauvage@engie.com</t>
  </si>
  <si>
    <t>GBU NETWORKS - Edouard Sauvage</t>
  </si>
  <si>
    <t xml:space="preserve">ES-GBU ES / GCC - Ian Hartfield
</t>
  </si>
  <si>
    <t>ES-GBU / GCC</t>
  </si>
  <si>
    <t>bram.vancauwenberge@engie.com</t>
  </si>
  <si>
    <t>patric.petit-belleville@engie.com</t>
  </si>
  <si>
    <t>Aurangzeb.baig@engie.com</t>
  </si>
  <si>
    <t>T&amp;G AMEA / KSA Aurangzeb Baig</t>
  </si>
  <si>
    <t>GBU Energy Solutions - Tractebel</t>
  </si>
  <si>
    <t>&lt; 15M€</t>
  </si>
  <si>
    <t>GM / H&amp;S</t>
  </si>
  <si>
    <t>franck.demaille@engie.com</t>
  </si>
  <si>
    <t>GBU T&amp;G - Frank Demaille</t>
  </si>
  <si>
    <t xml:space="preserve">GBU ES AMEA / AFRICA - Philippe Miquel
</t>
  </si>
  <si>
    <t>ES-GBU / Africa</t>
  </si>
  <si>
    <t>cedric.calarnou@engie.com</t>
  </si>
  <si>
    <t>sophie.caron-ancelin@engie.com</t>
  </si>
  <si>
    <t>carmen.vidal@engie.com</t>
  </si>
  <si>
    <t>T&amp;G AMEA Carmen Vidal</t>
  </si>
  <si>
    <t>GBU Energy Solutions International</t>
  </si>
  <si>
    <t>HR</t>
  </si>
  <si>
    <t>jean-sebastien.blanc@engie.com</t>
  </si>
  <si>
    <t>CORPORATE HR - Jean-Sébastien Blanc</t>
  </si>
  <si>
    <t>GBU ES AMEA</t>
  </si>
  <si>
    <t>Ian Hartfield</t>
  </si>
  <si>
    <t>GBU ES / Brazil - Stephan S.</t>
  </si>
  <si>
    <t>ES-GBU / Brazil</t>
  </si>
  <si>
    <t>christine.bottalico@engie.com</t>
  </si>
  <si>
    <t>sophie.talma@engie.com</t>
  </si>
  <si>
    <t>Charlie.roberts@engie.com</t>
  </si>
  <si>
    <t>T&amp;G AMEA / GCC &amp; Pak - Charlie Roberts</t>
  </si>
  <si>
    <t>GBU EQUANS - APAC</t>
  </si>
  <si>
    <t>6602-Low  Medium and High voltage equipment</t>
  </si>
  <si>
    <t>R-GBU</t>
  </si>
  <si>
    <t>paulo.almirante@engie.com</t>
  </si>
  <si>
    <t>GBU RENEWABLES - Paulo Almirante</t>
  </si>
  <si>
    <t>GBU ES APAC</t>
  </si>
  <si>
    <t>GBU T&amp;S / AFRICA - Jonathan Debasc</t>
  </si>
  <si>
    <t>T&amp;S-GBU/ Africa</t>
  </si>
  <si>
    <t>corinne.beaufils@engie.com</t>
  </si>
  <si>
    <t>Jason.jiang@engie.com</t>
  </si>
  <si>
    <t>T&amp;G AMEA / SEA - Jason Jiang</t>
  </si>
  <si>
    <t>GBU EQUANS - Benelux</t>
  </si>
  <si>
    <t>philippe.vantroeye@tractebel.engie.com</t>
  </si>
  <si>
    <t>TRACTEBEL - Philippe Van Troeye</t>
  </si>
  <si>
    <t>GBU T&amp;S / SEA - Augustin Honorat</t>
  </si>
  <si>
    <t>T&amp;S-GBU / SEA</t>
  </si>
  <si>
    <t>cyril.audousset@engie.com</t>
  </si>
  <si>
    <t>joseph.degrazia@engie.com</t>
  </si>
  <si>
    <t>T&amp;G AMEA / Australia - Joseph Degrazia</t>
  </si>
  <si>
    <t>AMEA / Australia</t>
  </si>
  <si>
    <t>GBU EQUANS - Latam</t>
  </si>
  <si>
    <t>FIN</t>
  </si>
  <si>
    <t>pierre-francois.riolacci@engie.com</t>
  </si>
  <si>
    <t>CORPORATE FINANCE - Pierre-François Riolacci</t>
  </si>
  <si>
    <t>GBU T&amp;S - CORPORATE</t>
  </si>
  <si>
    <t>T&amp;S BU NORTH EUROPE - Gilan Deblauwe</t>
  </si>
  <si>
    <t>T&amp;S / North Europe</t>
  </si>
  <si>
    <t>Manu.shukla@engie.com</t>
  </si>
  <si>
    <t>T&amp;G AMEA / India - Manu Shukla</t>
  </si>
  <si>
    <t>AMEA / India</t>
  </si>
  <si>
    <t>GBU EQUANS - NECST</t>
  </si>
  <si>
    <t>Yves Rolland</t>
  </si>
  <si>
    <t>T&amp;C - GBU</t>
  </si>
  <si>
    <t>sebastien.arbola@engie.com</t>
  </si>
  <si>
    <t>GBU T&amp;S - Sébastien Arbola</t>
  </si>
  <si>
    <t>GBU T&amp;S AMEA</t>
  </si>
  <si>
    <t>T&amp;S BU SOUTH EUROPE - Wim Broos</t>
  </si>
  <si>
    <t>T&amp;S / South Europe</t>
  </si>
  <si>
    <t>fabien.tiberghien@engie.com</t>
  </si>
  <si>
    <t>nazmeen.bux@engie.com</t>
  </si>
  <si>
    <t>T&amp;G AMEA / South Africa - Nazmeen Bux</t>
  </si>
  <si>
    <t>GBU EQUANS - Noram</t>
  </si>
  <si>
    <t>Philippe van Troye</t>
  </si>
  <si>
    <t>NUKE</t>
  </si>
  <si>
    <t>thierry.saegeman@engie.com</t>
  </si>
  <si>
    <t>NUKE - Thierry Saegeman</t>
  </si>
  <si>
    <t>GBU T&amp;S EUROPE</t>
  </si>
  <si>
    <t>GBU T&amp;G / AMEA - Pascal Renaud</t>
  </si>
  <si>
    <t>T-GBU / AMEA</t>
  </si>
  <si>
    <t>herve.augendre@engie.com</t>
  </si>
  <si>
    <t>patricia.deraeymaeker@engie.com</t>
  </si>
  <si>
    <t>T&amp;G Europe - Patricia de Raeymaecker</t>
  </si>
  <si>
    <t>Europe</t>
  </si>
  <si>
    <t>GBU EQUANS - Solutions France</t>
  </si>
  <si>
    <t>IS</t>
  </si>
  <si>
    <t>yves.legelard@engie.com</t>
  </si>
  <si>
    <t>CORPORATE IS - Yves Le Gélard</t>
  </si>
  <si>
    <t>GBU T&amp;S LATIN AMERICA</t>
  </si>
  <si>
    <t>BU T&amp;S / AMEA - Kristina Sendzik</t>
  </si>
  <si>
    <t>herve.macau@engie.com</t>
  </si>
  <si>
    <t>renee.leong@engie.com</t>
  </si>
  <si>
    <t>T&amp;G NORAM - Renee Leong</t>
  </si>
  <si>
    <t>Northam</t>
  </si>
  <si>
    <t>GBU EQUANS - UK</t>
  </si>
  <si>
    <t>&gt; 3M€</t>
  </si>
  <si>
    <t>BU T&amp;G MESCAT / VP Finance  - Charles Dexter</t>
  </si>
  <si>
    <t>T-GBU/FBP</t>
  </si>
  <si>
    <t>isabelle.soide@engie.com</t>
  </si>
  <si>
    <t>GBU GEMS - E&amp;C</t>
  </si>
  <si>
    <t>GBU RENEWABLES / IS</t>
  </si>
  <si>
    <t>NUKE - Jan Sterck</t>
  </si>
  <si>
    <t>jean-noel.gouillou@engie.com</t>
  </si>
  <si>
    <t>GBU GEMS - GEM</t>
  </si>
  <si>
    <t>GBU T&amp;S / IS</t>
  </si>
  <si>
    <t>GBU T&amp;G/ AMEA GCC &amp; PAKISTAN - Frederic Claux</t>
  </si>
  <si>
    <t>AMEA T&amp;G/ GCC &amp; Pakistan</t>
  </si>
  <si>
    <t>laurent.battut@engie.com</t>
  </si>
  <si>
    <t>GBU Networks</t>
  </si>
  <si>
    <t xml:space="preserve">GBU T&amp;G MESCAT / VP Finance </t>
  </si>
  <si>
    <t>GBU T&amp;G / KSA - Turki Mohammed A ALSHEHRI</t>
  </si>
  <si>
    <t>AMEA T&amp;G / KSA</t>
  </si>
  <si>
    <t>lionel.lohner@engie.com</t>
  </si>
  <si>
    <t>GBU Networks - Elengy</t>
  </si>
  <si>
    <t>GBU T&amp;G - AMEA</t>
  </si>
  <si>
    <t>GBU RENEWABLES / MESCAT / INDIA - Amit Jain</t>
  </si>
  <si>
    <t>AMEA T&amp;G/ India</t>
  </si>
  <si>
    <t>lisa.boumaza@engie.com</t>
  </si>
  <si>
    <t>GBU Networks - GRDF</t>
  </si>
  <si>
    <t>March Hauchecor</t>
  </si>
  <si>
    <t>GBU T&amp;G AMEA / Legal</t>
  </si>
  <si>
    <t>Mohamed Hoosan - AMEA T&amp;G / South Africa - Mohamed Hoosan</t>
  </si>
  <si>
    <t>AMEA T&amp;G / South Africa</t>
  </si>
  <si>
    <t>marc.guijarro@engie.com</t>
  </si>
  <si>
    <t>GBU Networks - GRTgaz</t>
  </si>
  <si>
    <t>GBU T&amp;G AMEA / IT and Transformation</t>
  </si>
  <si>
    <t>Inge Van der Bosche</t>
  </si>
  <si>
    <t>Thomas Baudlot - AMEA T&amp;G/ SEA - Thomas Baudlot</t>
  </si>
  <si>
    <t>AMEA T&amp;G/ SEA</t>
  </si>
  <si>
    <t>matthieu.vanbockstael@engie.com</t>
  </si>
  <si>
    <t>GBU Networks - Storengy</t>
  </si>
  <si>
    <t>GBU T&amp;G AMEA / HR</t>
  </si>
  <si>
    <t xml:space="preserve">Philippe Miquel - AMEA T&amp;G/ North Africa - Philippe Miquel
</t>
  </si>
  <si>
    <t>AMEA T&amp;G/ North Africa</t>
  </si>
  <si>
    <t>maxime.grard@engie.com</t>
  </si>
  <si>
    <t>GBU Nuke</t>
  </si>
  <si>
    <t>GBU T&amp;G - AMEA - Geert Bunkens</t>
  </si>
  <si>
    <t>AMEA T&amp;G</t>
  </si>
  <si>
    <t>olivier.dalphinet@engie.com</t>
  </si>
  <si>
    <t>GBU Other</t>
  </si>
  <si>
    <t>GBU ES France LIM - Géraldine Brissiaud (Paris)</t>
  </si>
  <si>
    <t>olivier.monbaillu@engie.com</t>
  </si>
  <si>
    <t>GBU Other - GBS</t>
  </si>
  <si>
    <t>GBU ES France LIM - Jean-Christophe Allue (IDF)</t>
  </si>
  <si>
    <t>thierry.dardeau@engie.com</t>
  </si>
  <si>
    <t>GBU Other - NewCorp</t>
  </si>
  <si>
    <t>GBU ES France LIM - Thierry Landais (Nord)</t>
  </si>
  <si>
    <t>GBU Renewables</t>
  </si>
  <si>
    <t>GBU ES France LIM - Albert Perez (Sud)</t>
  </si>
  <si>
    <t>GBU Renewables - Ocean Winds</t>
  </si>
  <si>
    <t>GBU ES France LIM - Francois Laforest (Outremer)</t>
  </si>
  <si>
    <t>GBU Renewables - ENGIE Solar</t>
  </si>
  <si>
    <t>GBU ES France LIM - Bertrand Hauguel (SG&amp;A)</t>
  </si>
  <si>
    <t>GBU Supply - North America</t>
  </si>
  <si>
    <t>ES France BLI - Christelle Rougebief – DT IDF</t>
  </si>
  <si>
    <t>GBU Thermal - Europe</t>
  </si>
  <si>
    <t>ES France BLI - Benoit Martin – DT Centre Ouest</t>
  </si>
  <si>
    <t>GBU Thermal &amp; Supply - Engie Energy Access</t>
  </si>
  <si>
    <t>ES France BLI - Thierry Lahaye – DT Sud Ouest</t>
  </si>
  <si>
    <t>GBU Thermal &amp; Supply - France BtoC</t>
  </si>
  <si>
    <t>ES France BLI - Nicolas DUMAS – DT Sud Est</t>
  </si>
  <si>
    <t>GBU Thermal &amp; Supply - Generation Europe</t>
  </si>
  <si>
    <t>ES France BLI - Mathieu BONVOISIN – DT Nord Est</t>
  </si>
  <si>
    <t>GBU Thermal &amp; Supply - Hydrogen</t>
  </si>
  <si>
    <t>ES France BLI - Nelly NICOLI – Pôle FM</t>
  </si>
  <si>
    <t>Multiple GBUs</t>
  </si>
  <si>
    <t>ES International - Manfred Schmitz (Germany)</t>
  </si>
  <si>
    <t>Undefined</t>
  </si>
  <si>
    <t>ES International - Monica Iacono (Italy)</t>
  </si>
  <si>
    <t xml:space="preserve">GBU T&amp;G </t>
  </si>
  <si>
    <t>ES International - David Liste (Spain)</t>
  </si>
  <si>
    <t>GBU T&amp;G BU BENELUX</t>
  </si>
  <si>
    <t>ES International - Marc Hauchecorne (rest of Europe)</t>
  </si>
  <si>
    <t>GBU T&amp;G BU NECST</t>
  </si>
  <si>
    <t>ES International - Stefaan Sercu (NORAM &amp; Brazil)</t>
  </si>
  <si>
    <t>GBU T&amp;G BU UK</t>
  </si>
  <si>
    <t>7301-Access to energy infrastructures</t>
  </si>
  <si>
    <t>ES International - Thomas Baudlot (APACC)</t>
  </si>
  <si>
    <t>GBU T&amp;G AMEA</t>
  </si>
  <si>
    <t>ES International - Ian Harfield (MESCAT)</t>
  </si>
  <si>
    <t>GBU T&amp;G NORAM</t>
  </si>
  <si>
    <t>8103-Commercial brokers</t>
  </si>
  <si>
    <t>ES International - Philippe Miquel (AFRICA)</t>
  </si>
  <si>
    <t>GBU T&amp;G SOUTHAM (LATAM + BRAZIL)</t>
  </si>
  <si>
    <t>8105-Environment Expenses</t>
  </si>
  <si>
    <t>8106-Taxes</t>
  </si>
  <si>
    <t>8304-Customer relationships management</t>
  </si>
  <si>
    <t>8901-Light vehicles – Fuel – Mobility Solutions</t>
  </si>
  <si>
    <t>9090-Disappeared Activities</t>
  </si>
  <si>
    <t>9080-Hydrogen equipment and associated services</t>
  </si>
  <si>
    <t>PROCUREMENT</t>
  </si>
  <si>
    <t>Group Category Directors</t>
  </si>
  <si>
    <t>Category Managers</t>
  </si>
  <si>
    <t>aurelia.tremblaye.com</t>
  </si>
  <si>
    <t>&gt; 1M€</t>
  </si>
  <si>
    <t>&gt; 250K€</t>
  </si>
  <si>
    <t>PURCHASE CONTRACT APPROVAL FORM - CONTRACT SUMMARY / FORMULAIRE APPROBATION DES CONTRATS</t>
  </si>
  <si>
    <t>Ce document Excel doit être rempli et téléchargé par l'acheteur dans ARIBA avec le contrat d'achat à approuver par les représentants de GBU / Function and Procurement line
avant de lancer le workflow de signature chez le fournisseur. Veuillez contacter votre contact local d'assistance aux achats pour plus d'informations et d'assistance.</t>
  </si>
  <si>
    <t>Intitulé du contrat</t>
  </si>
  <si>
    <t>GBU / Fonction support</t>
  </si>
  <si>
    <t>Région / Pays / Entité</t>
  </si>
  <si>
    <t>Propriétaire (acheteur en charge du contrat)</t>
  </si>
  <si>
    <t>Entité légale du contrat</t>
  </si>
  <si>
    <t>Type de consultation</t>
  </si>
  <si>
    <t>Type de contrat</t>
  </si>
  <si>
    <t>Sourcing ID (ARIBA)</t>
  </si>
  <si>
    <t>Nom du Fournisseur</t>
  </si>
  <si>
    <t>DUNS, BVD, TVA intracommunautaire, FR+SIREN</t>
  </si>
  <si>
    <t>Montant du contrat (y compris années optionnelles)</t>
  </si>
  <si>
    <t>Valeur totale de l'engagement (le cas échéant)</t>
  </si>
  <si>
    <t>Montant d'économie estimé</t>
  </si>
  <si>
    <t>Date effective (date de début du contrat)</t>
  </si>
  <si>
    <t>Date d'expiration (date de fin du contrat)</t>
  </si>
  <si>
    <t>Remise Commerciale</t>
  </si>
  <si>
    <t>Modèle de Contrat ENGIE</t>
  </si>
  <si>
    <r>
      <t xml:space="preserve">LISTE DES TERMES JURIDIQUES
</t>
    </r>
    <r>
      <rPr>
        <b/>
        <sz val="8"/>
        <color theme="1"/>
        <rFont val="Calibri"/>
        <family val="2"/>
      </rPr>
      <t>La clause Ethique ENGIE est obligatoire et non modifiable</t>
    </r>
  </si>
  <si>
    <t xml:space="preserve">Tacite reconduction  </t>
  </si>
  <si>
    <t>Obligation de résultats / de moyens</t>
  </si>
  <si>
    <t>Délai de paiement</t>
  </si>
  <si>
    <t>Engagements principaux (Volume, IP, …)</t>
  </si>
  <si>
    <t>Pénalités et/ou indemnités</t>
  </si>
  <si>
    <t>Périodes de garantie</t>
  </si>
  <si>
    <t>Conditions de résiliation (clause de résiliation anticipée, ….)</t>
  </si>
  <si>
    <t>Engagements de back to back pour la sous-traitance</t>
  </si>
  <si>
    <t>Clauses RG02/ RG09 incluses pour la sous-traitance</t>
  </si>
  <si>
    <t>Risques HSE : dans le cas d'un risque élevé (EPCC, construction, …)</t>
  </si>
  <si>
    <t>Autres risques identifiés (Livraison, prix/ matières premières, …)</t>
  </si>
  <si>
    <t>COMMENTS - COMMENTAIRES</t>
  </si>
  <si>
    <t xml:space="preserve"> "Je déclare qu'il n'y a pas de conflit d'intérêts connu (approbation par e-mail acceptable), je connais la politique de prévention des conflits d'intérêts et j'ai suivi une formation sur les conflits d'intérêts sur ENGIE U.Learn."</t>
  </si>
  <si>
    <t>Patricia de Raeymaeker</t>
  </si>
  <si>
    <t>Ludovic Quesnelle</t>
  </si>
  <si>
    <t>GBU ENERGY SOLUTIONS / DIGITAL &amp; DATA</t>
  </si>
  <si>
    <t>Gabriele Raineri</t>
  </si>
  <si>
    <t>Cécile Lalouette + Philippe Faine</t>
  </si>
  <si>
    <t>End of Month</t>
  </si>
  <si>
    <t>Deliverable based</t>
  </si>
  <si>
    <t>Drop down list</t>
  </si>
  <si>
    <t>Local Contract ID</t>
  </si>
  <si>
    <t>ID du contrat (Local)</t>
  </si>
  <si>
    <t>Catégorie d'achats</t>
  </si>
  <si>
    <t>Angela Starigk</t>
  </si>
  <si>
    <t>2.2</t>
  </si>
  <si>
    <t>Pedro Rodriguez</t>
  </si>
  <si>
    <t>Anne-Laure Lion Colin</t>
  </si>
  <si>
    <t>Camille BONENFANT-JEANNENEY</t>
  </si>
  <si>
    <t>Raphaelle Castillon</t>
  </si>
  <si>
    <t>Alain Gosselin</t>
  </si>
  <si>
    <r>
      <t xml:space="preserve"> "I declare that there is no known conflict of interest, I am  familiar with the policy for the prevention of Conflicts of Interests 
and  I underwent a training on Conflicts of Interest on ENGIE U.Learn." 
"Je déclare qu'il n'y a pas de conflit d'intérêts connu, je connais la politique de prévention des conflits d'intérêts et j'ai suivi une formation sur les conflits d'intérêts sur ENGIE U.Learn." 
</t>
    </r>
    <r>
      <rPr>
        <b/>
        <sz val="10"/>
        <color rgb="FFFF0000"/>
        <rFont val="Calibri"/>
        <family val="2"/>
      </rPr>
      <t>Please justify in the comment below the Non Competitve Bidding. Merci de bien vouloir justifier dans le pavé de commentaires ci-dessous.</t>
    </r>
  </si>
  <si>
    <t>Request for proposal/Appel d'offres</t>
  </si>
  <si>
    <t>Vincent Meeuwis</t>
  </si>
  <si>
    <t>FRANCE/ ENERGY SOLUTIONS/ BIL &amp; GIM</t>
  </si>
  <si>
    <t>Damien Terouanne / Yann Roland</t>
  </si>
  <si>
    <t>Cristian-George Buzan</t>
  </si>
  <si>
    <t>Kazim Surve</t>
  </si>
  <si>
    <t>Thierry Randoux</t>
  </si>
  <si>
    <t>Yanick Bigaud</t>
  </si>
  <si>
    <t>B TO C - ENGIE HOME SERVICES</t>
  </si>
  <si>
    <t>EUROPE / SLOVEKIA</t>
  </si>
  <si>
    <t>Exclusivity Clause</t>
  </si>
  <si>
    <t>Clause d'Exclusivité</t>
  </si>
  <si>
    <t>Entité en charge du processus de consultation</t>
  </si>
  <si>
    <t>Condition de paiement</t>
  </si>
  <si>
    <t>invoice receipt</t>
  </si>
  <si>
    <t>end of month</t>
  </si>
  <si>
    <t>Paiement comptant</t>
  </si>
  <si>
    <t xml:space="preserve">Date de facture </t>
  </si>
  <si>
    <t xml:space="preserve">Fin de mois </t>
  </si>
  <si>
    <r>
      <rPr>
        <b/>
        <sz val="10"/>
        <color rgb="FFFF0000"/>
        <rFont val="Calibri"/>
        <family val="2"/>
      </rPr>
      <t xml:space="preserve">MANDATORY </t>
    </r>
    <r>
      <rPr>
        <b/>
        <sz val="10"/>
        <color theme="1"/>
        <rFont val="Calibri"/>
        <family val="2"/>
      </rPr>
      <t xml:space="preserve">: CONTEXT, SOURCING PROCESS &amp; CONTRACT PURPOSE -  </t>
    </r>
    <r>
      <rPr>
        <b/>
        <sz val="10"/>
        <color rgb="FFFF0000"/>
        <rFont val="Calibri"/>
        <family val="2"/>
      </rPr>
      <t xml:space="preserve">OBLIGATOIRE </t>
    </r>
    <r>
      <rPr>
        <b/>
        <sz val="10"/>
        <color theme="1"/>
        <rFont val="Calibri"/>
        <family val="2"/>
      </rPr>
      <t>: CONTEXTE, CONTENU DU CONTRAT (résumé)</t>
    </r>
  </si>
  <si>
    <t xml:space="preserve">  </t>
  </si>
  <si>
    <t>HVAC-R</t>
  </si>
  <si>
    <r>
      <t xml:space="preserve">MANDATORY 
Message to approvers
</t>
    </r>
    <r>
      <rPr>
        <sz val="14"/>
        <color theme="0"/>
        <rFont val="Calibri"/>
        <family val="2"/>
        <scheme val="minor"/>
      </rPr>
      <t>Nota : this message will be included in the email sent to approvers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</si>
</sst>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2">
    <numFmt numFmtId="164" formatCode="dd/mm/yy;@"/>
    <numFmt numFmtId="165" formatCode="#,##0\ &quot;€&quot;"/>
  </numFmts>
  <fonts count="47" x14ac:knownFonts="1">
    <font>
      <sz val="11"/>
      <color theme="1"/>
      <name val="Calibri"/>
      <family val="2"/>
      <scheme val="minor"/>
    </font>
    <font>
      <sz val="9"/>
      <color theme="1"/>
      <name val="Calibri"/>
      <family val="2"/>
      <scheme val="minor"/>
    </font>
    <font>
      <sz val="12"/>
      <color theme="1"/>
      <name val="Times New Roman"/>
      <family val="1"/>
    </font>
    <font>
      <b/>
      <sz val="10"/>
      <color rgb="FF548DD4"/>
      <name val="Calibri"/>
      <family val="2"/>
    </font>
    <font>
      <sz val="10"/>
      <color theme="1"/>
      <name val="Calibri"/>
      <family val="2"/>
    </font>
    <font>
      <b/>
      <sz val="10"/>
      <color theme="1"/>
      <name val="Calibri"/>
      <family val="2"/>
    </font>
    <font>
      <sz val="8"/>
      <color theme="1"/>
      <name val="Calibri"/>
      <family val="2"/>
    </font>
    <font>
      <sz val="10"/>
      <color rgb="FF000000"/>
      <name val="Calibri"/>
      <family val="2"/>
    </font>
    <font>
      <b/>
      <sz val="10"/>
      <color rgb="FF000000"/>
      <name val="Calibri"/>
      <family val="2"/>
    </font>
    <font>
      <i/>
      <sz val="10"/>
      <color rgb="FF000000"/>
      <name val="Calibri"/>
      <family val="2"/>
    </font>
    <font>
      <sz val="8"/>
      <color rgb="FF000000"/>
      <name val="Calibri"/>
      <family val="2"/>
    </font>
    <font>
      <b/>
      <sz val="16"/>
      <name val="Calibri"/>
      <family val="2"/>
    </font>
    <font>
      <sz val="10"/>
      <name val="Calibri"/>
      <family val="2"/>
    </font>
    <font>
      <sz val="8"/>
      <name val="Calibri"/>
      <family val="2"/>
    </font>
    <font>
      <b/>
      <sz val="10"/>
      <name val="Calibri"/>
      <family val="2"/>
    </font>
    <font>
      <b/>
      <sz val="8"/>
      <color theme="1"/>
      <name val="Calibri"/>
      <family val="2"/>
    </font>
    <font>
      <u/>
      <sz val="11"/>
      <color theme="10"/>
      <name val="Calibri"/>
      <family val="2"/>
      <scheme val="minor"/>
    </font>
    <font>
      <u/>
      <sz val="9"/>
      <color theme="10"/>
      <name val="Calibri"/>
      <family val="2"/>
      <scheme val="minor"/>
    </font>
    <font>
      <sz val="10"/>
      <color rgb="FFFF0000"/>
      <name val="Calibri"/>
      <family val="2"/>
    </font>
    <font>
      <b/>
      <i/>
      <sz val="10"/>
      <color rgb="FF000000"/>
      <name val="Calibri"/>
      <family val="2"/>
    </font>
    <font>
      <i/>
      <sz val="12"/>
      <color theme="1"/>
      <name val="Times New Roman"/>
      <family val="1"/>
    </font>
    <font>
      <i/>
      <sz val="10"/>
      <color theme="1"/>
      <name val="Calibri"/>
      <family val="2"/>
    </font>
    <font>
      <i/>
      <sz val="8"/>
      <color theme="1"/>
      <name val="Calibri"/>
      <family val="2"/>
    </font>
    <font>
      <i/>
      <sz val="8"/>
      <name val="Calibri"/>
      <family val="2"/>
    </font>
    <font>
      <sz val="10"/>
      <color theme="1"/>
      <name val="Calibri"/>
      <family val="2"/>
      <scheme val="minor"/>
    </font>
    <font>
      <b/>
      <sz val="16"/>
      <color rgb="FFFF0000"/>
      <name val="Calibri"/>
      <family val="2"/>
    </font>
    <font>
      <b/>
      <sz val="11"/>
      <color rgb="FFFF0000"/>
      <name val="Calibri"/>
      <family val="2"/>
      <scheme val="minor"/>
    </font>
    <font>
      <sz val="11"/>
      <color theme="1"/>
      <name val="Calibri"/>
      <family val="2"/>
    </font>
    <font>
      <sz val="9"/>
      <color rgb="FFFF0000"/>
      <name val="Calibri"/>
      <family val="2"/>
      <scheme val="minor"/>
    </font>
    <font>
      <b/>
      <sz val="11"/>
      <color theme="1"/>
      <name val="Calibri"/>
      <family val="2"/>
      <scheme val="minor"/>
    </font>
    <font>
      <strike/>
      <sz val="9"/>
      <color theme="1"/>
      <name val="Calibri"/>
      <family val="2"/>
      <scheme val="minor"/>
    </font>
    <font>
      <sz val="9"/>
      <name val="Calibri"/>
      <family val="2"/>
      <scheme val="minor"/>
    </font>
    <font>
      <b/>
      <sz val="10"/>
      <color rgb="FFFF0000"/>
      <name val="Calibri"/>
      <family val="2"/>
    </font>
    <font>
      <b/>
      <strike/>
      <sz val="10"/>
      <color rgb="FFFF0000"/>
      <name val="Calibri"/>
      <family val="2"/>
    </font>
    <font>
      <strike/>
      <sz val="10"/>
      <color rgb="FFFF0000"/>
      <name val="Calibri"/>
      <family val="2"/>
    </font>
    <font>
      <strike/>
      <sz val="9"/>
      <color rgb="FFFF0000"/>
      <name val="Calibri"/>
      <family val="2"/>
      <scheme val="minor"/>
    </font>
    <font>
      <sz val="8"/>
      <name val="Calibri"/>
      <family val="2"/>
      <scheme val="minor"/>
    </font>
    <font>
      <i/>
      <sz val="8"/>
      <color rgb="FFFF0000"/>
      <name val="Calibri"/>
      <family val="2"/>
    </font>
    <font>
      <i/>
      <sz val="10"/>
      <name val="Calibri"/>
      <family val="2"/>
    </font>
    <font>
      <sz val="8"/>
      <color rgb="FFFF0000"/>
      <name val="Calibri"/>
      <family val="2"/>
    </font>
    <font>
      <b/>
      <sz val="16"/>
      <color theme="1"/>
      <name val="Calibri"/>
      <family val="2"/>
    </font>
    <font>
      <b/>
      <sz val="8"/>
      <name val="Calibri"/>
      <family val="2"/>
    </font>
    <font>
      <b/>
      <sz val="12"/>
      <name val="Calibri"/>
      <family val="2"/>
    </font>
    <font>
      <b/>
      <sz val="6"/>
      <color rgb="FF222222"/>
      <name val="Arial"/>
      <family val="2"/>
    </font>
    <font>
      <sz val="6"/>
      <color rgb="FF222222"/>
      <name val="Arial"/>
      <family val="2"/>
    </font>
    <font>
      <b/>
      <sz val="14"/>
      <color theme="0"/>
      <name val="Calibri"/>
      <family val="2"/>
      <scheme val="minor"/>
    </font>
    <font>
      <sz val="14"/>
      <color theme="0"/>
      <name val="Calibri"/>
      <family val="2"/>
      <scheme val="minor"/>
    </font>
  </fonts>
  <fills count="18">
    <fill>
      <patternFill patternType="none"/>
    </fill>
    <fill>
      <patternFill patternType="gray125"/>
    </fill>
    <fill>
      <patternFill patternType="solid">
        <fgColor theme="0"/>
        <bgColor indexed="64"/>
      </patternFill>
    </fill>
    <fill>
      <patternFill patternType="solid">
        <fgColor theme="2"/>
        <bgColor indexed="64"/>
      </patternFill>
    </fill>
    <fill>
      <patternFill patternType="solid">
        <fgColor theme="7" tint="0.79998168889431442"/>
        <bgColor indexed="64"/>
      </patternFill>
    </fill>
    <fill>
      <patternFill patternType="solid">
        <fgColor rgb="FFDBE5F1"/>
        <bgColor indexed="64"/>
      </patternFill>
    </fill>
    <fill>
      <patternFill patternType="solid">
        <fgColor rgb="FFF2F2F2"/>
        <bgColor indexed="64"/>
      </patternFill>
    </fill>
    <fill>
      <patternFill patternType="solid">
        <fgColor theme="8" tint="0.79998168889431442"/>
        <bgColor indexed="64"/>
      </patternFill>
    </fill>
    <fill>
      <patternFill patternType="solid">
        <fgColor theme="9" tint="0.79998168889431442"/>
        <bgColor indexed="64"/>
      </patternFill>
    </fill>
    <fill>
      <patternFill patternType="solid">
        <fgColor theme="9" tint="0.59999389629810485"/>
        <bgColor indexed="64"/>
      </patternFill>
    </fill>
    <fill>
      <patternFill patternType="solid">
        <fgColor theme="5" tint="0.79998168889431442"/>
        <bgColor indexed="64"/>
      </patternFill>
    </fill>
    <fill>
      <patternFill patternType="solid">
        <fgColor theme="8" tint="0.39997558519241921"/>
        <bgColor indexed="64"/>
      </patternFill>
    </fill>
    <fill>
      <patternFill patternType="solid">
        <fgColor rgb="FFFFFF00"/>
        <bgColor indexed="64"/>
      </patternFill>
    </fill>
    <fill>
      <patternFill patternType="solid">
        <fgColor theme="9" tint="0.59996337778862885"/>
        <bgColor indexed="64"/>
      </patternFill>
    </fill>
    <fill>
      <patternFill patternType="solid">
        <fgColor theme="8" tint="0.59996337778862885"/>
        <bgColor indexed="64"/>
      </patternFill>
    </fill>
    <fill>
      <patternFill patternType="solid">
        <fgColor theme="8" tint="0.59999389629810485"/>
        <bgColor indexed="64"/>
      </patternFill>
    </fill>
    <fill>
      <patternFill patternType="solid">
        <fgColor rgb="FFFFFFFF"/>
        <bgColor indexed="64"/>
      </patternFill>
    </fill>
    <fill>
      <patternFill patternType="solid">
        <fgColor rgb="FFFF0000"/>
        <bgColor indexed="64"/>
      </patternFill>
    </fill>
  </fills>
  <borders count="26">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right/>
      <top style="medium">
        <color indexed="64"/>
      </top>
      <bottom/>
      <diagonal/>
    </border>
    <border>
      <left/>
      <right/>
      <top/>
      <bottom style="medium">
        <color indexed="64"/>
      </bottom>
      <diagonal/>
    </border>
    <border>
      <left style="medium">
        <color indexed="64"/>
      </left>
      <right/>
      <top/>
      <bottom/>
      <diagonal/>
    </border>
    <border>
      <left/>
      <right style="medium">
        <color indexed="64"/>
      </right>
      <top/>
      <bottom/>
      <diagonal/>
    </border>
    <border>
      <left style="thin">
        <color indexed="64"/>
      </left>
      <right/>
      <top/>
      <bottom/>
      <diagonal/>
    </border>
    <border>
      <left/>
      <right style="thin">
        <color indexed="64"/>
      </right>
      <top/>
      <bottom/>
      <diagonal/>
    </border>
  </borders>
  <cellStyleXfs count="2">
    <xf numFmtId="0" fontId="0" fillId="0" borderId="0"/>
    <xf numFmtId="0" fontId="16" fillId="0" borderId="0" applyNumberFormat="0" applyFill="0" applyBorder="0" applyAlignment="0" applyProtection="0"/>
  </cellStyleXfs>
  <cellXfs count="227">
    <xf numFmtId="0" fontId="0" fillId="0" borderId="0" xfId="0"/>
    <xf numFmtId="0" fontId="1" fillId="0" borderId="0" xfId="0" applyFont="1"/>
    <xf numFmtId="0" fontId="4" fillId="2" borderId="0" xfId="0" applyFont="1" applyFill="1" applyAlignment="1">
      <alignment vertical="top"/>
    </xf>
    <xf numFmtId="0" fontId="3" fillId="2" borderId="0" xfId="0" applyFont="1" applyFill="1" applyAlignment="1">
      <alignment vertical="top"/>
    </xf>
    <xf numFmtId="0" fontId="4" fillId="3" borderId="1" xfId="0" applyFont="1" applyFill="1" applyBorder="1" applyAlignment="1">
      <alignment vertical="top" wrapText="1"/>
    </xf>
    <xf numFmtId="0" fontId="4" fillId="3" borderId="1" xfId="0" applyFont="1" applyFill="1" applyBorder="1" applyAlignment="1">
      <alignment vertical="top"/>
    </xf>
    <xf numFmtId="0" fontId="12" fillId="2" borderId="0" xfId="0" applyFont="1" applyFill="1" applyAlignment="1">
      <alignment vertical="top"/>
    </xf>
    <xf numFmtId="0" fontId="7" fillId="2" borderId="1" xfId="0" applyFont="1" applyFill="1" applyBorder="1" applyAlignment="1">
      <alignment horizontal="center" vertical="center"/>
    </xf>
    <xf numFmtId="0" fontId="11" fillId="3" borderId="0" xfId="0" applyFont="1" applyFill="1" applyAlignment="1">
      <alignment horizontal="left" vertical="top"/>
    </xf>
    <xf numFmtId="0" fontId="12" fillId="3" borderId="0" xfId="0" applyFont="1" applyFill="1" applyAlignment="1">
      <alignment vertical="top"/>
    </xf>
    <xf numFmtId="0" fontId="11" fillId="3" borderId="0" xfId="0" applyFont="1" applyFill="1" applyAlignment="1">
      <alignment horizontal="left" vertical="center"/>
    </xf>
    <xf numFmtId="0" fontId="12" fillId="3" borderId="0" xfId="0" applyFont="1" applyFill="1" applyAlignment="1">
      <alignment vertical="center"/>
    </xf>
    <xf numFmtId="0" fontId="12" fillId="3" borderId="0" xfId="0" applyFont="1" applyFill="1" applyAlignment="1">
      <alignment horizontal="center" vertical="center"/>
    </xf>
    <xf numFmtId="0" fontId="4" fillId="3" borderId="2" xfId="0" applyFont="1" applyFill="1" applyBorder="1" applyAlignment="1">
      <alignment vertical="top" wrapText="1"/>
    </xf>
    <xf numFmtId="0" fontId="12" fillId="3" borderId="1" xfId="0" applyFont="1" applyFill="1" applyBorder="1" applyAlignment="1">
      <alignment vertical="top"/>
    </xf>
    <xf numFmtId="0" fontId="8" fillId="7" borderId="1" xfId="0" applyFont="1" applyFill="1" applyBorder="1" applyAlignment="1">
      <alignment horizontal="center" vertical="center" wrapText="1"/>
    </xf>
    <xf numFmtId="0" fontId="22" fillId="2" borderId="0" xfId="0" applyFont="1" applyFill="1" applyAlignment="1">
      <alignment vertical="top"/>
    </xf>
    <xf numFmtId="0" fontId="17" fillId="0" borderId="0" xfId="1" applyFont="1" applyBorder="1"/>
    <xf numFmtId="0" fontId="17" fillId="0" borderId="0" xfId="1" applyFont="1" applyBorder="1" applyAlignment="1">
      <alignment vertical="center"/>
    </xf>
    <xf numFmtId="0" fontId="8" fillId="6" borderId="1" xfId="0" applyFont="1" applyFill="1" applyBorder="1" applyAlignment="1">
      <alignment horizontal="center" vertical="center"/>
    </xf>
    <xf numFmtId="0" fontId="27" fillId="0" borderId="0" xfId="0" applyFont="1" applyAlignment="1">
      <alignment vertical="center" wrapText="1"/>
    </xf>
    <xf numFmtId="0" fontId="1" fillId="7" borderId="0" xfId="0" applyFont="1" applyFill="1" applyAlignment="1">
      <alignment vertical="center" wrapText="1"/>
    </xf>
    <xf numFmtId="0" fontId="16" fillId="0" borderId="0" xfId="1" applyBorder="1"/>
    <xf numFmtId="0" fontId="0" fillId="3" borderId="0" xfId="0" applyFill="1"/>
    <xf numFmtId="0" fontId="29" fillId="0" borderId="0" xfId="0" applyFont="1"/>
    <xf numFmtId="0" fontId="30" fillId="0" borderId="0" xfId="0" applyFont="1"/>
    <xf numFmtId="0" fontId="28" fillId="0" borderId="0" xfId="0" applyFont="1"/>
    <xf numFmtId="0" fontId="31" fillId="0" borderId="0" xfId="0" applyFont="1"/>
    <xf numFmtId="0" fontId="33" fillId="7" borderId="1" xfId="0" applyFont="1" applyFill="1" applyBorder="1" applyAlignment="1">
      <alignment horizontal="center" vertical="center" wrapText="1"/>
    </xf>
    <xf numFmtId="0" fontId="34" fillId="2" borderId="1" xfId="0" applyFont="1" applyFill="1" applyBorder="1" applyAlignment="1">
      <alignment horizontal="center" vertical="center"/>
    </xf>
    <xf numFmtId="0" fontId="1" fillId="0" borderId="0" xfId="0" applyFont="1" applyAlignment="1">
      <alignment horizontal="center" vertical="center"/>
    </xf>
    <xf numFmtId="0" fontId="1" fillId="0" borderId="0" xfId="0" applyFont="1" applyAlignment="1">
      <alignment vertical="center"/>
    </xf>
    <xf numFmtId="0" fontId="1" fillId="8" borderId="0" xfId="0" applyFont="1" applyFill="1" applyAlignment="1">
      <alignment vertical="center"/>
    </xf>
    <xf numFmtId="0" fontId="1" fillId="8" borderId="0" xfId="0" applyFont="1" applyFill="1" applyAlignment="1">
      <alignment vertical="center" wrapText="1"/>
    </xf>
    <xf numFmtId="0" fontId="1" fillId="7" borderId="0" xfId="0" applyFont="1" applyFill="1" applyAlignment="1">
      <alignment vertical="center"/>
    </xf>
    <xf numFmtId="0" fontId="1" fillId="3" borderId="0" xfId="0" applyFont="1" applyFill="1" applyAlignment="1">
      <alignment vertical="center"/>
    </xf>
    <xf numFmtId="0" fontId="1" fillId="11" borderId="0" xfId="0" applyFont="1" applyFill="1" applyAlignment="1">
      <alignment vertical="center"/>
    </xf>
    <xf numFmtId="0" fontId="35" fillId="0" borderId="0" xfId="0" applyFont="1"/>
    <xf numFmtId="0" fontId="17" fillId="0" borderId="0" xfId="1" applyFont="1" applyBorder="1" applyAlignment="1">
      <alignment vertical="center" wrapText="1"/>
    </xf>
    <xf numFmtId="0" fontId="1" fillId="0" borderId="0" xfId="0" applyFont="1" applyAlignment="1">
      <alignment wrapText="1"/>
    </xf>
    <xf numFmtId="0" fontId="27" fillId="0" borderId="0" xfId="0" applyFont="1" applyAlignment="1">
      <alignment horizontal="left" vertical="center" wrapText="1" indent="1"/>
    </xf>
    <xf numFmtId="0" fontId="1" fillId="12" borderId="0" xfId="0" applyFont="1" applyFill="1"/>
    <xf numFmtId="0" fontId="1" fillId="13" borderId="0" xfId="0" applyFont="1" applyFill="1" applyAlignment="1">
      <alignment vertical="center"/>
    </xf>
    <xf numFmtId="0" fontId="1" fillId="14" borderId="0" xfId="0" applyFont="1" applyFill="1" applyAlignment="1">
      <alignment vertical="center"/>
    </xf>
    <xf numFmtId="0" fontId="1" fillId="14" borderId="0" xfId="0" applyFont="1" applyFill="1"/>
    <xf numFmtId="0" fontId="22" fillId="0" borderId="0" xfId="0" applyFont="1" applyAlignment="1">
      <alignment horizontal="center" vertical="top"/>
    </xf>
    <xf numFmtId="0" fontId="32" fillId="7" borderId="1" xfId="0" applyFont="1" applyFill="1" applyBorder="1" applyAlignment="1">
      <alignment horizontal="center" vertical="center" wrapText="1"/>
    </xf>
    <xf numFmtId="0" fontId="1" fillId="14" borderId="0" xfId="0" applyFont="1" applyFill="1" applyAlignment="1">
      <alignment horizontal="left"/>
    </xf>
    <xf numFmtId="0" fontId="1" fillId="0" borderId="0" xfId="0" applyFont="1" applyAlignment="1">
      <alignment horizontal="left" vertical="center" wrapText="1"/>
    </xf>
    <xf numFmtId="0" fontId="1" fillId="0" borderId="0" xfId="0" applyFont="1" applyAlignment="1">
      <alignment horizontal="left"/>
    </xf>
    <xf numFmtId="0" fontId="23" fillId="0" borderId="0" xfId="0" applyFont="1" applyAlignment="1">
      <alignment horizontal="center" vertical="top"/>
    </xf>
    <xf numFmtId="0" fontId="4" fillId="3" borderId="2" xfId="0" applyFont="1" applyFill="1" applyBorder="1" applyAlignment="1">
      <alignment vertical="top"/>
    </xf>
    <xf numFmtId="0" fontId="12" fillId="3" borderId="2" xfId="0" applyFont="1" applyFill="1" applyBorder="1" applyAlignment="1">
      <alignment vertical="top"/>
    </xf>
    <xf numFmtId="0" fontId="5" fillId="3" borderId="2" xfId="0" applyFont="1" applyFill="1" applyBorder="1" applyAlignment="1">
      <alignment vertical="top" wrapText="1"/>
    </xf>
    <xf numFmtId="165" fontId="4" fillId="4" borderId="1" xfId="0" applyNumberFormat="1" applyFont="1" applyFill="1" applyBorder="1" applyAlignment="1" applyProtection="1">
      <alignment vertical="top"/>
      <protection locked="0"/>
    </xf>
    <xf numFmtId="165" fontId="4" fillId="2" borderId="1" xfId="0" applyNumberFormat="1" applyFont="1" applyFill="1" applyBorder="1" applyAlignment="1" applyProtection="1">
      <alignment vertical="top"/>
      <protection locked="0"/>
    </xf>
    <xf numFmtId="0" fontId="4" fillId="2" borderId="1" xfId="0" applyFont="1" applyFill="1" applyBorder="1" applyAlignment="1" applyProtection="1">
      <alignment horizontal="center" vertical="top"/>
      <protection locked="0"/>
    </xf>
    <xf numFmtId="0" fontId="7" fillId="0" borderId="1" xfId="0" applyFont="1" applyBorder="1" applyAlignment="1" applyProtection="1">
      <alignment horizontal="center" vertical="center"/>
      <protection locked="0"/>
    </xf>
    <xf numFmtId="0" fontId="9" fillId="0" borderId="1" xfId="0" applyFont="1" applyBorder="1" applyAlignment="1" applyProtection="1">
      <alignment horizontal="center" vertical="center"/>
      <protection locked="0"/>
    </xf>
    <xf numFmtId="0" fontId="4" fillId="0" borderId="1" xfId="0" applyFont="1" applyBorder="1" applyAlignment="1" applyProtection="1">
      <alignment horizontal="center" vertical="center" wrapText="1"/>
      <protection locked="0"/>
    </xf>
    <xf numFmtId="0" fontId="4" fillId="4" borderId="1" xfId="0" applyFont="1" applyFill="1" applyBorder="1" applyAlignment="1">
      <alignment horizontal="center" vertical="top"/>
    </xf>
    <xf numFmtId="0" fontId="12" fillId="0" borderId="0" xfId="0" applyFont="1" applyFill="1" applyBorder="1" applyAlignment="1">
      <alignment vertical="top"/>
    </xf>
    <xf numFmtId="0" fontId="4" fillId="0" borderId="0" xfId="0" applyFont="1" applyFill="1" applyBorder="1" applyAlignment="1">
      <alignment horizontal="center" vertical="top"/>
    </xf>
    <xf numFmtId="0" fontId="21" fillId="0" borderId="0" xfId="0" applyFont="1" applyFill="1" applyBorder="1" applyAlignment="1">
      <alignment vertical="top"/>
    </xf>
    <xf numFmtId="0" fontId="4" fillId="0" borderId="0" xfId="0" applyFont="1" applyFill="1" applyBorder="1" applyAlignment="1">
      <alignment vertical="top"/>
    </xf>
    <xf numFmtId="0" fontId="4" fillId="3" borderId="2" xfId="0" applyFont="1" applyFill="1" applyBorder="1" applyAlignment="1" applyProtection="1">
      <alignment vertical="top"/>
      <protection locked="0"/>
    </xf>
    <xf numFmtId="0" fontId="7" fillId="0" borderId="1" xfId="0" applyFont="1" applyBorder="1" applyAlignment="1" applyProtection="1">
      <alignment horizontal="center" vertical="center" wrapText="1"/>
    </xf>
    <xf numFmtId="0" fontId="7" fillId="0" borderId="1" xfId="0" applyFont="1" applyBorder="1" applyAlignment="1" applyProtection="1">
      <alignment horizontal="center" vertical="center"/>
    </xf>
    <xf numFmtId="0" fontId="11" fillId="3" borderId="0" xfId="0" applyFont="1" applyFill="1" applyAlignment="1" applyProtection="1">
      <alignment horizontal="left" vertical="center"/>
      <protection locked="0"/>
    </xf>
    <xf numFmtId="0" fontId="12" fillId="3" borderId="0" xfId="0" applyFont="1" applyFill="1" applyAlignment="1" applyProtection="1">
      <alignment vertical="center"/>
      <protection locked="0"/>
    </xf>
    <xf numFmtId="0" fontId="12" fillId="3" borderId="0" xfId="0" applyFont="1" applyFill="1" applyAlignment="1" applyProtection="1">
      <alignment horizontal="center" vertical="center"/>
      <protection locked="0"/>
    </xf>
    <xf numFmtId="0" fontId="13" fillId="2" borderId="0" xfId="0" applyFont="1" applyFill="1" applyAlignment="1" applyProtection="1">
      <alignment vertical="center"/>
      <protection locked="0"/>
    </xf>
    <xf numFmtId="0" fontId="18" fillId="2" borderId="0" xfId="0" applyFont="1" applyFill="1" applyAlignment="1" applyProtection="1">
      <alignment vertical="center"/>
      <protection locked="0"/>
    </xf>
    <xf numFmtId="0" fontId="12" fillId="2" borderId="0" xfId="0" applyFont="1" applyFill="1" applyAlignment="1" applyProtection="1">
      <alignment vertical="center"/>
      <protection locked="0"/>
    </xf>
    <xf numFmtId="0" fontId="13" fillId="3" borderId="0" xfId="0" applyFont="1" applyFill="1" applyAlignment="1" applyProtection="1">
      <alignment horizontal="left" vertical="center" wrapText="1"/>
      <protection locked="0"/>
    </xf>
    <xf numFmtId="0" fontId="13" fillId="9" borderId="0" xfId="0" applyFont="1" applyFill="1" applyAlignment="1" applyProtection="1">
      <alignment horizontal="center" vertical="center" wrapText="1"/>
      <protection locked="0"/>
    </xf>
    <xf numFmtId="0" fontId="6" fillId="2" borderId="0" xfId="0" applyFont="1" applyFill="1" applyAlignment="1" applyProtection="1">
      <alignment vertical="center" wrapText="1"/>
      <protection locked="0"/>
    </xf>
    <xf numFmtId="0" fontId="13" fillId="5" borderId="0" xfId="0" applyFont="1" applyFill="1" applyAlignment="1" applyProtection="1">
      <alignment horizontal="center" vertical="center" wrapText="1"/>
      <protection locked="0"/>
    </xf>
    <xf numFmtId="0" fontId="6" fillId="2" borderId="0" xfId="0" applyFont="1" applyFill="1" applyAlignment="1" applyProtection="1">
      <alignment vertical="center"/>
      <protection locked="0"/>
    </xf>
    <xf numFmtId="0" fontId="13" fillId="10" borderId="0" xfId="0" applyFont="1" applyFill="1" applyAlignment="1" applyProtection="1">
      <alignment horizontal="center" vertical="center" wrapText="1"/>
      <protection locked="0"/>
    </xf>
    <xf numFmtId="0" fontId="22" fillId="2" borderId="0" xfId="0" applyFont="1" applyFill="1" applyAlignment="1" applyProtection="1">
      <alignment vertical="center"/>
      <protection locked="0"/>
    </xf>
    <xf numFmtId="0" fontId="14" fillId="16" borderId="0" xfId="0" applyFont="1" applyFill="1" applyAlignment="1" applyProtection="1">
      <alignment horizontal="left" vertical="center" wrapText="1"/>
      <protection locked="0"/>
    </xf>
    <xf numFmtId="0" fontId="13" fillId="16" borderId="0" xfId="0" applyFont="1" applyFill="1" applyAlignment="1" applyProtection="1">
      <alignment horizontal="center" vertical="center" wrapText="1"/>
      <protection locked="0"/>
    </xf>
    <xf numFmtId="0" fontId="13" fillId="16" borderId="0" xfId="0" applyFont="1" applyFill="1" applyAlignment="1" applyProtection="1">
      <alignment vertical="center"/>
      <protection locked="0"/>
    </xf>
    <xf numFmtId="0" fontId="22" fillId="16" borderId="0" xfId="0" applyFont="1" applyFill="1" applyAlignment="1" applyProtection="1">
      <alignment vertical="center"/>
      <protection locked="0"/>
    </xf>
    <xf numFmtId="0" fontId="12" fillId="16" borderId="0" xfId="0" applyFont="1" applyFill="1" applyAlignment="1" applyProtection="1">
      <alignment vertical="center"/>
      <protection locked="0"/>
    </xf>
    <xf numFmtId="0" fontId="4" fillId="2" borderId="0" xfId="0" applyFont="1" applyFill="1" applyAlignment="1" applyProtection="1">
      <alignment vertical="center"/>
      <protection locked="0"/>
    </xf>
    <xf numFmtId="0" fontId="8" fillId="6" borderId="1" xfId="0" applyFont="1" applyFill="1" applyBorder="1" applyAlignment="1" applyProtection="1">
      <alignment horizontal="center" vertical="center"/>
      <protection locked="0"/>
    </xf>
    <xf numFmtId="0" fontId="2" fillId="2" borderId="0" xfId="0" applyFont="1" applyFill="1" applyAlignment="1" applyProtection="1">
      <alignment vertical="center" wrapText="1"/>
      <protection locked="0"/>
    </xf>
    <xf numFmtId="0" fontId="8" fillId="6" borderId="1" xfId="0" applyFont="1" applyFill="1" applyBorder="1" applyAlignment="1" applyProtection="1">
      <alignment horizontal="center" vertical="center" wrapText="1"/>
      <protection locked="0"/>
    </xf>
    <xf numFmtId="0" fontId="8" fillId="9" borderId="1" xfId="0" applyFont="1" applyFill="1" applyBorder="1" applyAlignment="1" applyProtection="1">
      <alignment horizontal="center" vertical="center"/>
      <protection locked="0"/>
    </xf>
    <xf numFmtId="0" fontId="7" fillId="2" borderId="1" xfId="0" applyFont="1" applyFill="1" applyBorder="1" applyAlignment="1" applyProtection="1">
      <alignment horizontal="center" vertical="center"/>
      <protection locked="0"/>
    </xf>
    <xf numFmtId="0" fontId="8" fillId="15" borderId="5" xfId="0" applyFont="1" applyFill="1" applyBorder="1" applyAlignment="1" applyProtection="1">
      <alignment horizontal="center" vertical="center"/>
      <protection locked="0"/>
    </xf>
    <xf numFmtId="0" fontId="8" fillId="15" borderId="1" xfId="0" applyFont="1" applyFill="1" applyBorder="1" applyAlignment="1" applyProtection="1">
      <alignment horizontal="center" vertical="center" wrapText="1"/>
      <protection locked="0"/>
    </xf>
    <xf numFmtId="0" fontId="6" fillId="0" borderId="0" xfId="0" applyFont="1" applyAlignment="1" applyProtection="1">
      <alignment vertical="center"/>
      <protection locked="0"/>
    </xf>
    <xf numFmtId="0" fontId="20" fillId="2" borderId="0" xfId="0" applyFont="1" applyFill="1" applyAlignment="1" applyProtection="1">
      <alignment vertical="center" wrapText="1"/>
      <protection locked="0"/>
    </xf>
    <xf numFmtId="0" fontId="38" fillId="10" borderId="1" xfId="0" applyFont="1" applyFill="1" applyBorder="1" applyAlignment="1" applyProtection="1">
      <alignment horizontal="center" vertical="center"/>
      <protection locked="0"/>
    </xf>
    <xf numFmtId="0" fontId="21" fillId="0" borderId="0" xfId="0" applyFont="1" applyAlignment="1" applyProtection="1">
      <alignment vertical="center"/>
      <protection locked="0"/>
    </xf>
    <xf numFmtId="0" fontId="21" fillId="2" borderId="0" xfId="0" applyFont="1" applyFill="1" applyAlignment="1" applyProtection="1">
      <alignment vertical="center"/>
      <protection locked="0"/>
    </xf>
    <xf numFmtId="0" fontId="22" fillId="0" borderId="0" xfId="0" applyFont="1" applyAlignment="1" applyProtection="1">
      <alignment vertical="center"/>
      <protection locked="0"/>
    </xf>
    <xf numFmtId="0" fontId="8" fillId="6" borderId="5" xfId="0" applyFont="1" applyFill="1" applyBorder="1" applyAlignment="1" applyProtection="1">
      <alignment horizontal="center" vertical="center" wrapText="1"/>
      <protection locked="0"/>
    </xf>
    <xf numFmtId="0" fontId="8" fillId="9" borderId="1" xfId="0" applyFont="1" applyFill="1" applyBorder="1" applyAlignment="1" applyProtection="1">
      <alignment horizontal="center" vertical="center" wrapText="1"/>
      <protection locked="0"/>
    </xf>
    <xf numFmtId="0" fontId="22" fillId="0" borderId="0" xfId="0" applyFont="1" applyAlignment="1" applyProtection="1">
      <alignment horizontal="left" vertical="center"/>
      <protection locked="0"/>
    </xf>
    <xf numFmtId="0" fontId="10" fillId="2" borderId="0" xfId="0" applyFont="1" applyFill="1" applyAlignment="1" applyProtection="1">
      <alignment horizontal="left" vertical="center" wrapText="1"/>
      <protection locked="0"/>
    </xf>
    <xf numFmtId="0" fontId="8" fillId="15" borderId="1" xfId="0" applyFont="1" applyFill="1" applyBorder="1" applyAlignment="1" applyProtection="1">
      <alignment horizontal="center" vertical="center"/>
      <protection locked="0"/>
    </xf>
    <xf numFmtId="0" fontId="0" fillId="2" borderId="0" xfId="0" applyFill="1" applyAlignment="1" applyProtection="1">
      <alignment vertical="center"/>
      <protection locked="0"/>
    </xf>
    <xf numFmtId="0" fontId="0" fillId="2" borderId="0" xfId="0" applyFill="1" applyAlignment="1" applyProtection="1">
      <alignment horizontal="center" vertical="center"/>
      <protection locked="0"/>
    </xf>
    <xf numFmtId="0" fontId="1" fillId="2" borderId="0" xfId="0" applyFont="1" applyFill="1" applyAlignment="1" applyProtection="1">
      <alignment vertical="center"/>
      <protection locked="0"/>
    </xf>
    <xf numFmtId="0" fontId="10" fillId="0" borderId="0" xfId="0" applyFont="1" applyAlignment="1" applyProtection="1">
      <alignment horizontal="left" vertical="center" wrapText="1"/>
      <protection locked="0"/>
    </xf>
    <xf numFmtId="0" fontId="4" fillId="2" borderId="0" xfId="0" applyFont="1" applyFill="1" applyAlignment="1" applyProtection="1">
      <alignment horizontal="center" vertical="center"/>
      <protection locked="0"/>
    </xf>
    <xf numFmtId="0" fontId="40" fillId="2" borderId="0" xfId="0" applyFont="1" applyFill="1" applyAlignment="1" applyProtection="1">
      <alignment horizontal="right" vertical="center"/>
      <protection locked="0"/>
    </xf>
    <xf numFmtId="0" fontId="4" fillId="2" borderId="0" xfId="0" applyFont="1" applyFill="1" applyAlignment="1" applyProtection="1">
      <alignment horizontal="left" vertical="center"/>
      <protection locked="0"/>
    </xf>
    <xf numFmtId="0" fontId="26" fillId="2" borderId="0" xfId="1" applyFont="1" applyFill="1" applyAlignment="1" applyProtection="1">
      <alignment vertical="center"/>
      <protection locked="0"/>
    </xf>
    <xf numFmtId="0" fontId="16" fillId="2" borderId="0" xfId="1" applyFill="1" applyAlignment="1" applyProtection="1">
      <alignment vertical="center"/>
      <protection locked="0"/>
    </xf>
    <xf numFmtId="0" fontId="5" fillId="6" borderId="1" xfId="0" applyFont="1" applyFill="1" applyBorder="1" applyAlignment="1" applyProtection="1">
      <alignment horizontal="center" vertical="center"/>
      <protection locked="0"/>
    </xf>
    <xf numFmtId="0" fontId="5" fillId="7" borderId="1" xfId="0" applyFont="1" applyFill="1" applyBorder="1" applyAlignment="1" applyProtection="1">
      <alignment horizontal="center" vertical="center" wrapText="1"/>
      <protection locked="0"/>
    </xf>
    <xf numFmtId="0" fontId="4" fillId="2" borderId="1" xfId="0" applyFont="1" applyFill="1" applyBorder="1" applyAlignment="1" applyProtection="1">
      <alignment horizontal="center" vertical="center"/>
      <protection locked="0"/>
    </xf>
    <xf numFmtId="0" fontId="1" fillId="0" borderId="0" xfId="0" applyFont="1" applyFill="1"/>
    <xf numFmtId="0" fontId="0" fillId="0" borderId="0" xfId="0" applyFill="1"/>
    <xf numFmtId="0" fontId="4" fillId="2" borderId="1" xfId="0" applyFont="1" applyFill="1" applyBorder="1" applyAlignment="1" applyProtection="1">
      <alignment horizontal="center" vertical="top"/>
    </xf>
    <xf numFmtId="0" fontId="12" fillId="2" borderId="0" xfId="0" applyFont="1" applyFill="1" applyAlignment="1" applyProtection="1">
      <alignment vertical="top"/>
      <protection locked="0"/>
    </xf>
    <xf numFmtId="0" fontId="42" fillId="3" borderId="0" xfId="0" applyFont="1" applyFill="1" applyAlignment="1" applyProtection="1">
      <alignment horizontal="left" vertical="top"/>
      <protection locked="0"/>
    </xf>
    <xf numFmtId="0" fontId="12" fillId="3" borderId="0" xfId="0" applyFont="1" applyFill="1" applyAlignment="1" applyProtection="1">
      <alignment vertical="top"/>
      <protection locked="0"/>
    </xf>
    <xf numFmtId="0" fontId="23" fillId="2" borderId="0" xfId="0" applyFont="1" applyFill="1" applyAlignment="1" applyProtection="1">
      <alignment vertical="top"/>
      <protection locked="0"/>
    </xf>
    <xf numFmtId="0" fontId="22" fillId="2" borderId="16" xfId="0" applyFont="1" applyFill="1" applyBorder="1" applyAlignment="1" applyProtection="1">
      <alignment horizontal="center" vertical="center"/>
      <protection locked="0"/>
    </xf>
    <xf numFmtId="0" fontId="22" fillId="2" borderId="20" xfId="0" applyFont="1" applyFill="1" applyBorder="1" applyAlignment="1" applyProtection="1">
      <alignment horizontal="center" vertical="center"/>
      <protection locked="0"/>
    </xf>
    <xf numFmtId="0" fontId="15" fillId="2" borderId="17" xfId="0" applyFont="1" applyFill="1" applyBorder="1" applyAlignment="1" applyProtection="1">
      <alignment horizontal="center" vertical="center"/>
      <protection locked="0"/>
    </xf>
    <xf numFmtId="0" fontId="13" fillId="2" borderId="22" xfId="0" applyFont="1" applyFill="1" applyBorder="1" applyAlignment="1" applyProtection="1">
      <alignment horizontal="center" vertical="center"/>
      <protection locked="0"/>
    </xf>
    <xf numFmtId="0" fontId="12" fillId="2" borderId="0" xfId="0" applyFont="1" applyFill="1" applyBorder="1" applyAlignment="1" applyProtection="1">
      <alignment vertical="top"/>
      <protection locked="0"/>
    </xf>
    <xf numFmtId="0" fontId="41" fillId="2" borderId="23" xfId="0" applyFont="1" applyFill="1" applyBorder="1" applyAlignment="1" applyProtection="1">
      <alignment horizontal="center" vertical="center"/>
      <protection locked="0"/>
    </xf>
    <xf numFmtId="0" fontId="22" fillId="2" borderId="18" xfId="0" applyFont="1" applyFill="1" applyBorder="1" applyAlignment="1" applyProtection="1">
      <alignment horizontal="center" vertical="center"/>
      <protection locked="0"/>
    </xf>
    <xf numFmtId="0" fontId="12" fillId="2" borderId="21" xfId="0" applyFont="1" applyFill="1" applyBorder="1" applyAlignment="1" applyProtection="1">
      <alignment vertical="top"/>
      <protection locked="0"/>
    </xf>
    <xf numFmtId="14" fontId="15" fillId="2" borderId="19" xfId="0" applyNumberFormat="1" applyFont="1" applyFill="1" applyBorder="1" applyAlignment="1" applyProtection="1">
      <alignment horizontal="center" vertical="center"/>
      <protection locked="0"/>
    </xf>
    <xf numFmtId="0" fontId="13" fillId="2" borderId="0" xfId="0" applyFont="1" applyFill="1" applyAlignment="1" applyProtection="1">
      <alignment horizontal="left" vertical="top" wrapText="1"/>
      <protection locked="0"/>
    </xf>
    <xf numFmtId="0" fontId="22" fillId="2" borderId="0" xfId="0" applyFont="1" applyFill="1" applyBorder="1" applyAlignment="1" applyProtection="1">
      <alignment horizontal="center" vertical="center"/>
      <protection locked="0"/>
    </xf>
    <xf numFmtId="0" fontId="3" fillId="2" borderId="0" xfId="0" applyFont="1" applyFill="1" applyAlignment="1" applyProtection="1">
      <alignment vertical="top"/>
      <protection locked="0"/>
    </xf>
    <xf numFmtId="0" fontId="22" fillId="2" borderId="0" xfId="0" applyFont="1" applyFill="1" applyAlignment="1" applyProtection="1">
      <alignment vertical="top"/>
      <protection locked="0"/>
    </xf>
    <xf numFmtId="0" fontId="22" fillId="2" borderId="0" xfId="0" applyFont="1" applyFill="1" applyAlignment="1" applyProtection="1">
      <alignment horizontal="center" vertical="top"/>
      <protection locked="0"/>
    </xf>
    <xf numFmtId="0" fontId="18" fillId="2" borderId="0" xfId="0" applyFont="1" applyFill="1" applyAlignment="1" applyProtection="1">
      <alignment horizontal="center" vertical="top"/>
      <protection locked="0"/>
    </xf>
    <xf numFmtId="0" fontId="4" fillId="2" borderId="0" xfId="0" applyFont="1" applyFill="1" applyAlignment="1" applyProtection="1">
      <alignment vertical="top"/>
      <protection locked="0"/>
    </xf>
    <xf numFmtId="0" fontId="39" fillId="2" borderId="0" xfId="0" applyFont="1" applyFill="1" applyAlignment="1" applyProtection="1">
      <alignment horizontal="left" vertical="top"/>
      <protection locked="0"/>
    </xf>
    <xf numFmtId="0" fontId="4" fillId="3" borderId="1" xfId="0" applyFont="1" applyFill="1" applyBorder="1" applyAlignment="1" applyProtection="1">
      <alignment vertical="top" wrapText="1"/>
      <protection locked="0"/>
    </xf>
    <xf numFmtId="0" fontId="4" fillId="3" borderId="2" xfId="0" applyFont="1" applyFill="1" applyBorder="1" applyAlignment="1" applyProtection="1">
      <alignment vertical="top" wrapText="1"/>
      <protection locked="0"/>
    </xf>
    <xf numFmtId="0" fontId="4" fillId="3" borderId="1" xfId="0" applyFont="1" applyFill="1" applyBorder="1" applyAlignment="1" applyProtection="1">
      <alignment vertical="top"/>
      <protection locked="0"/>
    </xf>
    <xf numFmtId="0" fontId="37" fillId="0" borderId="0" xfId="0" applyFont="1" applyAlignment="1" applyProtection="1">
      <alignment horizontal="center" vertical="top"/>
      <protection locked="0"/>
    </xf>
    <xf numFmtId="0" fontId="37" fillId="2" borderId="0" xfId="0" applyFont="1" applyFill="1" applyAlignment="1" applyProtection="1">
      <alignment horizontal="center" vertical="top"/>
      <protection locked="0"/>
    </xf>
    <xf numFmtId="0" fontId="22" fillId="0" borderId="0" xfId="0" applyFont="1" applyAlignment="1" applyProtection="1">
      <alignment horizontal="center" vertical="top"/>
      <protection locked="0"/>
    </xf>
    <xf numFmtId="0" fontId="18" fillId="2" borderId="0" xfId="0" applyFont="1" applyFill="1" applyAlignment="1" applyProtection="1">
      <alignment vertical="top"/>
      <protection locked="0"/>
    </xf>
    <xf numFmtId="0" fontId="12" fillId="3" borderId="1" xfId="0" applyFont="1" applyFill="1" applyBorder="1" applyAlignment="1" applyProtection="1">
      <alignment vertical="top"/>
      <protection locked="0"/>
    </xf>
    <xf numFmtId="0" fontId="12" fillId="3" borderId="2" xfId="0" applyFont="1" applyFill="1" applyBorder="1" applyAlignment="1" applyProtection="1">
      <alignment vertical="top"/>
      <protection locked="0"/>
    </xf>
    <xf numFmtId="0" fontId="22" fillId="0" borderId="0" xfId="0" applyFont="1" applyFill="1" applyAlignment="1" applyProtection="1">
      <alignment horizontal="center" vertical="top"/>
      <protection locked="0"/>
    </xf>
    <xf numFmtId="0" fontId="22" fillId="0" borderId="0" xfId="0" applyFont="1" applyAlignment="1" applyProtection="1">
      <alignment horizontal="left" vertical="top"/>
      <protection locked="0"/>
    </xf>
    <xf numFmtId="0" fontId="22" fillId="2" borderId="0" xfId="0" applyFont="1" applyFill="1" applyAlignment="1" applyProtection="1">
      <alignment horizontal="left" vertical="top"/>
      <protection locked="0"/>
    </xf>
    <xf numFmtId="0" fontId="22" fillId="2" borderId="0" xfId="0" applyFont="1" applyFill="1" applyAlignment="1" applyProtection="1">
      <alignment horizontal="left" vertical="center"/>
      <protection locked="0"/>
    </xf>
    <xf numFmtId="0" fontId="32" fillId="0" borderId="0" xfId="0" applyFont="1" applyFill="1" applyBorder="1" applyAlignment="1" applyProtection="1">
      <alignment vertical="top" wrapText="1"/>
      <protection locked="0"/>
    </xf>
    <xf numFmtId="0" fontId="32" fillId="0" borderId="0" xfId="0" applyFont="1" applyFill="1" applyBorder="1" applyAlignment="1" applyProtection="1">
      <alignment vertical="top"/>
      <protection locked="0"/>
    </xf>
    <xf numFmtId="0" fontId="22" fillId="2" borderId="0" xfId="0" applyFont="1" applyFill="1" applyBorder="1" applyAlignment="1" applyProtection="1">
      <alignment horizontal="center" vertical="top"/>
      <protection locked="0"/>
    </xf>
    <xf numFmtId="0" fontId="18" fillId="2" borderId="0" xfId="0" applyFont="1" applyFill="1" applyBorder="1" applyAlignment="1" applyProtection="1">
      <alignment horizontal="center" vertical="top"/>
      <protection locked="0"/>
    </xf>
    <xf numFmtId="0" fontId="4" fillId="2" borderId="0" xfId="0" applyFont="1" applyFill="1" applyAlignment="1" applyProtection="1">
      <alignment vertical="top" wrapText="1"/>
      <protection locked="0"/>
    </xf>
    <xf numFmtId="0" fontId="1" fillId="0" borderId="0" xfId="0" applyFont="1" applyFill="1" applyAlignment="1">
      <alignment horizontal="left" vertical="center" wrapText="1"/>
    </xf>
    <xf numFmtId="0" fontId="24" fillId="0" borderId="0" xfId="0" applyFont="1" applyAlignment="1">
      <alignment horizontal="left" vertical="center" indent="1"/>
    </xf>
    <xf numFmtId="0" fontId="43" fillId="0" borderId="0" xfId="0" applyFont="1"/>
    <xf numFmtId="0" fontId="44" fillId="0" borderId="0" xfId="0" applyFont="1"/>
    <xf numFmtId="0" fontId="32" fillId="3" borderId="2" xfId="0" applyFont="1" applyFill="1" applyBorder="1" applyAlignment="1" applyProtection="1">
      <alignment horizontal="left" vertical="top" wrapText="1"/>
      <protection locked="0"/>
    </xf>
    <xf numFmtId="0" fontId="32" fillId="3" borderId="3" xfId="0" applyFont="1" applyFill="1" applyBorder="1" applyAlignment="1" applyProtection="1">
      <alignment horizontal="left" vertical="top" wrapText="1"/>
      <protection locked="0"/>
    </xf>
    <xf numFmtId="0" fontId="32" fillId="3" borderId="4" xfId="0" applyFont="1" applyFill="1" applyBorder="1" applyAlignment="1" applyProtection="1">
      <alignment horizontal="left" vertical="top" wrapText="1"/>
      <protection locked="0"/>
    </xf>
    <xf numFmtId="0" fontId="12" fillId="3" borderId="10" xfId="0" applyFont="1" applyFill="1" applyBorder="1" applyAlignment="1" applyProtection="1">
      <alignment horizontal="left" vertical="top" wrapText="1"/>
      <protection locked="0"/>
    </xf>
    <xf numFmtId="0" fontId="12" fillId="3" borderId="11" xfId="0" applyFont="1" applyFill="1" applyBorder="1" applyAlignment="1" applyProtection="1">
      <alignment horizontal="left" vertical="top" wrapText="1"/>
      <protection locked="0"/>
    </xf>
    <xf numFmtId="0" fontId="12" fillId="3" borderId="12" xfId="0" applyFont="1" applyFill="1" applyBorder="1" applyAlignment="1" applyProtection="1">
      <alignment horizontal="left" vertical="top" wrapText="1"/>
      <protection locked="0"/>
    </xf>
    <xf numFmtId="0" fontId="12" fillId="3" borderId="24" xfId="0" applyFont="1" applyFill="1" applyBorder="1" applyAlignment="1" applyProtection="1">
      <alignment horizontal="left" vertical="top" wrapText="1"/>
      <protection locked="0"/>
    </xf>
    <xf numFmtId="0" fontId="12" fillId="3" borderId="0" xfId="0" applyFont="1" applyFill="1" applyBorder="1" applyAlignment="1" applyProtection="1">
      <alignment horizontal="left" vertical="top" wrapText="1"/>
      <protection locked="0"/>
    </xf>
    <xf numFmtId="0" fontId="12" fillId="3" borderId="25" xfId="0" applyFont="1" applyFill="1" applyBorder="1" applyAlignment="1" applyProtection="1">
      <alignment horizontal="left" vertical="top" wrapText="1"/>
      <protection locked="0"/>
    </xf>
    <xf numFmtId="0" fontId="12" fillId="3" borderId="13" xfId="0" applyFont="1" applyFill="1" applyBorder="1" applyAlignment="1" applyProtection="1">
      <alignment horizontal="left" vertical="top" wrapText="1"/>
      <protection locked="0"/>
    </xf>
    <xf numFmtId="0" fontId="12" fillId="3" borderId="14" xfId="0" applyFont="1" applyFill="1" applyBorder="1" applyAlignment="1" applyProtection="1">
      <alignment horizontal="left" vertical="top" wrapText="1"/>
      <protection locked="0"/>
    </xf>
    <xf numFmtId="0" fontId="12" fillId="3" borderId="15" xfId="0" applyFont="1" applyFill="1" applyBorder="1" applyAlignment="1" applyProtection="1">
      <alignment horizontal="left" vertical="top" wrapText="1"/>
      <protection locked="0"/>
    </xf>
    <xf numFmtId="0" fontId="5" fillId="3" borderId="2" xfId="0" applyFont="1" applyFill="1" applyBorder="1" applyAlignment="1" applyProtection="1">
      <alignment horizontal="center" vertical="top"/>
      <protection locked="0"/>
    </xf>
    <xf numFmtId="0" fontId="5" fillId="3" borderId="3" xfId="0" applyFont="1" applyFill="1" applyBorder="1" applyAlignment="1" applyProtection="1">
      <alignment horizontal="center" vertical="top"/>
      <protection locked="0"/>
    </xf>
    <xf numFmtId="0" fontId="5" fillId="3" borderId="4" xfId="0" applyFont="1" applyFill="1" applyBorder="1" applyAlignment="1" applyProtection="1">
      <alignment horizontal="center" vertical="top"/>
      <protection locked="0"/>
    </xf>
    <xf numFmtId="164" fontId="4" fillId="2" borderId="2" xfId="0" applyNumberFormat="1" applyFont="1" applyFill="1" applyBorder="1" applyAlignment="1" applyProtection="1">
      <alignment horizontal="center" vertical="top"/>
      <protection locked="0"/>
    </xf>
    <xf numFmtId="164" fontId="4" fillId="2" borderId="4" xfId="0" applyNumberFormat="1" applyFont="1" applyFill="1" applyBorder="1" applyAlignment="1" applyProtection="1">
      <alignment horizontal="center" vertical="top"/>
      <protection locked="0"/>
    </xf>
    <xf numFmtId="0" fontId="4" fillId="4" borderId="1" xfId="0" applyFont="1" applyFill="1" applyBorder="1" applyAlignment="1" applyProtection="1">
      <alignment horizontal="center" vertical="top"/>
      <protection locked="0"/>
    </xf>
    <xf numFmtId="0" fontId="4" fillId="2" borderId="2" xfId="0" applyFont="1" applyFill="1" applyBorder="1" applyAlignment="1" applyProtection="1">
      <alignment horizontal="center" vertical="top"/>
      <protection locked="0"/>
    </xf>
    <xf numFmtId="0" fontId="4" fillId="2" borderId="4" xfId="0" applyFont="1" applyFill="1" applyBorder="1" applyAlignment="1" applyProtection="1">
      <alignment horizontal="center" vertical="top"/>
      <protection locked="0"/>
    </xf>
    <xf numFmtId="0" fontId="4" fillId="4" borderId="2" xfId="0" applyFont="1" applyFill="1" applyBorder="1" applyAlignment="1" applyProtection="1">
      <alignment horizontal="center" vertical="top"/>
      <protection locked="0"/>
    </xf>
    <xf numFmtId="0" fontId="4" fillId="4" borderId="4" xfId="0" applyFont="1" applyFill="1" applyBorder="1" applyAlignment="1" applyProtection="1">
      <alignment horizontal="center" vertical="top"/>
      <protection locked="0"/>
    </xf>
    <xf numFmtId="0" fontId="13" fillId="3" borderId="0" xfId="0" applyFont="1" applyFill="1" applyAlignment="1" applyProtection="1">
      <alignment horizontal="left" vertical="top" wrapText="1"/>
      <protection locked="0"/>
    </xf>
    <xf numFmtId="0" fontId="4" fillId="2" borderId="1" xfId="0" applyFont="1" applyFill="1" applyBorder="1" applyAlignment="1">
      <alignment horizontal="center" vertical="top"/>
    </xf>
    <xf numFmtId="0" fontId="5" fillId="3" borderId="2" xfId="0" applyFont="1" applyFill="1" applyBorder="1" applyAlignment="1">
      <alignment horizontal="left" vertical="top"/>
    </xf>
    <xf numFmtId="0" fontId="5" fillId="3" borderId="3" xfId="0" applyFont="1" applyFill="1" applyBorder="1" applyAlignment="1">
      <alignment horizontal="left" vertical="top"/>
    </xf>
    <xf numFmtId="0" fontId="5" fillId="3" borderId="4" xfId="0" applyFont="1" applyFill="1" applyBorder="1" applyAlignment="1">
      <alignment horizontal="left" vertical="top"/>
    </xf>
    <xf numFmtId="0" fontId="4" fillId="3" borderId="2" xfId="0" applyFont="1" applyFill="1" applyBorder="1" applyAlignment="1">
      <alignment horizontal="left" vertical="top"/>
    </xf>
    <xf numFmtId="0" fontId="4" fillId="3" borderId="3" xfId="0" applyFont="1" applyFill="1" applyBorder="1" applyAlignment="1">
      <alignment horizontal="left" vertical="top"/>
    </xf>
    <xf numFmtId="0" fontId="4" fillId="3" borderId="4" xfId="0" applyFont="1" applyFill="1" applyBorder="1" applyAlignment="1">
      <alignment horizontal="left" vertical="top"/>
    </xf>
    <xf numFmtId="0" fontId="4" fillId="4" borderId="1" xfId="0" applyFont="1" applyFill="1" applyBorder="1" applyAlignment="1">
      <alignment horizontal="center" vertical="top"/>
    </xf>
    <xf numFmtId="0" fontId="12" fillId="4" borderId="1" xfId="0" applyFont="1" applyFill="1" applyBorder="1" applyAlignment="1">
      <alignment horizontal="center" vertical="top"/>
    </xf>
    <xf numFmtId="0" fontId="13" fillId="3" borderId="0" xfId="0" applyFont="1" applyFill="1" applyAlignment="1">
      <alignment horizontal="left" vertical="top" wrapText="1"/>
    </xf>
    <xf numFmtId="0" fontId="5" fillId="3" borderId="2" xfId="0" applyFont="1" applyFill="1" applyBorder="1" applyAlignment="1">
      <alignment horizontal="center" vertical="top" wrapText="1"/>
    </xf>
    <xf numFmtId="0" fontId="5" fillId="3" borderId="4" xfId="0" applyFont="1" applyFill="1" applyBorder="1" applyAlignment="1">
      <alignment horizontal="center" vertical="top" wrapText="1"/>
    </xf>
    <xf numFmtId="0" fontId="13" fillId="3" borderId="0" xfId="0" applyFont="1" applyFill="1" applyAlignment="1" applyProtection="1">
      <alignment horizontal="left" vertical="center" wrapText="1"/>
      <protection locked="0"/>
    </xf>
    <xf numFmtId="0" fontId="19" fillId="10" borderId="5" xfId="0" quotePrefix="1" applyFont="1" applyFill="1" applyBorder="1" applyAlignment="1" applyProtection="1">
      <alignment horizontal="center" vertical="center"/>
      <protection locked="0"/>
    </xf>
    <xf numFmtId="0" fontId="19" fillId="10" borderId="6" xfId="0" quotePrefix="1" applyFont="1" applyFill="1" applyBorder="1" applyAlignment="1" applyProtection="1">
      <alignment horizontal="center" vertical="center"/>
      <protection locked="0"/>
    </xf>
    <xf numFmtId="0" fontId="19" fillId="10" borderId="7" xfId="0" quotePrefix="1" applyFont="1" applyFill="1" applyBorder="1" applyAlignment="1" applyProtection="1">
      <alignment horizontal="center" vertical="center"/>
      <protection locked="0"/>
    </xf>
    <xf numFmtId="0" fontId="8" fillId="6" borderId="5" xfId="0" applyFont="1" applyFill="1" applyBorder="1" applyAlignment="1" applyProtection="1">
      <alignment horizontal="center" vertical="center" wrapText="1"/>
      <protection locked="0"/>
    </xf>
    <xf numFmtId="0" fontId="8" fillId="6" borderId="7" xfId="0" applyFont="1" applyFill="1" applyBorder="1" applyAlignment="1" applyProtection="1">
      <alignment horizontal="center" vertical="center" wrapText="1"/>
      <protection locked="0"/>
    </xf>
    <xf numFmtId="0" fontId="8" fillId="6" borderId="1" xfId="0" applyFont="1" applyFill="1" applyBorder="1" applyAlignment="1" applyProtection="1">
      <alignment horizontal="center" vertical="center" wrapText="1"/>
      <protection locked="0"/>
    </xf>
    <xf numFmtId="0" fontId="14" fillId="6" borderId="1" xfId="0" applyFont="1" applyFill="1" applyBorder="1" applyAlignment="1" applyProtection="1">
      <alignment horizontal="center" vertical="center"/>
      <protection locked="0"/>
    </xf>
    <xf numFmtId="0" fontId="14" fillId="2" borderId="0" xfId="0" applyFont="1" applyFill="1" applyAlignment="1" applyProtection="1">
      <alignment horizontal="left" vertical="center" wrapText="1"/>
      <protection locked="0"/>
    </xf>
    <xf numFmtId="0" fontId="5" fillId="2" borderId="5" xfId="0" applyFont="1" applyFill="1" applyBorder="1" applyAlignment="1" applyProtection="1">
      <alignment horizontal="center" vertical="center" wrapText="1"/>
      <protection locked="0"/>
    </xf>
    <xf numFmtId="0" fontId="5" fillId="2" borderId="6" xfId="0" applyFont="1" applyFill="1" applyBorder="1" applyAlignment="1" applyProtection="1">
      <alignment horizontal="center" vertical="center" wrapText="1"/>
      <protection locked="0"/>
    </xf>
    <xf numFmtId="0" fontId="5" fillId="2" borderId="7" xfId="0" applyFont="1" applyFill="1" applyBorder="1" applyAlignment="1" applyProtection="1">
      <alignment horizontal="center" vertical="center" wrapText="1"/>
      <protection locked="0"/>
    </xf>
    <xf numFmtId="0" fontId="5" fillId="6" borderId="4" xfId="0" applyFont="1" applyFill="1" applyBorder="1" applyAlignment="1" applyProtection="1">
      <alignment horizontal="center" vertical="center"/>
      <protection locked="0"/>
    </xf>
    <xf numFmtId="0" fontId="5" fillId="6" borderId="1" xfId="0" applyFont="1" applyFill="1" applyBorder="1" applyAlignment="1" applyProtection="1">
      <alignment horizontal="center" vertical="center"/>
      <protection locked="0"/>
    </xf>
    <xf numFmtId="0" fontId="45" fillId="17" borderId="8" xfId="0" applyFont="1" applyFill="1" applyBorder="1" applyAlignment="1" applyProtection="1">
      <alignment horizontal="center" vertical="center" wrapText="1"/>
      <protection locked="0"/>
    </xf>
    <xf numFmtId="0" fontId="45" fillId="17" borderId="9" xfId="0" applyFont="1" applyFill="1" applyBorder="1" applyAlignment="1" applyProtection="1">
      <alignment horizontal="center" vertical="center"/>
      <protection locked="0"/>
    </xf>
    <xf numFmtId="0" fontId="24" fillId="2" borderId="10" xfId="0" applyFont="1" applyFill="1" applyBorder="1" applyAlignment="1" applyProtection="1">
      <alignment horizontal="left" vertical="center" wrapText="1"/>
      <protection locked="0"/>
    </xf>
    <xf numFmtId="0" fontId="24" fillId="2" borderId="11" xfId="0" applyFont="1" applyFill="1" applyBorder="1" applyAlignment="1" applyProtection="1">
      <alignment horizontal="left" vertical="center" wrapText="1"/>
      <protection locked="0"/>
    </xf>
    <xf numFmtId="0" fontId="24" fillId="2" borderId="12" xfId="0" applyFont="1" applyFill="1" applyBorder="1" applyAlignment="1" applyProtection="1">
      <alignment horizontal="left" vertical="center" wrapText="1"/>
      <protection locked="0"/>
    </xf>
    <xf numFmtId="0" fontId="24" fillId="2" borderId="13" xfId="0" applyFont="1" applyFill="1" applyBorder="1" applyAlignment="1" applyProtection="1">
      <alignment horizontal="left" vertical="center" wrapText="1"/>
      <protection locked="0"/>
    </xf>
    <xf numFmtId="0" fontId="24" fillId="2" borderId="14" xfId="0" applyFont="1" applyFill="1" applyBorder="1" applyAlignment="1" applyProtection="1">
      <alignment horizontal="left" vertical="center" wrapText="1"/>
      <protection locked="0"/>
    </xf>
    <xf numFmtId="0" fontId="24" fillId="2" borderId="15" xfId="0" applyFont="1" applyFill="1" applyBorder="1" applyAlignment="1" applyProtection="1">
      <alignment horizontal="left" vertical="center" wrapText="1"/>
      <protection locked="0"/>
    </xf>
    <xf numFmtId="0" fontId="10" fillId="0" borderId="0" xfId="0" applyFont="1" applyAlignment="1" applyProtection="1">
      <alignment horizontal="left" vertical="center" wrapText="1"/>
      <protection locked="0"/>
    </xf>
    <xf numFmtId="0" fontId="13" fillId="3" borderId="0" xfId="0" applyFont="1" applyFill="1" applyAlignment="1">
      <alignment horizontal="left" vertical="center" wrapText="1"/>
    </xf>
    <xf numFmtId="0" fontId="32" fillId="6" borderId="4" xfId="0" applyFont="1" applyFill="1" applyBorder="1" applyAlignment="1">
      <alignment horizontal="center" vertical="center"/>
    </xf>
    <xf numFmtId="0" fontId="8" fillId="6" borderId="1" xfId="0" applyFont="1" applyFill="1" applyBorder="1" applyAlignment="1">
      <alignment horizontal="center" vertical="center"/>
    </xf>
    <xf numFmtId="0" fontId="8" fillId="2" borderId="5" xfId="0" applyFont="1" applyFill="1" applyBorder="1" applyAlignment="1">
      <alignment horizontal="center" vertical="center" wrapText="1"/>
    </xf>
    <xf numFmtId="0" fontId="8" fillId="2" borderId="6" xfId="0" applyFont="1" applyFill="1" applyBorder="1" applyAlignment="1">
      <alignment horizontal="center" vertical="center" wrapText="1"/>
    </xf>
    <xf numFmtId="0" fontId="8" fillId="2" borderId="7" xfId="0" applyFont="1" applyFill="1" applyBorder="1" applyAlignment="1">
      <alignment horizontal="center" vertical="center" wrapText="1"/>
    </xf>
  </cellXfs>
  <cellStyles count="2">
    <cellStyle name="Lien hypertexte" xfId="1" builtinId="8"/>
    <cellStyle name="Normal" xfId="0" builtinId="0"/>
  </cellStyles>
  <dxfs count="8">
    <dxf>
      <font>
        <b val="0"/>
        <i val="0"/>
        <strike val="0"/>
        <condense val="0"/>
        <extend val="0"/>
        <outline val="0"/>
        <shadow val="0"/>
        <u val="none"/>
        <vertAlign val="baseline"/>
        <sz val="9"/>
        <color theme="1"/>
        <name val="Calibri"/>
        <family val="2"/>
        <scheme val="minor"/>
      </font>
    </dxf>
    <dxf>
      <font>
        <b val="0"/>
        <i val="0"/>
        <strike val="0"/>
        <condense val="0"/>
        <extend val="0"/>
        <outline val="0"/>
        <shadow val="0"/>
        <u val="none"/>
        <vertAlign val="baseline"/>
        <sz val="9"/>
        <color theme="1"/>
        <name val="Calibri"/>
        <family val="2"/>
        <scheme val="minor"/>
      </font>
    </dxf>
    <dxf>
      <font>
        <b val="0"/>
        <i val="0"/>
        <strike val="0"/>
        <condense val="0"/>
        <extend val="0"/>
        <outline val="0"/>
        <shadow val="0"/>
        <u val="none"/>
        <vertAlign val="baseline"/>
        <sz val="9"/>
        <color theme="1"/>
        <name val="Calibri"/>
        <family val="2"/>
        <scheme val="minor"/>
      </font>
    </dxf>
    <dxf>
      <font>
        <b val="0"/>
        <i val="0"/>
        <strike val="0"/>
        <condense val="0"/>
        <extend val="0"/>
        <outline val="0"/>
        <shadow val="0"/>
        <u val="none"/>
        <vertAlign val="baseline"/>
        <sz val="9"/>
        <color theme="1"/>
        <name val="Calibri"/>
        <family val="2"/>
        <scheme val="minor"/>
      </font>
    </dxf>
    <dxf>
      <font>
        <b val="0"/>
        <i val="0"/>
        <strike val="0"/>
        <condense val="0"/>
        <extend val="0"/>
        <outline val="0"/>
        <shadow val="0"/>
        <u val="none"/>
        <vertAlign val="baseline"/>
        <sz val="9"/>
        <color theme="1"/>
        <name val="Calibri"/>
        <family val="2"/>
        <scheme val="minor"/>
      </font>
    </dxf>
    <dxf>
      <font>
        <b val="0"/>
        <i val="0"/>
        <strike val="0"/>
        <condense val="0"/>
        <extend val="0"/>
        <outline val="0"/>
        <shadow val="0"/>
        <u val="none"/>
        <vertAlign val="baseline"/>
        <sz val="9"/>
        <color theme="1"/>
        <name val="Calibri"/>
        <family val="2"/>
        <scheme val="minor"/>
      </font>
    </dxf>
    <dxf>
      <font>
        <b val="0"/>
        <i val="0"/>
        <strike val="0"/>
        <condense val="0"/>
        <extend val="0"/>
        <outline val="0"/>
        <shadow val="0"/>
        <u val="none"/>
        <vertAlign val="baseline"/>
        <sz val="9"/>
        <color theme="1"/>
        <name val="Calibri"/>
        <family val="2"/>
        <scheme val="minor"/>
      </font>
    </dxf>
    <dxf>
      <font>
        <b val="0"/>
        <i val="0"/>
        <strike val="0"/>
        <condense val="0"/>
        <extend val="0"/>
        <outline val="0"/>
        <shadow val="0"/>
        <u val="none"/>
        <vertAlign val="baseline"/>
        <sz val="9"/>
        <color theme="1"/>
        <name val="Calibri"/>
        <family val="2"/>
        <scheme val="minor"/>
      </font>
      <fill>
        <patternFill patternType="solid">
          <fgColor indexed="64"/>
          <bgColor theme="9" tint="0.59996337778862885"/>
        </patternFill>
      </fill>
      <alignment horizontal="general" vertical="center" textRotation="0" wrapText="0" indent="0" justifyLastLine="0" shrinkToFit="0" readingOrder="0"/>
    </dxf>
  </dxfs>
  <tableStyles count="1" defaultTableStyle="TableStyleMedium2" defaultPivotStyle="PivotStyleLight16">
    <tableStyle name="Invisible" pivot="0" table="0" count="0" xr9:uid="{84C61B6B-D1C0-4EDD-BDCE-E94BB08B6227}"/>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18"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17" Type="http://schemas.openxmlformats.org/officeDocument/2006/relationships/customXml" Target="../customXml/item2.xml"/><Relationship Id="rId2" Type="http://schemas.openxmlformats.org/officeDocument/2006/relationships/worksheet" Target="worksheets/sheet2.xml"/><Relationship Id="rId16" Type="http://schemas.openxmlformats.org/officeDocument/2006/relationships/customXml" Target="../customXml/item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customXml" Target="../customXml/item4.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eetMetadata" Target="metadata.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9</xdr:col>
      <xdr:colOff>6498167</xdr:colOff>
      <xdr:row>3</xdr:row>
      <xdr:rowOff>158750</xdr:rowOff>
    </xdr:from>
    <xdr:to>
      <xdr:col>13</xdr:col>
      <xdr:colOff>376806</xdr:colOff>
      <xdr:row>4</xdr:row>
      <xdr:rowOff>379944</xdr:rowOff>
    </xdr:to>
    <xdr:pic>
      <xdr:nvPicPr>
        <xdr:cNvPr id="3" name="Image 2">
          <a:extLst>
            <a:ext uri="{FF2B5EF4-FFF2-40B4-BE49-F238E27FC236}">
              <a16:creationId xmlns:a16="http://schemas.microsoft.com/office/drawing/2014/main" id="{306D1F72-EE29-4320-B211-8B820565680A}"/>
            </a:ext>
          </a:extLst>
        </xdr:cNvPr>
        <xdr:cNvPicPr>
          <a:picLocks noChangeAspect="1"/>
        </xdr:cNvPicPr>
      </xdr:nvPicPr>
      <xdr:blipFill>
        <a:blip xmlns:r="http://schemas.openxmlformats.org/officeDocument/2006/relationships" r:embed="rId1"/>
        <a:stretch>
          <a:fillRect/>
        </a:stretch>
      </xdr:blipFill>
      <xdr:spPr>
        <a:xfrm>
          <a:off x="19536834" y="1338792"/>
          <a:ext cx="5276889" cy="390528"/>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144463</xdr:colOff>
      <xdr:row>4</xdr:row>
      <xdr:rowOff>49212</xdr:rowOff>
    </xdr:from>
    <xdr:to>
      <xdr:col>1</xdr:col>
      <xdr:colOff>2025665</xdr:colOff>
      <xdr:row>6</xdr:row>
      <xdr:rowOff>152403</xdr:rowOff>
    </xdr:to>
    <xdr:pic>
      <xdr:nvPicPr>
        <xdr:cNvPr id="2" name="Image 1">
          <a:extLst>
            <a:ext uri="{FF2B5EF4-FFF2-40B4-BE49-F238E27FC236}">
              <a16:creationId xmlns:a16="http://schemas.microsoft.com/office/drawing/2014/main" id="{743FE60D-F3CD-4E5B-AB8D-C359B815E268}"/>
            </a:ext>
          </a:extLst>
        </xdr:cNvPr>
        <xdr:cNvPicPr>
          <a:picLocks noChangeAspect="1"/>
        </xdr:cNvPicPr>
      </xdr:nvPicPr>
      <xdr:blipFill>
        <a:blip xmlns:r="http://schemas.openxmlformats.org/officeDocument/2006/relationships" r:embed="rId1"/>
        <a:stretch>
          <a:fillRect/>
        </a:stretch>
      </xdr:blipFill>
      <xdr:spPr>
        <a:xfrm>
          <a:off x="309563" y="1408112"/>
          <a:ext cx="1938352" cy="471491"/>
        </a:xfrm>
        <a:prstGeom prst="rect">
          <a:avLst/>
        </a:prstGeom>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47E55D2A-7888-4F14-B9FC-9BF1BBC76572}" name="Tableau1" displayName="Tableau1" ref="A1:F121" totalsRowShown="0" headerRowDxfId="7" dataDxfId="6">
  <autoFilter ref="A1:F121" xr:uid="{47E55D2A-7888-4F14-B9FC-9BF1BBC76572}"/>
  <sortState xmlns:xlrd2="http://schemas.microsoft.com/office/spreadsheetml/2017/richdata2" ref="A2:F121">
    <sortCondition ref="A1:A121"/>
  </sortState>
  <tableColumns count="6">
    <tableColumn id="1" xr3:uid="{ADE7C206-03FF-434F-87CD-D6BF47D28F31}" name="GBU Function" dataDxfId="5"/>
    <tableColumn id="2" xr3:uid="{DD05F5CC-29D2-4B97-8128-61A1410EEBA4}" name="Region / Country / Entity" dataDxfId="4"/>
    <tableColumn id="3" xr3:uid="{E9A22B0F-6D47-4864-B304-7760368F1B5F}" name="Approver &gt; 50" dataDxfId="3"/>
    <tableColumn id="4" xr3:uid="{613D446E-04A3-4DBD-9D62-6CD029FF6ACC}" name="Approver &gt; 15" dataDxfId="2"/>
    <tableColumn id="5" xr3:uid="{49606F77-9E15-4156-A0CF-1D20CFF03761}" name="Approver &gt; 3" dataDxfId="1"/>
    <tableColumn id="6" xr3:uid="{DC6006F6-1655-485D-9D6C-FE5E9B652C97}" name="Proc_Approver &gt; 0,5"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3.bin"/><Relationship Id="rId1" Type="http://schemas.openxmlformats.org/officeDocument/2006/relationships/hyperlink" Target="mailto:it-appli-ecm.gsit@engie.com" TargetMode="External"/></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3" Type="http://schemas.openxmlformats.org/officeDocument/2006/relationships/hyperlink" Target="mailto:jean-sebastien.blanc@engie.com" TargetMode="External"/><Relationship Id="rId18" Type="http://schemas.openxmlformats.org/officeDocument/2006/relationships/hyperlink" Target="mailto:bram.vancauwenberge@engie.com" TargetMode="External"/><Relationship Id="rId26" Type="http://schemas.openxmlformats.org/officeDocument/2006/relationships/hyperlink" Target="mailto:Jason.jiang@engie.com" TargetMode="External"/><Relationship Id="rId39" Type="http://schemas.openxmlformats.org/officeDocument/2006/relationships/hyperlink" Target="mailto:cyril.audousset@engie.com" TargetMode="External"/><Relationship Id="rId21" Type="http://schemas.openxmlformats.org/officeDocument/2006/relationships/hyperlink" Target="mailto:arlene.pertzel@engie.com" TargetMode="External"/><Relationship Id="rId34" Type="http://schemas.openxmlformats.org/officeDocument/2006/relationships/hyperlink" Target="mailto:sophie.caron-ancelin@engie.com" TargetMode="External"/><Relationship Id="rId42" Type="http://schemas.openxmlformats.org/officeDocument/2006/relationships/hyperlink" Target="mailto:herve.macau@engie.com" TargetMode="External"/><Relationship Id="rId47" Type="http://schemas.openxmlformats.org/officeDocument/2006/relationships/hyperlink" Target="mailto:lisa.boumaza@engie.com" TargetMode="External"/><Relationship Id="rId50" Type="http://schemas.openxmlformats.org/officeDocument/2006/relationships/hyperlink" Target="mailto:maxime.grard@engie.com" TargetMode="External"/><Relationship Id="rId55" Type="http://schemas.openxmlformats.org/officeDocument/2006/relationships/printerSettings" Target="../printerSettings/printerSettings9.bin"/><Relationship Id="rId7" Type="http://schemas.openxmlformats.org/officeDocument/2006/relationships/hyperlink" Target="mailto:edouard.neviaski@engie.com" TargetMode="External"/><Relationship Id="rId12" Type="http://schemas.openxmlformats.org/officeDocument/2006/relationships/hyperlink" Target="mailto:franck.demaille@engie.com" TargetMode="External"/><Relationship Id="rId17" Type="http://schemas.openxmlformats.org/officeDocument/2006/relationships/hyperlink" Target="mailto:alishan.samdani@engie.com" TargetMode="External"/><Relationship Id="rId25" Type="http://schemas.openxmlformats.org/officeDocument/2006/relationships/hyperlink" Target="mailto:Manu.shukla@engie.com" TargetMode="External"/><Relationship Id="rId33" Type="http://schemas.openxmlformats.org/officeDocument/2006/relationships/hyperlink" Target="mailto:patric.petit-belleville@engie.com" TargetMode="External"/><Relationship Id="rId38" Type="http://schemas.openxmlformats.org/officeDocument/2006/relationships/hyperlink" Target="mailto:corinne.beaufils@engie.com" TargetMode="External"/><Relationship Id="rId46" Type="http://schemas.openxmlformats.org/officeDocument/2006/relationships/hyperlink" Target="mailto:lionel.lohner@engie.com" TargetMode="External"/><Relationship Id="rId2" Type="http://schemas.openxmlformats.org/officeDocument/2006/relationships/hyperlink" Target="mailto:patricia.deraeymaeker@engie.com" TargetMode="External"/><Relationship Id="rId16" Type="http://schemas.openxmlformats.org/officeDocument/2006/relationships/hyperlink" Target="mailto:ahmed.rehioui@engie.com" TargetMode="External"/><Relationship Id="rId20" Type="http://schemas.openxmlformats.org/officeDocument/2006/relationships/hyperlink" Target="mailto:renee.leong@engie.com" TargetMode="External"/><Relationship Id="rId29" Type="http://schemas.openxmlformats.org/officeDocument/2006/relationships/hyperlink" Target="mailto:Charlie.roberts@engie.com" TargetMode="External"/><Relationship Id="rId41" Type="http://schemas.openxmlformats.org/officeDocument/2006/relationships/hyperlink" Target="mailto:herve.augendre@engie.com" TargetMode="External"/><Relationship Id="rId54" Type="http://schemas.openxmlformats.org/officeDocument/2006/relationships/hyperlink" Target="mailto:aurelia.tremblaye@engie.com" TargetMode="External"/><Relationship Id="rId1" Type="http://schemas.openxmlformats.org/officeDocument/2006/relationships/hyperlink" Target="mailto:carmen.vidal@engie.com" TargetMode="External"/><Relationship Id="rId6" Type="http://schemas.openxmlformats.org/officeDocument/2006/relationships/hyperlink" Target="mailto:sebastien.arbola@engie.com" TargetMode="External"/><Relationship Id="rId11" Type="http://schemas.openxmlformats.org/officeDocument/2006/relationships/hyperlink" Target="mailto:pierre-francois.riolacci@engie.com" TargetMode="External"/><Relationship Id="rId24" Type="http://schemas.openxmlformats.org/officeDocument/2006/relationships/hyperlink" Target="mailto:Aurangzeb.baig@engie.com" TargetMode="External"/><Relationship Id="rId32" Type="http://schemas.openxmlformats.org/officeDocument/2006/relationships/hyperlink" Target="mailto:marie-claude.numa@engie.com" TargetMode="External"/><Relationship Id="rId37" Type="http://schemas.openxmlformats.org/officeDocument/2006/relationships/hyperlink" Target="mailto:christine.bottalico@engie.com" TargetMode="External"/><Relationship Id="rId40" Type="http://schemas.openxmlformats.org/officeDocument/2006/relationships/hyperlink" Target="mailto:fabien.tiberghien@engie.com" TargetMode="External"/><Relationship Id="rId45" Type="http://schemas.openxmlformats.org/officeDocument/2006/relationships/hyperlink" Target="mailto:laurent.battut@engie.com" TargetMode="External"/><Relationship Id="rId53" Type="http://schemas.openxmlformats.org/officeDocument/2006/relationships/hyperlink" Target="mailto:thierry.dardeau@engie.com" TargetMode="External"/><Relationship Id="rId5" Type="http://schemas.openxmlformats.org/officeDocument/2006/relationships/hyperlink" Target="mailto:edouard.sauvage@engie.com" TargetMode="External"/><Relationship Id="rId15" Type="http://schemas.openxmlformats.org/officeDocument/2006/relationships/hyperlink" Target="mailto:adeel.khan@engie.com" TargetMode="External"/><Relationship Id="rId23" Type="http://schemas.openxmlformats.org/officeDocument/2006/relationships/hyperlink" Target="mailto:Adrien.ruau@engie.com" TargetMode="External"/><Relationship Id="rId28" Type="http://schemas.openxmlformats.org/officeDocument/2006/relationships/hyperlink" Target="mailto:Ali.bhatti@engie.con" TargetMode="External"/><Relationship Id="rId36" Type="http://schemas.openxmlformats.org/officeDocument/2006/relationships/hyperlink" Target="mailto:cedric.calarnou@engie.com" TargetMode="External"/><Relationship Id="rId49" Type="http://schemas.openxmlformats.org/officeDocument/2006/relationships/hyperlink" Target="mailto:matthieu.vanbockstael@engie.com" TargetMode="External"/><Relationship Id="rId10" Type="http://schemas.openxmlformats.org/officeDocument/2006/relationships/hyperlink" Target="mailto:yves.legelard@engie.com" TargetMode="External"/><Relationship Id="rId19" Type="http://schemas.openxmlformats.org/officeDocument/2006/relationships/hyperlink" Target="mailto:cyril.audousset@engie.com" TargetMode="External"/><Relationship Id="rId31" Type="http://schemas.openxmlformats.org/officeDocument/2006/relationships/hyperlink" Target="mailto:emmanuelle.boulic@engie.com" TargetMode="External"/><Relationship Id="rId44" Type="http://schemas.openxmlformats.org/officeDocument/2006/relationships/hyperlink" Target="mailto:jean-noel.gouillou@engie.com" TargetMode="External"/><Relationship Id="rId52" Type="http://schemas.openxmlformats.org/officeDocument/2006/relationships/hyperlink" Target="mailto:olivier.monbaillu@engie.com" TargetMode="External"/><Relationship Id="rId4" Type="http://schemas.openxmlformats.org/officeDocument/2006/relationships/hyperlink" Target="mailto:cecile.previeu@engie.com" TargetMode="External"/><Relationship Id="rId9" Type="http://schemas.openxmlformats.org/officeDocument/2006/relationships/hyperlink" Target="mailto:philippe.vantroeye@tractebel.engie.com" TargetMode="External"/><Relationship Id="rId14" Type="http://schemas.openxmlformats.org/officeDocument/2006/relationships/hyperlink" Target="mailto:claire.waysand@engie.com" TargetMode="External"/><Relationship Id="rId22" Type="http://schemas.openxmlformats.org/officeDocument/2006/relationships/hyperlink" Target="mailto:nazmeen.bux@engie.com" TargetMode="External"/><Relationship Id="rId27" Type="http://schemas.openxmlformats.org/officeDocument/2006/relationships/hyperlink" Target="mailto:joseph.degrazia@engie.com" TargetMode="External"/><Relationship Id="rId30" Type="http://schemas.openxmlformats.org/officeDocument/2006/relationships/hyperlink" Target="mailto:cecile.lalouette@engie.com" TargetMode="External"/><Relationship Id="rId35" Type="http://schemas.openxmlformats.org/officeDocument/2006/relationships/hyperlink" Target="mailto:sophie.talma@engie.com" TargetMode="External"/><Relationship Id="rId43" Type="http://schemas.openxmlformats.org/officeDocument/2006/relationships/hyperlink" Target="mailto:isabelle.soide@engie.com" TargetMode="External"/><Relationship Id="rId48" Type="http://schemas.openxmlformats.org/officeDocument/2006/relationships/hyperlink" Target="mailto:marc.guijarro@engie.com" TargetMode="External"/><Relationship Id="rId8" Type="http://schemas.openxmlformats.org/officeDocument/2006/relationships/hyperlink" Target="mailto:thierry.saegeman@engie.com" TargetMode="External"/><Relationship Id="rId51" Type="http://schemas.openxmlformats.org/officeDocument/2006/relationships/hyperlink" Target="mailto:olivier.dalphinet@engie.com" TargetMode="External"/><Relationship Id="rId3" Type="http://schemas.openxmlformats.org/officeDocument/2006/relationships/hyperlink" Target="mailto:paulo.almirante@engie.com" TargetMode="Externa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A1058B0-8A91-4380-AE20-44471D478C93}">
  <sheetPr codeName="Feuil1">
    <tabColor theme="7" tint="0.79998168889431442"/>
  </sheetPr>
  <dimension ref="B1:AI170"/>
  <sheetViews>
    <sheetView showGridLines="0" zoomScale="90" zoomScaleNormal="90" workbookViewId="0">
      <selection activeCell="E20" sqref="E20:G21"/>
    </sheetView>
  </sheetViews>
  <sheetFormatPr baseColWidth="10" defaultColWidth="10.86328125" defaultRowHeight="13.15" x14ac:dyDescent="0.45"/>
  <cols>
    <col min="1" max="2" width="2.265625" style="139" customWidth="1"/>
    <col min="3" max="3" width="41.33203125" style="139" customWidth="1"/>
    <col min="4" max="4" width="38.796875" style="139" bestFit="1" customWidth="1"/>
    <col min="5" max="5" width="37.59765625" style="139" customWidth="1"/>
    <col min="6" max="6" width="10.86328125" style="139"/>
    <col min="7" max="7" width="5.1328125" style="136" customWidth="1"/>
    <col min="8" max="8" width="13.86328125" style="137" customWidth="1"/>
    <col min="9" max="9" width="2.265625" style="137" customWidth="1"/>
    <col min="10" max="10" width="21.265625" style="138" customWidth="1"/>
    <col min="11" max="16384" width="10.86328125" style="139"/>
  </cols>
  <sheetData>
    <row r="1" spans="2:11" s="120" customFormat="1" ht="15.75" x14ac:dyDescent="0.45">
      <c r="C1" s="121" t="s">
        <v>627</v>
      </c>
      <c r="D1" s="121"/>
      <c r="E1" s="122"/>
      <c r="F1" s="122"/>
      <c r="G1" s="123"/>
      <c r="H1" s="124" t="s">
        <v>0</v>
      </c>
      <c r="I1" s="125"/>
      <c r="J1" s="126" t="s">
        <v>1</v>
      </c>
    </row>
    <row r="2" spans="2:11" s="120" customFormat="1" ht="25.5" customHeight="1" x14ac:dyDescent="0.45">
      <c r="C2" s="185" t="s">
        <v>2</v>
      </c>
      <c r="D2" s="185"/>
      <c r="E2" s="185"/>
      <c r="F2" s="185"/>
      <c r="G2" s="123"/>
      <c r="H2" s="127" t="s">
        <v>3</v>
      </c>
      <c r="I2" s="128"/>
      <c r="J2" s="129" t="s">
        <v>672</v>
      </c>
    </row>
    <row r="3" spans="2:11" s="120" customFormat="1" ht="25.5" customHeight="1" thickBot="1" x14ac:dyDescent="0.5">
      <c r="C3" s="185" t="s">
        <v>628</v>
      </c>
      <c r="D3" s="185"/>
      <c r="E3" s="185"/>
      <c r="F3" s="185"/>
      <c r="G3" s="123"/>
      <c r="H3" s="130" t="s">
        <v>4</v>
      </c>
      <c r="I3" s="131"/>
      <c r="J3" s="132">
        <v>44643</v>
      </c>
    </row>
    <row r="4" spans="2:11" s="120" customFormat="1" x14ac:dyDescent="0.45">
      <c r="B4" s="133"/>
      <c r="G4" s="123"/>
      <c r="H4" s="128"/>
      <c r="I4" s="134"/>
      <c r="J4" s="128"/>
    </row>
    <row r="5" spans="2:11" x14ac:dyDescent="0.45">
      <c r="B5" s="135"/>
      <c r="C5" s="133"/>
      <c r="D5" s="133"/>
      <c r="E5" s="133"/>
      <c r="F5" s="133"/>
      <c r="G5" s="136" t="s">
        <v>6</v>
      </c>
    </row>
    <row r="6" spans="2:11" x14ac:dyDescent="0.45">
      <c r="C6" s="175" t="s">
        <v>5</v>
      </c>
      <c r="D6" s="176"/>
      <c r="E6" s="176"/>
      <c r="F6" s="177"/>
      <c r="H6" s="140"/>
      <c r="I6" s="140"/>
    </row>
    <row r="7" spans="2:11" x14ac:dyDescent="0.45">
      <c r="C7" s="141" t="s">
        <v>7</v>
      </c>
      <c r="D7" s="142" t="s">
        <v>629</v>
      </c>
      <c r="E7" s="181" t="s">
        <v>699</v>
      </c>
      <c r="F7" s="182"/>
      <c r="H7" s="140"/>
      <c r="I7" s="140"/>
    </row>
    <row r="8" spans="2:11" x14ac:dyDescent="0.45">
      <c r="C8" s="141" t="s">
        <v>668</v>
      </c>
      <c r="D8" s="142" t="s">
        <v>669</v>
      </c>
      <c r="E8" s="181"/>
      <c r="F8" s="182"/>
    </row>
    <row r="9" spans="2:11" x14ac:dyDescent="0.45">
      <c r="C9" s="143" t="s">
        <v>8</v>
      </c>
      <c r="D9" s="65" t="s">
        <v>632</v>
      </c>
      <c r="E9" s="181"/>
      <c r="F9" s="182"/>
      <c r="H9" s="144"/>
      <c r="I9" s="145"/>
      <c r="J9" s="136"/>
    </row>
    <row r="10" spans="2:11" x14ac:dyDescent="0.45">
      <c r="C10" s="143" t="s">
        <v>9</v>
      </c>
      <c r="D10" s="65" t="s">
        <v>633</v>
      </c>
      <c r="E10" s="181"/>
      <c r="F10" s="182"/>
      <c r="H10" s="146"/>
      <c r="J10" s="136"/>
      <c r="K10" s="147"/>
    </row>
    <row r="11" spans="2:11" x14ac:dyDescent="0.45">
      <c r="C11" s="148" t="s">
        <v>10</v>
      </c>
      <c r="D11" s="149" t="s">
        <v>630</v>
      </c>
      <c r="E11" s="183" t="s">
        <v>94</v>
      </c>
      <c r="F11" s="184"/>
      <c r="H11" s="146"/>
      <c r="J11" s="136"/>
      <c r="K11" s="147"/>
    </row>
    <row r="12" spans="2:11" x14ac:dyDescent="0.45">
      <c r="C12" s="148" t="s">
        <v>12</v>
      </c>
      <c r="D12" s="149" t="s">
        <v>631</v>
      </c>
      <c r="E12" s="183" t="s">
        <v>109</v>
      </c>
      <c r="F12" s="184"/>
      <c r="H12" s="146"/>
      <c r="J12" s="136"/>
    </row>
    <row r="13" spans="2:11" x14ac:dyDescent="0.45">
      <c r="C13" s="143" t="s">
        <v>14</v>
      </c>
      <c r="D13" s="65" t="s">
        <v>691</v>
      </c>
      <c r="E13" s="181"/>
      <c r="F13" s="182"/>
      <c r="H13" s="146"/>
      <c r="J13" s="136"/>
    </row>
    <row r="14" spans="2:11" x14ac:dyDescent="0.45">
      <c r="C14" s="143" t="s">
        <v>16</v>
      </c>
      <c r="D14" s="143" t="s">
        <v>635</v>
      </c>
      <c r="E14" s="180" t="s">
        <v>17</v>
      </c>
      <c r="F14" s="180"/>
      <c r="H14" s="146"/>
      <c r="J14" s="136"/>
    </row>
    <row r="15" spans="2:11" x14ac:dyDescent="0.45">
      <c r="C15" s="143" t="s">
        <v>18</v>
      </c>
      <c r="D15" s="143" t="s">
        <v>634</v>
      </c>
      <c r="E15" s="180" t="s">
        <v>679</v>
      </c>
      <c r="F15" s="180"/>
      <c r="H15" s="150"/>
    </row>
    <row r="16" spans="2:11" x14ac:dyDescent="0.45">
      <c r="C16" s="143" t="s">
        <v>19</v>
      </c>
      <c r="D16" s="65" t="s">
        <v>636</v>
      </c>
      <c r="E16" s="181"/>
      <c r="F16" s="182"/>
    </row>
    <row r="17" spans="3:35" x14ac:dyDescent="0.45">
      <c r="C17" s="143" t="s">
        <v>20</v>
      </c>
      <c r="D17" s="65" t="s">
        <v>637</v>
      </c>
      <c r="E17" s="181"/>
      <c r="F17" s="182"/>
      <c r="H17" s="146"/>
    </row>
    <row r="18" spans="3:35" x14ac:dyDescent="0.45">
      <c r="C18" s="143" t="s">
        <v>21</v>
      </c>
      <c r="D18" s="65" t="s">
        <v>638</v>
      </c>
      <c r="E18" s="181"/>
      <c r="F18" s="182"/>
      <c r="H18" s="146" t="s">
        <v>6</v>
      </c>
      <c r="J18" s="80"/>
    </row>
    <row r="19" spans="3:35" x14ac:dyDescent="0.45">
      <c r="C19" s="143" t="s">
        <v>22</v>
      </c>
      <c r="D19" s="65" t="s">
        <v>670</v>
      </c>
      <c r="E19" s="183" t="s">
        <v>700</v>
      </c>
      <c r="F19" s="184"/>
      <c r="H19" s="151" t="str">
        <f>IF(E20&gt;250000,"CM to be involved : "&amp;Proc_approver_025,"")</f>
        <v/>
      </c>
      <c r="I19" s="152"/>
      <c r="J19" s="153"/>
    </row>
    <row r="20" spans="3:35" x14ac:dyDescent="0.45">
      <c r="C20" s="143" t="s">
        <v>23</v>
      </c>
      <c r="D20" s="143" t="s">
        <v>639</v>
      </c>
      <c r="E20" s="54">
        <v>0</v>
      </c>
      <c r="F20" s="119" t="str">
        <f>IF(Contract_value&gt;50000000,"&gt;50m€",IF(Contract_value&gt;15000000,"&gt;15m€",IF(Contract_value&gt;3000000,"&gt;3m€",IF(Contract_value&gt;1000000,"&gt;1m€",IF(Contract_value&gt;500000,"&gt;500k€",IF(Contract_value&gt;250000,"&gt;250k€","&lt;250k€"))))))</f>
        <v>&lt;250k€</v>
      </c>
      <c r="H20" s="146"/>
    </row>
    <row r="21" spans="3:35" x14ac:dyDescent="0.45">
      <c r="C21" s="143" t="s">
        <v>24</v>
      </c>
      <c r="D21" s="143" t="s">
        <v>640</v>
      </c>
      <c r="E21" s="55">
        <v>0</v>
      </c>
      <c r="F21" s="56"/>
      <c r="H21" s="146"/>
    </row>
    <row r="22" spans="3:35" x14ac:dyDescent="0.45">
      <c r="C22" s="143" t="s">
        <v>25</v>
      </c>
      <c r="D22" s="143" t="s">
        <v>641</v>
      </c>
      <c r="E22" s="55">
        <v>0</v>
      </c>
      <c r="F22" s="56"/>
      <c r="H22" s="146"/>
    </row>
    <row r="23" spans="3:35" x14ac:dyDescent="0.45">
      <c r="C23" s="143" t="s">
        <v>26</v>
      </c>
      <c r="D23" s="65" t="s">
        <v>642</v>
      </c>
      <c r="E23" s="178" t="s">
        <v>27</v>
      </c>
      <c r="F23" s="179"/>
      <c r="H23" s="146"/>
    </row>
    <row r="24" spans="3:35" x14ac:dyDescent="0.45">
      <c r="C24" s="143" t="s">
        <v>28</v>
      </c>
      <c r="D24" s="65" t="s">
        <v>643</v>
      </c>
      <c r="E24" s="178" t="s">
        <v>27</v>
      </c>
      <c r="F24" s="179"/>
      <c r="H24" s="146"/>
    </row>
    <row r="25" spans="3:35" x14ac:dyDescent="0.45">
      <c r="C25" s="143" t="s">
        <v>29</v>
      </c>
      <c r="D25" s="65" t="s">
        <v>644</v>
      </c>
      <c r="E25" s="183"/>
      <c r="F25" s="184"/>
    </row>
    <row r="26" spans="3:35" ht="17.649999999999999" customHeight="1" x14ac:dyDescent="0.45">
      <c r="C26" s="175" t="s">
        <v>698</v>
      </c>
      <c r="D26" s="176"/>
      <c r="E26" s="176"/>
      <c r="F26" s="177"/>
    </row>
    <row r="27" spans="3:35" ht="73.5" customHeight="1" x14ac:dyDescent="0.45">
      <c r="C27" s="163" t="str">
        <f>IF(E15="Non Competitive Bidding/Non Mise en Concurrence",C167,"")</f>
        <v/>
      </c>
      <c r="D27" s="164"/>
      <c r="E27" s="164"/>
      <c r="F27" s="165"/>
      <c r="G27" s="154"/>
      <c r="H27" s="154"/>
      <c r="I27" s="154"/>
      <c r="J27" s="154"/>
      <c r="K27" s="154"/>
      <c r="L27" s="154"/>
      <c r="M27" s="154"/>
      <c r="N27" s="154"/>
      <c r="O27" s="154"/>
      <c r="P27" s="154"/>
      <c r="Q27" s="154"/>
      <c r="R27" s="154"/>
      <c r="S27" s="154"/>
      <c r="T27" s="154"/>
      <c r="U27" s="154"/>
      <c r="V27" s="154"/>
      <c r="W27" s="154"/>
      <c r="X27" s="154"/>
      <c r="Y27" s="154"/>
      <c r="Z27" s="155"/>
      <c r="AA27" s="155"/>
      <c r="AB27" s="155"/>
      <c r="AC27" s="155"/>
      <c r="AD27" s="155"/>
      <c r="AE27" s="155"/>
      <c r="AF27" s="155"/>
      <c r="AG27" s="155"/>
      <c r="AH27" s="155"/>
      <c r="AI27" s="155"/>
    </row>
    <row r="28" spans="3:35" ht="42.75" customHeight="1" x14ac:dyDescent="0.45">
      <c r="C28" s="166" t="s">
        <v>6</v>
      </c>
      <c r="D28" s="167"/>
      <c r="E28" s="167"/>
      <c r="F28" s="168"/>
      <c r="H28" s="156"/>
      <c r="I28" s="156"/>
      <c r="J28" s="157"/>
    </row>
    <row r="29" spans="3:35" x14ac:dyDescent="0.45">
      <c r="C29" s="169"/>
      <c r="D29" s="170"/>
      <c r="E29" s="170"/>
      <c r="F29" s="171"/>
      <c r="H29" s="156"/>
      <c r="I29" s="156"/>
      <c r="J29" s="157"/>
    </row>
    <row r="30" spans="3:35" x14ac:dyDescent="0.45">
      <c r="C30" s="169"/>
      <c r="D30" s="170"/>
      <c r="E30" s="170"/>
      <c r="F30" s="171"/>
      <c r="H30" s="156"/>
      <c r="I30" s="156"/>
      <c r="J30" s="157"/>
    </row>
    <row r="31" spans="3:35" x14ac:dyDescent="0.45">
      <c r="C31" s="169"/>
      <c r="D31" s="170"/>
      <c r="E31" s="170"/>
      <c r="F31" s="171"/>
      <c r="H31" s="156"/>
      <c r="I31" s="156"/>
      <c r="J31" s="157"/>
    </row>
    <row r="32" spans="3:35" x14ac:dyDescent="0.45">
      <c r="C32" s="169"/>
      <c r="D32" s="170"/>
      <c r="E32" s="170"/>
      <c r="F32" s="171"/>
      <c r="H32" s="156"/>
      <c r="I32" s="156"/>
      <c r="J32" s="157"/>
    </row>
    <row r="33" spans="3:10" x14ac:dyDescent="0.45">
      <c r="C33" s="169"/>
      <c r="D33" s="170"/>
      <c r="E33" s="170"/>
      <c r="F33" s="171"/>
      <c r="H33" s="156"/>
      <c r="I33" s="156"/>
      <c r="J33" s="157"/>
    </row>
    <row r="34" spans="3:10" x14ac:dyDescent="0.45">
      <c r="C34" s="172"/>
      <c r="D34" s="173"/>
      <c r="E34" s="173"/>
      <c r="F34" s="174"/>
      <c r="H34" s="156"/>
      <c r="I34" s="156"/>
      <c r="J34" s="157"/>
    </row>
    <row r="37" spans="3:10" x14ac:dyDescent="0.25">
      <c r="H37" s="161"/>
    </row>
    <row r="38" spans="3:10" x14ac:dyDescent="0.2">
      <c r="H38" s="162" t="s">
        <v>6</v>
      </c>
    </row>
    <row r="39" spans="3:10" x14ac:dyDescent="0.2">
      <c r="H39" s="162" t="s">
        <v>6</v>
      </c>
    </row>
    <row r="40" spans="3:10" x14ac:dyDescent="0.2">
      <c r="H40" s="162" t="s">
        <v>6</v>
      </c>
    </row>
    <row r="43" spans="3:10" x14ac:dyDescent="0.2">
      <c r="H43" s="162"/>
    </row>
    <row r="44" spans="3:10" x14ac:dyDescent="0.2">
      <c r="H44" s="162" t="s">
        <v>6</v>
      </c>
    </row>
    <row r="45" spans="3:10" x14ac:dyDescent="0.2">
      <c r="H45" s="162" t="s">
        <v>6</v>
      </c>
    </row>
    <row r="46" spans="3:10" x14ac:dyDescent="0.2">
      <c r="H46" s="162" t="s">
        <v>6</v>
      </c>
    </row>
    <row r="167" spans="3:3" ht="157.5" x14ac:dyDescent="0.45">
      <c r="C167" s="158" t="s">
        <v>678</v>
      </c>
    </row>
    <row r="170" spans="3:3" ht="65.650000000000006" x14ac:dyDescent="0.45">
      <c r="C170" s="158" t="s">
        <v>659</v>
      </c>
    </row>
  </sheetData>
  <sheetProtection algorithmName="SHA-512" hashValue="8FXVwOyLGMjBRg9DOEbKNokN/rM6rUdaVQbzakcl657f7cbw60nstZ/FT3T4ncpX2hQiRzSuxNqmgmVuHxsVBg==" saltValue="Cu67/qoFv5CPq1akWWc1OQ==" spinCount="100000" sheet="1" selectLockedCells="1"/>
  <mergeCells count="22">
    <mergeCell ref="C2:F2"/>
    <mergeCell ref="C3:F3"/>
    <mergeCell ref="C26:F26"/>
    <mergeCell ref="E14:F14"/>
    <mergeCell ref="E10:F10"/>
    <mergeCell ref="E17:F17"/>
    <mergeCell ref="E18:F18"/>
    <mergeCell ref="E19:F19"/>
    <mergeCell ref="E25:F25"/>
    <mergeCell ref="E11:F11"/>
    <mergeCell ref="E13:F13"/>
    <mergeCell ref="E24:F24"/>
    <mergeCell ref="E7:F7"/>
    <mergeCell ref="E9:F9"/>
    <mergeCell ref="E8:F8"/>
    <mergeCell ref="C27:F27"/>
    <mergeCell ref="C28:F34"/>
    <mergeCell ref="C6:F6"/>
    <mergeCell ref="E23:F23"/>
    <mergeCell ref="E15:F15"/>
    <mergeCell ref="E16:F16"/>
    <mergeCell ref="E12:F12"/>
  </mergeCells>
  <dataValidations count="6">
    <dataValidation type="list" allowBlank="1" showInputMessage="1" showErrorMessage="1" sqref="E14:F14" xr:uid="{83BB197C-7DD5-4A23-9196-940E1F997F56}">
      <formula1>"Master Agreement,, Sub Agreement, Standalone Agreement, Amendment"</formula1>
    </dataValidation>
    <dataValidation type="list" allowBlank="1" showInputMessage="1" showErrorMessage="1" sqref="E15:F15" xr:uid="{1A436ACD-61DC-4733-BB8A-0A74E9863B76}">
      <formula1>"Request for proposal/Appel d'offres, Reverse auction/Enchères inversées, Non Competitive Bidding/Non Mise en Concurrence,"</formula1>
    </dataValidation>
    <dataValidation type="list" allowBlank="1" showInputMessage="1" showErrorMessage="1" sqref="E11:F11" xr:uid="{06E6C5A5-CEAD-49F7-9596-9A9A17B5A1A5}">
      <formula1>Reference_GBU_Function</formula1>
    </dataValidation>
    <dataValidation type="list" allowBlank="1" showInputMessage="1" showErrorMessage="1" sqref="E12:F12" xr:uid="{C08FA84F-E07C-472D-8B27-794379257DE7}">
      <formula1>Filtered_Region_Country_Entity</formula1>
    </dataValidation>
    <dataValidation type="list" allowBlank="1" showInputMessage="1" showErrorMessage="1" sqref="E19:F19" xr:uid="{D993DCCD-27B6-484E-9B01-9E49BA098910}">
      <formula1>Reference_Category</formula1>
    </dataValidation>
    <dataValidation showInputMessage="1" showErrorMessage="1" errorTitle="Mandatory : Obligatoire" error="Please fill in this field with a summary of your contract (context, purpose) / Merci de remplir ce champs par un résumé de votre contrat (contexte, finalité) / " sqref="C28:F34" xr:uid="{A48D6615-BF82-40C6-8602-87E971E6F355}"/>
  </dataValidations>
  <pageMargins left="0.7" right="0.7" top="0.75" bottom="0.75" header="0.3" footer="0.3"/>
  <pageSetup paperSize="9" orientation="portrait" verticalDpi="90" r:id="rId1"/>
  <ignoredErrors>
    <ignoredError sqref="F20 H19 C27" unlockedFormula="1"/>
  </ignoredErrors>
  <extLst>
    <ext xmlns:x14="http://schemas.microsoft.com/office/spreadsheetml/2009/9/main" uri="{CCE6A557-97BC-4b89-ADB6-D9C93CAAB3DF}">
      <x14:dataValidations xmlns:xm="http://schemas.microsoft.com/office/excel/2006/main" count="1">
        <x14:dataValidation type="list" allowBlank="1" showInputMessage="1" showErrorMessage="1" xr:uid="{EDD51742-CE29-4B03-B049-944E03B994C3}">
          <x14:formula1>
            <xm:f>'T&amp;Cs'!$AD$5:$AD$7</xm:f>
          </x14:formula1>
          <xm:sqref>E25:F25</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F2F2F97-35F2-4312-8661-19EE7365C892}">
  <sheetPr codeName="Feuil2">
    <tabColor theme="7" tint="0.79998168889431442"/>
  </sheetPr>
  <dimension ref="A1:AD20"/>
  <sheetViews>
    <sheetView showGridLines="0" zoomScale="90" zoomScaleNormal="90" workbookViewId="0">
      <selection activeCell="E20" sqref="E20:G21"/>
    </sheetView>
  </sheetViews>
  <sheetFormatPr baseColWidth="10" defaultColWidth="10.86328125" defaultRowHeight="13.15" x14ac:dyDescent="0.45"/>
  <cols>
    <col min="1" max="2" width="2.265625" style="2" customWidth="1"/>
    <col min="3" max="3" width="46.86328125" style="2" customWidth="1"/>
    <col min="4" max="4" width="48.9296875" style="2" bestFit="1" customWidth="1"/>
    <col min="5" max="5" width="21.265625" style="2" customWidth="1"/>
    <col min="6" max="6" width="2.1328125" style="2" customWidth="1"/>
    <col min="7" max="7" width="7.1328125" style="2" customWidth="1"/>
    <col min="8" max="8" width="10.86328125" style="45"/>
    <col min="9" max="9" width="28.265625" style="64" bestFit="1" customWidth="1"/>
    <col min="10" max="16384" width="10.86328125" style="2"/>
  </cols>
  <sheetData>
    <row r="1" spans="1:30" s="6" customFormat="1" ht="21" x14ac:dyDescent="0.45">
      <c r="A1" s="6" t="s">
        <v>6</v>
      </c>
      <c r="B1" s="8" t="s">
        <v>31</v>
      </c>
      <c r="C1" s="9"/>
      <c r="D1" s="9"/>
      <c r="E1" s="9"/>
      <c r="F1" s="9"/>
      <c r="H1" s="50"/>
      <c r="I1" s="61"/>
    </row>
    <row r="2" spans="1:30" s="6" customFormat="1" ht="24" customHeight="1" x14ac:dyDescent="0.45">
      <c r="B2" s="195" t="str">
        <f>Summary!C2</f>
        <v>This Excel document must be completed and uploaded by the buyer into ARIBA with the purchase contract to be approved by the representatives of GBU / Function and Procurement line
before launching the signature workflow to the supplier. Please contact your local Procurement Support contact for further information and support.</v>
      </c>
      <c r="C2" s="195"/>
      <c r="D2" s="195"/>
      <c r="E2" s="195"/>
      <c r="F2" s="195"/>
      <c r="H2" s="50"/>
      <c r="I2" s="61"/>
    </row>
    <row r="3" spans="1:30" x14ac:dyDescent="0.45">
      <c r="A3" s="6"/>
      <c r="B3" s="3"/>
      <c r="G3" s="16"/>
      <c r="H3" s="60" t="s">
        <v>667</v>
      </c>
      <c r="I3" s="62"/>
    </row>
    <row r="4" spans="1:30" x14ac:dyDescent="0.45">
      <c r="C4" s="4" t="s">
        <v>32</v>
      </c>
      <c r="D4" s="13" t="s">
        <v>645</v>
      </c>
      <c r="E4" s="193"/>
      <c r="F4" s="193"/>
      <c r="I4" s="63"/>
    </row>
    <row r="5" spans="1:30" ht="26.45" customHeight="1" x14ac:dyDescent="0.45">
      <c r="C5" s="53" t="s">
        <v>34</v>
      </c>
      <c r="D5" s="53" t="s">
        <v>646</v>
      </c>
      <c r="E5" s="196"/>
      <c r="F5" s="197"/>
    </row>
    <row r="6" spans="1:30" s="6" customFormat="1" ht="15.75" customHeight="1" x14ac:dyDescent="0.45">
      <c r="C6" s="14" t="s">
        <v>35</v>
      </c>
      <c r="D6" s="52" t="s">
        <v>647</v>
      </c>
      <c r="E6" s="193"/>
      <c r="F6" s="193"/>
      <c r="H6" s="50"/>
      <c r="I6" s="61"/>
      <c r="AC6" s="6" t="s">
        <v>665</v>
      </c>
      <c r="AD6" s="6" t="s">
        <v>33</v>
      </c>
    </row>
    <row r="7" spans="1:30" ht="15.75" customHeight="1" x14ac:dyDescent="0.45">
      <c r="C7" s="5" t="s">
        <v>36</v>
      </c>
      <c r="D7" s="65" t="s">
        <v>648</v>
      </c>
      <c r="E7" s="186"/>
      <c r="F7" s="186"/>
      <c r="I7" s="64" t="s">
        <v>694</v>
      </c>
      <c r="AC7" s="2" t="s">
        <v>666</v>
      </c>
      <c r="AD7" s="2" t="s">
        <v>30</v>
      </c>
    </row>
    <row r="8" spans="1:30" x14ac:dyDescent="0.45">
      <c r="C8" s="5" t="s">
        <v>38</v>
      </c>
      <c r="D8" s="5" t="s">
        <v>692</v>
      </c>
      <c r="E8" s="194" t="s">
        <v>666</v>
      </c>
      <c r="F8" s="194"/>
      <c r="H8" s="50"/>
      <c r="I8" s="64" t="s">
        <v>693</v>
      </c>
    </row>
    <row r="9" spans="1:30" x14ac:dyDescent="0.45">
      <c r="C9" s="5" t="s">
        <v>37</v>
      </c>
      <c r="D9" s="51" t="s">
        <v>649</v>
      </c>
      <c r="E9" s="186" t="s">
        <v>6</v>
      </c>
      <c r="F9" s="186"/>
    </row>
    <row r="10" spans="1:30" x14ac:dyDescent="0.45">
      <c r="C10" s="5" t="s">
        <v>689</v>
      </c>
      <c r="D10" s="51" t="s">
        <v>690</v>
      </c>
      <c r="E10" s="193"/>
      <c r="F10" s="193"/>
      <c r="H10" s="50"/>
    </row>
    <row r="11" spans="1:30" x14ac:dyDescent="0.45">
      <c r="C11" s="5" t="s">
        <v>39</v>
      </c>
      <c r="D11" s="51" t="s">
        <v>650</v>
      </c>
      <c r="E11" s="186"/>
      <c r="F11" s="186"/>
    </row>
    <row r="12" spans="1:30" x14ac:dyDescent="0.45">
      <c r="C12" s="5" t="s">
        <v>40</v>
      </c>
      <c r="D12" s="51" t="s">
        <v>651</v>
      </c>
      <c r="E12" s="186"/>
      <c r="F12" s="186"/>
      <c r="I12" s="160" t="s">
        <v>695</v>
      </c>
    </row>
    <row r="13" spans="1:30" x14ac:dyDescent="0.45">
      <c r="C13" s="5" t="s">
        <v>41</v>
      </c>
      <c r="D13" s="51" t="s">
        <v>652</v>
      </c>
      <c r="E13" s="186"/>
      <c r="F13" s="186"/>
      <c r="I13" s="160" t="s">
        <v>696</v>
      </c>
    </row>
    <row r="14" spans="1:30" x14ac:dyDescent="0.45">
      <c r="C14" s="5" t="s">
        <v>42</v>
      </c>
      <c r="D14" s="51" t="s">
        <v>653</v>
      </c>
      <c r="E14" s="186"/>
      <c r="F14" s="186"/>
      <c r="I14" s="160" t="s">
        <v>697</v>
      </c>
    </row>
    <row r="15" spans="1:30" x14ac:dyDescent="0.45">
      <c r="C15" s="13" t="s">
        <v>43</v>
      </c>
      <c r="D15" s="51" t="s">
        <v>654</v>
      </c>
      <c r="E15" s="193"/>
      <c r="F15" s="193"/>
      <c r="H15" s="50"/>
    </row>
    <row r="16" spans="1:30" x14ac:dyDescent="0.45">
      <c r="C16" s="13" t="s">
        <v>44</v>
      </c>
      <c r="D16" s="13" t="s">
        <v>655</v>
      </c>
      <c r="E16" s="193"/>
      <c r="F16" s="193"/>
      <c r="H16" s="50"/>
    </row>
    <row r="17" spans="3:9" ht="26.25" x14ac:dyDescent="0.45">
      <c r="C17" s="13" t="s">
        <v>45</v>
      </c>
      <c r="D17" s="13" t="s">
        <v>656</v>
      </c>
      <c r="E17" s="186"/>
      <c r="F17" s="186"/>
      <c r="I17" s="63"/>
    </row>
    <row r="18" spans="3:9" x14ac:dyDescent="0.45">
      <c r="C18" s="5" t="s">
        <v>46</v>
      </c>
      <c r="D18" s="13" t="s">
        <v>657</v>
      </c>
      <c r="E18" s="186"/>
      <c r="F18" s="186"/>
    </row>
    <row r="19" spans="3:9" x14ac:dyDescent="0.45">
      <c r="C19" s="187" t="s">
        <v>658</v>
      </c>
      <c r="D19" s="188"/>
      <c r="E19" s="188"/>
      <c r="F19" s="189"/>
    </row>
    <row r="20" spans="3:9" ht="96" customHeight="1" x14ac:dyDescent="0.45">
      <c r="C20" s="190"/>
      <c r="D20" s="191"/>
      <c r="E20" s="191"/>
      <c r="F20" s="192"/>
    </row>
  </sheetData>
  <mergeCells count="18">
    <mergeCell ref="B2:F2"/>
    <mergeCell ref="E4:F4"/>
    <mergeCell ref="E12:F12"/>
    <mergeCell ref="E14:F14"/>
    <mergeCell ref="E6:F6"/>
    <mergeCell ref="E5:F5"/>
    <mergeCell ref="E18:F18"/>
    <mergeCell ref="C19:F19"/>
    <mergeCell ref="C20:F20"/>
    <mergeCell ref="E17:F17"/>
    <mergeCell ref="E7:F7"/>
    <mergeCell ref="E9:F9"/>
    <mergeCell ref="E10:F10"/>
    <mergeCell ref="E11:F11"/>
    <mergeCell ref="E13:F13"/>
    <mergeCell ref="E8:F8"/>
    <mergeCell ref="E15:F15"/>
    <mergeCell ref="E16:F16"/>
  </mergeCells>
  <dataValidations count="2">
    <dataValidation type="list" allowBlank="1" showInputMessage="1" showErrorMessage="1" sqref="E8:F8" xr:uid="{3A28FB18-05A9-4289-9B27-812B8E94BB06}">
      <formula1>$AC$5:$AC$7</formula1>
    </dataValidation>
    <dataValidation type="list" allowBlank="1" showInputMessage="1" showErrorMessage="1" sqref="E4:F4 E6:F6 E10:F10 E15:F16" xr:uid="{040CC270-17E0-409E-A511-01325BDCF1E2}">
      <formula1>$AD$5:$AD$7</formula1>
    </dataValidation>
  </dataValidations>
  <pageMargins left="0.7" right="0.7" top="0.75" bottom="0.75" header="0.3" footer="0.3"/>
  <pageSetup paperSize="9" orientation="portrait" verticalDpi="9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2DAD1A5-343F-46D0-9575-0D90695DBACF}">
  <sheetPr codeName="Feuil3">
    <tabColor theme="7" tint="0.79998168889431442"/>
  </sheetPr>
  <dimension ref="B1:I30"/>
  <sheetViews>
    <sheetView tabSelected="1" zoomScale="90" zoomScaleNormal="90" workbookViewId="0">
      <selection activeCell="E20" sqref="E20:G21"/>
    </sheetView>
  </sheetViews>
  <sheetFormatPr baseColWidth="10" defaultColWidth="10.86328125" defaultRowHeight="13.15" x14ac:dyDescent="0.45"/>
  <cols>
    <col min="1" max="2" width="2.265625" style="86" customWidth="1"/>
    <col min="3" max="3" width="24.1328125" style="86" customWidth="1"/>
    <col min="4" max="4" width="2.73046875" style="109" customWidth="1"/>
    <col min="5" max="5" width="64.1328125" style="86" customWidth="1"/>
    <col min="6" max="6" width="58.1328125" style="86" customWidth="1"/>
    <col min="7" max="7" width="14.1328125" style="86" customWidth="1"/>
    <col min="8" max="8" width="14.59765625" style="78" customWidth="1"/>
    <col min="9" max="9" width="10.86328125" style="86" hidden="1" customWidth="1"/>
    <col min="10" max="10" width="126.86328125" style="86" bestFit="1" customWidth="1"/>
    <col min="11" max="16384" width="10.86328125" style="86"/>
  </cols>
  <sheetData>
    <row r="1" spans="2:9" s="73" customFormat="1" ht="21" x14ac:dyDescent="0.45">
      <c r="B1" s="68" t="s">
        <v>47</v>
      </c>
      <c r="C1" s="69"/>
      <c r="D1" s="70"/>
      <c r="E1" s="69"/>
      <c r="F1" s="69"/>
      <c r="G1" s="69"/>
      <c r="H1" s="71"/>
      <c r="I1" s="72"/>
    </row>
    <row r="2" spans="2:9" s="73" customFormat="1" ht="44.25" customHeight="1" x14ac:dyDescent="0.45">
      <c r="B2" s="198" t="str">
        <f>Summary!C2</f>
        <v>This Excel document must be completed and uploaded by the buyer into ARIBA with the purchase contract to be approved by the representatives of GBU / Function and Procurement line
before launching the signature workflow to the supplier. Please contact your local Procurement Support contact for further information and support.</v>
      </c>
      <c r="C2" s="198"/>
      <c r="D2" s="198"/>
      <c r="E2" s="198"/>
      <c r="F2" s="198"/>
      <c r="G2" s="74"/>
      <c r="H2" s="71"/>
    </row>
    <row r="3" spans="2:9" s="73" customFormat="1" ht="27.75" customHeight="1" x14ac:dyDescent="0.45">
      <c r="B3" s="206" t="s">
        <v>48</v>
      </c>
      <c r="C3" s="206"/>
      <c r="D3" s="206"/>
      <c r="E3" s="206"/>
      <c r="F3" s="206"/>
      <c r="G3" s="75" t="s">
        <v>49</v>
      </c>
      <c r="H3" s="71"/>
      <c r="I3" s="76" t="s">
        <v>50</v>
      </c>
    </row>
    <row r="4" spans="2:9" s="73" customFormat="1" x14ac:dyDescent="0.45">
      <c r="B4" s="206"/>
      <c r="C4" s="206"/>
      <c r="D4" s="206"/>
      <c r="E4" s="206"/>
      <c r="F4" s="206"/>
      <c r="G4" s="77" t="s">
        <v>51</v>
      </c>
      <c r="H4" s="71"/>
      <c r="I4" s="78" t="s">
        <v>50</v>
      </c>
    </row>
    <row r="5" spans="2:9" s="73" customFormat="1" ht="31.5" customHeight="1" x14ac:dyDescent="0.45">
      <c r="B5" s="206"/>
      <c r="C5" s="206"/>
      <c r="D5" s="206"/>
      <c r="E5" s="206"/>
      <c r="F5" s="206"/>
      <c r="G5" s="79" t="s">
        <v>52</v>
      </c>
      <c r="H5" s="71"/>
      <c r="I5" s="80" t="s">
        <v>53</v>
      </c>
    </row>
    <row r="6" spans="2:9" s="85" customFormat="1" x14ac:dyDescent="0.45">
      <c r="B6" s="81"/>
      <c r="C6" s="81"/>
      <c r="D6" s="81"/>
      <c r="E6" s="81"/>
      <c r="F6" s="81"/>
      <c r="G6" s="82"/>
      <c r="H6" s="83"/>
      <c r="I6" s="84"/>
    </row>
    <row r="7" spans="2:9" x14ac:dyDescent="0.45">
      <c r="C7" s="89" t="s">
        <v>54</v>
      </c>
      <c r="D7" s="205" t="s">
        <v>55</v>
      </c>
      <c r="E7" s="205"/>
      <c r="F7" s="114" t="s">
        <v>56</v>
      </c>
      <c r="G7" s="87" t="s">
        <v>57</v>
      </c>
    </row>
    <row r="8" spans="2:9" ht="15.4" x14ac:dyDescent="0.45">
      <c r="B8" s="88"/>
      <c r="C8" s="204" t="s">
        <v>58</v>
      </c>
      <c r="D8" s="90"/>
      <c r="E8" s="90" t="s">
        <v>59</v>
      </c>
      <c r="F8" s="57" t="s">
        <v>6</v>
      </c>
      <c r="G8" s="91">
        <v>1</v>
      </c>
    </row>
    <row r="9" spans="2:9" ht="15.4" x14ac:dyDescent="0.45">
      <c r="B9" s="88"/>
      <c r="C9" s="204"/>
      <c r="D9" s="92"/>
      <c r="E9" s="93" t="s">
        <v>60</v>
      </c>
      <c r="F9" s="57" t="s">
        <v>6</v>
      </c>
      <c r="G9" s="91">
        <v>2</v>
      </c>
      <c r="H9" s="94"/>
    </row>
    <row r="10" spans="2:9" s="98" customFormat="1" ht="15.4" x14ac:dyDescent="0.45">
      <c r="B10" s="95"/>
      <c r="C10" s="204"/>
      <c r="D10" s="199"/>
      <c r="E10" s="96" t="s">
        <v>61</v>
      </c>
      <c r="F10" s="58" t="s">
        <v>6</v>
      </c>
      <c r="G10" s="91">
        <v>3</v>
      </c>
      <c r="H10" s="97"/>
    </row>
    <row r="11" spans="2:9" s="98" customFormat="1" ht="15.4" x14ac:dyDescent="0.45">
      <c r="B11" s="95"/>
      <c r="C11" s="204"/>
      <c r="D11" s="200"/>
      <c r="E11" s="96" t="s">
        <v>63</v>
      </c>
      <c r="F11" s="58" t="s">
        <v>6</v>
      </c>
      <c r="G11" s="91">
        <v>4</v>
      </c>
      <c r="H11" s="99"/>
    </row>
    <row r="12" spans="2:9" s="98" customFormat="1" ht="15.4" x14ac:dyDescent="0.45">
      <c r="B12" s="95"/>
      <c r="C12" s="204"/>
      <c r="D12" s="201"/>
      <c r="E12" s="96" t="s">
        <v>64</v>
      </c>
      <c r="F12" s="59"/>
      <c r="G12" s="91">
        <v>3</v>
      </c>
      <c r="H12" s="99"/>
    </row>
    <row r="13" spans="2:9" s="98" customFormat="1" ht="26.25" x14ac:dyDescent="0.45">
      <c r="B13" s="95"/>
      <c r="C13" s="100" t="s">
        <v>65</v>
      </c>
      <c r="D13" s="92"/>
      <c r="E13" s="93" t="s">
        <v>66</v>
      </c>
      <c r="F13" s="67" t="str" cm="1">
        <f t="array" ref="F13">Proc_approvers</f>
        <v/>
      </c>
      <c r="G13" s="91">
        <v>4</v>
      </c>
      <c r="H13" s="99"/>
    </row>
    <row r="14" spans="2:9" ht="15.75" customHeight="1" x14ac:dyDescent="0.45">
      <c r="B14" s="88"/>
      <c r="C14" s="202" t="s">
        <v>67</v>
      </c>
      <c r="D14" s="90"/>
      <c r="E14" s="101" t="s">
        <v>68</v>
      </c>
      <c r="F14" s="66" t="str">
        <f>IF(OR(Approver_50=Approver_3,Approver_15=Approver_3),"",IF(Contract_value&gt;3000000,Approver_3,""))</f>
        <v/>
      </c>
      <c r="G14" s="91">
        <v>5</v>
      </c>
      <c r="H14" s="102" t="s">
        <v>69</v>
      </c>
      <c r="I14" s="103"/>
    </row>
    <row r="15" spans="2:9" ht="15.4" x14ac:dyDescent="0.45">
      <c r="B15" s="88"/>
      <c r="C15" s="203"/>
      <c r="D15" s="104"/>
      <c r="E15" s="104" t="s">
        <v>70</v>
      </c>
      <c r="F15" s="67" t="str">
        <f>IF(Contract_value&gt;3000000,Proc_approver_3,"")</f>
        <v/>
      </c>
      <c r="G15" s="91">
        <v>6</v>
      </c>
      <c r="H15" s="108"/>
      <c r="I15" s="103"/>
    </row>
    <row r="16" spans="2:9" ht="15.4" x14ac:dyDescent="0.45">
      <c r="B16" s="88"/>
      <c r="C16" s="100" t="s">
        <v>71</v>
      </c>
      <c r="D16" s="90"/>
      <c r="E16" s="101" t="s">
        <v>72</v>
      </c>
      <c r="F16" s="66" t="str">
        <f>IF(Contract_value&gt;15000000,Approver_15,"")</f>
        <v/>
      </c>
      <c r="G16" s="91">
        <v>7</v>
      </c>
      <c r="H16" s="102" t="s">
        <v>69</v>
      </c>
      <c r="I16" s="103"/>
    </row>
    <row r="17" spans="2:9" ht="15.4" x14ac:dyDescent="0.45">
      <c r="B17" s="88"/>
      <c r="C17" s="202" t="s">
        <v>73</v>
      </c>
      <c r="D17" s="90"/>
      <c r="E17" s="90" t="s">
        <v>74</v>
      </c>
      <c r="F17" s="66" t="str">
        <f>IF(Contract_value&gt;50000000,Approver_50,"")</f>
        <v/>
      </c>
      <c r="G17" s="91">
        <v>9</v>
      </c>
      <c r="H17" s="102" t="s">
        <v>75</v>
      </c>
      <c r="I17" s="103"/>
    </row>
    <row r="18" spans="2:9" ht="15.4" x14ac:dyDescent="0.45">
      <c r="B18" s="88"/>
      <c r="C18" s="203"/>
      <c r="D18" s="104"/>
      <c r="E18" s="104" t="s">
        <v>76</v>
      </c>
      <c r="F18" s="66" t="str">
        <f>IF(Contract_value&gt;50000000,"Catherine MacGregor","")</f>
        <v/>
      </c>
      <c r="G18" s="91">
        <v>10</v>
      </c>
      <c r="H18" s="103"/>
      <c r="I18" s="103"/>
    </row>
    <row r="19" spans="2:9" ht="14.65" thickBot="1" x14ac:dyDescent="0.5">
      <c r="C19" s="105"/>
      <c r="D19" s="106"/>
      <c r="E19" s="105"/>
      <c r="F19" s="105"/>
      <c r="G19" s="105"/>
      <c r="H19" s="107"/>
    </row>
    <row r="20" spans="2:9" ht="31.5" customHeight="1" x14ac:dyDescent="0.45">
      <c r="C20" s="212" t="s">
        <v>701</v>
      </c>
      <c r="D20" s="86"/>
      <c r="E20" s="214" t="s">
        <v>6</v>
      </c>
      <c r="F20" s="215"/>
      <c r="G20" s="216"/>
      <c r="H20" s="220"/>
      <c r="I20" s="220"/>
    </row>
    <row r="21" spans="2:9" ht="85.5" customHeight="1" thickBot="1" x14ac:dyDescent="0.5">
      <c r="C21" s="213" t="s">
        <v>77</v>
      </c>
      <c r="D21" s="86"/>
      <c r="E21" s="217"/>
      <c r="F21" s="218"/>
      <c r="G21" s="219"/>
      <c r="H21" s="220"/>
      <c r="I21" s="220"/>
    </row>
    <row r="23" spans="2:9" ht="4.9000000000000004" customHeight="1" x14ac:dyDescent="0.45"/>
    <row r="24" spans="2:9" ht="21" hidden="1" x14ac:dyDescent="0.45">
      <c r="C24" s="110" t="s">
        <v>78</v>
      </c>
      <c r="D24" s="111" t="s">
        <v>79</v>
      </c>
      <c r="I24" s="112" t="s">
        <v>80</v>
      </c>
    </row>
    <row r="25" spans="2:9" ht="14.25" hidden="1" x14ac:dyDescent="0.45">
      <c r="D25" s="111" t="s">
        <v>81</v>
      </c>
      <c r="F25" s="113" t="s">
        <v>82</v>
      </c>
    </row>
    <row r="26" spans="2:9" hidden="1" x14ac:dyDescent="0.45">
      <c r="C26" s="207" t="s">
        <v>6</v>
      </c>
      <c r="D26" s="210" t="s">
        <v>83</v>
      </c>
      <c r="E26" s="211"/>
      <c r="F26" s="114" t="s">
        <v>84</v>
      </c>
      <c r="G26" s="87" t="s">
        <v>85</v>
      </c>
    </row>
    <row r="27" spans="2:9" hidden="1" x14ac:dyDescent="0.45">
      <c r="C27" s="208"/>
      <c r="D27" s="115"/>
      <c r="E27" s="115" t="s">
        <v>86</v>
      </c>
      <c r="F27" s="116"/>
      <c r="G27" s="91">
        <v>1</v>
      </c>
    </row>
    <row r="28" spans="2:9" hidden="1" x14ac:dyDescent="0.45">
      <c r="C28" s="209"/>
      <c r="D28" s="115"/>
      <c r="E28" s="115" t="s">
        <v>87</v>
      </c>
      <c r="F28" s="116" t="s">
        <v>6</v>
      </c>
      <c r="G28" s="91">
        <v>2</v>
      </c>
    </row>
    <row r="29" spans="2:9" hidden="1" x14ac:dyDescent="0.45"/>
    <row r="30" spans="2:9" ht="14.25" hidden="1" x14ac:dyDescent="0.45">
      <c r="E30" s="113"/>
    </row>
  </sheetData>
  <sheetProtection algorithmName="SHA-512" hashValue="VqA0YqA8cpUswQBlQlS3m2xpSPLn/q+EvkhDtAGnqmaJAYtpi8BL+qX8SvYmQJPsWGnfTXJVWPhCARdHVLHJNA==" saltValue="SHHJNh6RCJn9zxs3ToOp8w==" spinCount="100000" sheet="1" selectLockedCells="1"/>
  <mergeCells count="12">
    <mergeCell ref="C26:C28"/>
    <mergeCell ref="D26:E26"/>
    <mergeCell ref="C20:C21"/>
    <mergeCell ref="E20:G21"/>
    <mergeCell ref="H20:I21"/>
    <mergeCell ref="B2:F2"/>
    <mergeCell ref="D10:D12"/>
    <mergeCell ref="C17:C18"/>
    <mergeCell ref="C8:C12"/>
    <mergeCell ref="C14:C15"/>
    <mergeCell ref="D7:E7"/>
    <mergeCell ref="B3:F5"/>
  </mergeCells>
  <dataValidations count="2">
    <dataValidation type="list" allowBlank="1" showInputMessage="1" sqref="F13" xr:uid="{E366F50E-8F02-4581-A809-5367A87FD6E9}">
      <formula1>Proc_approvers</formula1>
    </dataValidation>
    <dataValidation allowBlank="1" showInputMessage="1" sqref="F27:F28" xr:uid="{E536BAFB-C6DE-4183-A529-CC1244A12E17}"/>
  </dataValidations>
  <hyperlinks>
    <hyperlink ref="I24" location="DOCUSIGN!A1" display="DOCUSIGN" xr:uid="{69A42318-F428-41F6-8E59-E46C8F03D2C4}"/>
    <hyperlink ref="F25" r:id="rId1" xr:uid="{0F302152-D0AC-46FC-9AF8-DACC944A9ACE}"/>
  </hyperlinks>
  <pageMargins left="0.7" right="0.7" top="0.75" bottom="0.75" header="0.3" footer="0.3"/>
  <pageSetup paperSize="9" orientation="portrait" verticalDpi="90" r:id="rId2"/>
  <ignoredErrors>
    <ignoredError sqref="F13 F15 F14 F18 B2" unlockedFormula="1"/>
  </ignoredErrors>
  <drawing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7FD45C8-1BCA-4DB9-BD6E-A268383B5853}">
  <sheetPr codeName="Feuil4">
    <tabColor theme="9" tint="0.59999389629810485"/>
  </sheetPr>
  <dimension ref="A1:X121"/>
  <sheetViews>
    <sheetView zoomScaleNormal="100" workbookViewId="0">
      <pane ySplit="1" topLeftCell="A92" activePane="bottomLeft" state="frozen"/>
      <selection activeCell="D107" sqref="D107"/>
      <selection pane="bottomLeft" activeCell="D107" sqref="D107"/>
    </sheetView>
  </sheetViews>
  <sheetFormatPr baseColWidth="10" defaultColWidth="11.3984375" defaultRowHeight="14.25" x14ac:dyDescent="0.45"/>
  <cols>
    <col min="1" max="1" width="34.46484375" customWidth="1"/>
    <col min="2" max="2" width="29.06640625" bestFit="1" customWidth="1"/>
    <col min="3" max="3" width="28.265625" bestFit="1" customWidth="1"/>
    <col min="4" max="5" width="28.265625" customWidth="1"/>
    <col min="6" max="6" width="16.1328125" customWidth="1"/>
  </cols>
  <sheetData>
    <row r="1" spans="1:6" x14ac:dyDescent="0.45">
      <c r="A1" s="42" t="s">
        <v>88</v>
      </c>
      <c r="B1" s="42" t="s">
        <v>89</v>
      </c>
      <c r="C1" s="42" t="s">
        <v>90</v>
      </c>
      <c r="D1" s="42" t="s">
        <v>91</v>
      </c>
      <c r="E1" s="42" t="s">
        <v>92</v>
      </c>
      <c r="F1" s="42" t="s">
        <v>93</v>
      </c>
    </row>
    <row r="2" spans="1:6" x14ac:dyDescent="0.45">
      <c r="A2" s="1" t="s">
        <v>94</v>
      </c>
      <c r="B2" s="1" t="s">
        <v>95</v>
      </c>
      <c r="C2" s="1" t="s">
        <v>96</v>
      </c>
      <c r="D2" s="1" t="s">
        <v>97</v>
      </c>
      <c r="E2" s="1" t="s">
        <v>98</v>
      </c>
      <c r="F2" s="1" t="s">
        <v>99</v>
      </c>
    </row>
    <row r="3" spans="1:6" x14ac:dyDescent="0.45">
      <c r="A3" s="1" t="s">
        <v>94</v>
      </c>
      <c r="B3" s="1" t="s">
        <v>100</v>
      </c>
      <c r="C3" s="1" t="s">
        <v>96</v>
      </c>
      <c r="D3" s="1" t="s">
        <v>97</v>
      </c>
      <c r="E3" s="1" t="s">
        <v>101</v>
      </c>
      <c r="F3" s="1" t="s">
        <v>99</v>
      </c>
    </row>
    <row r="4" spans="1:6" x14ac:dyDescent="0.45">
      <c r="A4" s="1" t="s">
        <v>94</v>
      </c>
      <c r="B4" s="1" t="s">
        <v>102</v>
      </c>
      <c r="C4" s="1" t="s">
        <v>96</v>
      </c>
      <c r="D4" s="1" t="s">
        <v>97</v>
      </c>
      <c r="E4" s="1" t="s">
        <v>103</v>
      </c>
      <c r="F4" s="1" t="s">
        <v>99</v>
      </c>
    </row>
    <row r="5" spans="1:6" x14ac:dyDescent="0.45">
      <c r="A5" s="1" t="s">
        <v>94</v>
      </c>
      <c r="B5" s="1" t="s">
        <v>104</v>
      </c>
      <c r="C5" s="1" t="s">
        <v>96</v>
      </c>
      <c r="D5" s="1" t="s">
        <v>105</v>
      </c>
      <c r="E5" s="1" t="s">
        <v>105</v>
      </c>
    </row>
    <row r="6" spans="1:6" x14ac:dyDescent="0.45">
      <c r="A6" s="1" t="s">
        <v>94</v>
      </c>
      <c r="B6" s="1" t="s">
        <v>106</v>
      </c>
      <c r="C6" s="1" t="s">
        <v>96</v>
      </c>
      <c r="D6" s="1" t="s">
        <v>96</v>
      </c>
      <c r="E6" s="1" t="s">
        <v>96</v>
      </c>
    </row>
    <row r="7" spans="1:6" x14ac:dyDescent="0.45">
      <c r="A7" s="1" t="s">
        <v>94</v>
      </c>
      <c r="B7" s="1" t="s">
        <v>107</v>
      </c>
      <c r="C7" s="1" t="s">
        <v>96</v>
      </c>
      <c r="D7" s="1" t="s">
        <v>108</v>
      </c>
      <c r="E7" s="1" t="s">
        <v>108</v>
      </c>
    </row>
    <row r="8" spans="1:6" x14ac:dyDescent="0.45">
      <c r="A8" s="1" t="s">
        <v>94</v>
      </c>
      <c r="B8" s="1" t="s">
        <v>109</v>
      </c>
      <c r="C8" s="1" t="s">
        <v>96</v>
      </c>
      <c r="D8" s="1" t="s">
        <v>97</v>
      </c>
      <c r="E8" s="1" t="s">
        <v>110</v>
      </c>
      <c r="F8" s="1" t="s">
        <v>660</v>
      </c>
    </row>
    <row r="9" spans="1:6" x14ac:dyDescent="0.45">
      <c r="A9" s="1" t="s">
        <v>94</v>
      </c>
      <c r="B9" s="1" t="s">
        <v>111</v>
      </c>
      <c r="C9" s="1" t="s">
        <v>96</v>
      </c>
      <c r="D9" s="1" t="s">
        <v>97</v>
      </c>
      <c r="E9" s="1" t="s">
        <v>112</v>
      </c>
      <c r="F9" s="1" t="s">
        <v>660</v>
      </c>
    </row>
    <row r="10" spans="1:6" x14ac:dyDescent="0.45">
      <c r="A10" s="1" t="s">
        <v>94</v>
      </c>
      <c r="B10" s="1" t="s">
        <v>688</v>
      </c>
      <c r="C10" s="1" t="s">
        <v>96</v>
      </c>
      <c r="D10" s="1" t="s">
        <v>97</v>
      </c>
      <c r="E10" s="1" t="s">
        <v>113</v>
      </c>
      <c r="F10" s="1" t="s">
        <v>660</v>
      </c>
    </row>
    <row r="11" spans="1:6" x14ac:dyDescent="0.45">
      <c r="A11" s="1" t="s">
        <v>94</v>
      </c>
      <c r="B11" s="1" t="s">
        <v>172</v>
      </c>
      <c r="C11" s="1" t="s">
        <v>96</v>
      </c>
      <c r="D11" s="1" t="s">
        <v>97</v>
      </c>
      <c r="E11" s="1" t="s">
        <v>113</v>
      </c>
      <c r="F11" s="1" t="s">
        <v>660</v>
      </c>
    </row>
    <row r="12" spans="1:6" x14ac:dyDescent="0.45">
      <c r="A12" s="1" t="s">
        <v>94</v>
      </c>
      <c r="B12" s="1" t="s">
        <v>174</v>
      </c>
      <c r="C12" s="1" t="s">
        <v>96</v>
      </c>
      <c r="D12" s="1" t="s">
        <v>97</v>
      </c>
      <c r="E12" s="1" t="s">
        <v>113</v>
      </c>
      <c r="F12" s="1" t="s">
        <v>660</v>
      </c>
    </row>
    <row r="13" spans="1:6" x14ac:dyDescent="0.45">
      <c r="A13" s="1" t="s">
        <v>94</v>
      </c>
      <c r="B13" s="1" t="s">
        <v>176</v>
      </c>
      <c r="C13" s="1" t="s">
        <v>96</v>
      </c>
      <c r="D13" s="1" t="s">
        <v>97</v>
      </c>
      <c r="E13" s="1" t="s">
        <v>113</v>
      </c>
      <c r="F13" s="1" t="s">
        <v>660</v>
      </c>
    </row>
    <row r="14" spans="1:6" x14ac:dyDescent="0.45">
      <c r="A14" s="1" t="s">
        <v>94</v>
      </c>
      <c r="B14" s="1" t="s">
        <v>208</v>
      </c>
      <c r="C14" s="1" t="s">
        <v>96</v>
      </c>
      <c r="D14" s="1" t="s">
        <v>97</v>
      </c>
      <c r="E14" s="1" t="s">
        <v>113</v>
      </c>
      <c r="F14" s="1" t="s">
        <v>660</v>
      </c>
    </row>
    <row r="15" spans="1:6" x14ac:dyDescent="0.45">
      <c r="A15" s="1" t="s">
        <v>94</v>
      </c>
      <c r="B15" s="1" t="s">
        <v>114</v>
      </c>
      <c r="C15" s="1" t="s">
        <v>96</v>
      </c>
      <c r="D15" s="1" t="s">
        <v>97</v>
      </c>
      <c r="E15" s="1" t="s">
        <v>115</v>
      </c>
      <c r="F15" s="1" t="s">
        <v>660</v>
      </c>
    </row>
    <row r="16" spans="1:6" s="118" customFormat="1" x14ac:dyDescent="0.45">
      <c r="A16" s="117" t="s">
        <v>94</v>
      </c>
      <c r="B16" s="117" t="s">
        <v>681</v>
      </c>
      <c r="C16" s="117" t="s">
        <v>96</v>
      </c>
      <c r="D16" s="117" t="s">
        <v>682</v>
      </c>
      <c r="E16" s="117" t="s">
        <v>671</v>
      </c>
      <c r="F16" s="117" t="s">
        <v>680</v>
      </c>
    </row>
    <row r="17" spans="1:6" x14ac:dyDescent="0.45">
      <c r="A17" s="1" t="s">
        <v>94</v>
      </c>
      <c r="B17" s="1" t="s">
        <v>116</v>
      </c>
      <c r="C17" s="1" t="s">
        <v>96</v>
      </c>
      <c r="D17" s="1" t="s">
        <v>117</v>
      </c>
      <c r="E17" s="1" t="s">
        <v>118</v>
      </c>
      <c r="F17" s="1" t="s">
        <v>671</v>
      </c>
    </row>
    <row r="18" spans="1:6" x14ac:dyDescent="0.45">
      <c r="A18" s="1" t="s">
        <v>94</v>
      </c>
      <c r="B18" s="1" t="s">
        <v>119</v>
      </c>
      <c r="C18" s="1" t="s">
        <v>96</v>
      </c>
      <c r="D18" s="1" t="s">
        <v>117</v>
      </c>
      <c r="E18" s="1" t="s">
        <v>120</v>
      </c>
      <c r="F18" s="1" t="s">
        <v>671</v>
      </c>
    </row>
    <row r="19" spans="1:6" x14ac:dyDescent="0.45">
      <c r="A19" s="1" t="s">
        <v>94</v>
      </c>
      <c r="B19" s="1" t="s">
        <v>121</v>
      </c>
      <c r="C19" s="1" t="s">
        <v>96</v>
      </c>
      <c r="D19" s="1" t="s">
        <v>117</v>
      </c>
      <c r="E19" s="1" t="s">
        <v>122</v>
      </c>
      <c r="F19" s="1" t="s">
        <v>671</v>
      </c>
    </row>
    <row r="20" spans="1:6" x14ac:dyDescent="0.45">
      <c r="A20" s="1" t="s">
        <v>94</v>
      </c>
      <c r="B20" s="1" t="s">
        <v>123</v>
      </c>
      <c r="C20" s="1" t="s">
        <v>96</v>
      </c>
      <c r="D20" s="1" t="s">
        <v>117</v>
      </c>
      <c r="E20" s="1" t="s">
        <v>124</v>
      </c>
      <c r="F20" s="1" t="s">
        <v>671</v>
      </c>
    </row>
    <row r="21" spans="1:6" x14ac:dyDescent="0.45">
      <c r="A21" s="1" t="s">
        <v>94</v>
      </c>
      <c r="B21" s="1" t="s">
        <v>125</v>
      </c>
      <c r="C21" s="1" t="s">
        <v>96</v>
      </c>
      <c r="D21" s="1" t="s">
        <v>117</v>
      </c>
      <c r="E21" s="1" t="s">
        <v>126</v>
      </c>
      <c r="F21" s="1" t="s">
        <v>671</v>
      </c>
    </row>
    <row r="22" spans="1:6" x14ac:dyDescent="0.45">
      <c r="A22" s="1" t="s">
        <v>94</v>
      </c>
      <c r="B22" s="1" t="s">
        <v>127</v>
      </c>
      <c r="C22" s="1" t="s">
        <v>96</v>
      </c>
      <c r="D22" s="1" t="s">
        <v>117</v>
      </c>
      <c r="E22" s="1" t="s">
        <v>128</v>
      </c>
      <c r="F22" s="1" t="s">
        <v>671</v>
      </c>
    </row>
    <row r="23" spans="1:6" s="118" customFormat="1" x14ac:dyDescent="0.45">
      <c r="A23" s="117" t="s">
        <v>94</v>
      </c>
      <c r="B23" s="117" t="s">
        <v>129</v>
      </c>
      <c r="C23" s="117" t="s">
        <v>96</v>
      </c>
      <c r="D23" s="117" t="s">
        <v>117</v>
      </c>
      <c r="E23" s="117" t="s">
        <v>130</v>
      </c>
      <c r="F23" s="117" t="s">
        <v>671</v>
      </c>
    </row>
    <row r="24" spans="1:6" s="118" customFormat="1" x14ac:dyDescent="0.45">
      <c r="A24" s="117" t="s">
        <v>94</v>
      </c>
      <c r="B24" s="117" t="s">
        <v>131</v>
      </c>
      <c r="C24" s="117" t="s">
        <v>96</v>
      </c>
      <c r="D24" s="117" t="s">
        <v>132</v>
      </c>
      <c r="E24" s="117" t="s">
        <v>133</v>
      </c>
      <c r="F24" s="117" t="s">
        <v>671</v>
      </c>
    </row>
    <row r="25" spans="1:6" s="118" customFormat="1" x14ac:dyDescent="0.45">
      <c r="A25" s="117" t="s">
        <v>94</v>
      </c>
      <c r="B25" s="117" t="s">
        <v>134</v>
      </c>
      <c r="C25" s="117" t="s">
        <v>96</v>
      </c>
      <c r="D25" s="117" t="s">
        <v>132</v>
      </c>
      <c r="E25" s="117" t="s">
        <v>135</v>
      </c>
      <c r="F25" s="117" t="s">
        <v>671</v>
      </c>
    </row>
    <row r="26" spans="1:6" s="118" customFormat="1" x14ac:dyDescent="0.45">
      <c r="A26" s="117" t="s">
        <v>94</v>
      </c>
      <c r="B26" s="117" t="s">
        <v>136</v>
      </c>
      <c r="C26" s="117" t="s">
        <v>96</v>
      </c>
      <c r="D26" s="117" t="s">
        <v>132</v>
      </c>
      <c r="E26" s="117" t="s">
        <v>137</v>
      </c>
      <c r="F26" s="117" t="s">
        <v>671</v>
      </c>
    </row>
    <row r="27" spans="1:6" s="118" customFormat="1" x14ac:dyDescent="0.45">
      <c r="A27" s="117" t="s">
        <v>94</v>
      </c>
      <c r="B27" s="117" t="s">
        <v>138</v>
      </c>
      <c r="C27" s="117" t="s">
        <v>96</v>
      </c>
      <c r="D27" s="117" t="s">
        <v>132</v>
      </c>
      <c r="E27" s="117" t="s">
        <v>139</v>
      </c>
      <c r="F27" s="117" t="s">
        <v>671</v>
      </c>
    </row>
    <row r="28" spans="1:6" s="118" customFormat="1" x14ac:dyDescent="0.45">
      <c r="A28" s="117" t="s">
        <v>94</v>
      </c>
      <c r="B28" s="117" t="s">
        <v>140</v>
      </c>
      <c r="C28" s="117" t="s">
        <v>96</v>
      </c>
      <c r="D28" s="117" t="s">
        <v>132</v>
      </c>
      <c r="E28" s="117" t="s">
        <v>130</v>
      </c>
      <c r="F28" s="117" t="s">
        <v>671</v>
      </c>
    </row>
    <row r="29" spans="1:6" x14ac:dyDescent="0.45">
      <c r="A29" s="1" t="s">
        <v>94</v>
      </c>
      <c r="B29" s="1" t="s">
        <v>141</v>
      </c>
      <c r="C29" s="1" t="s">
        <v>96</v>
      </c>
      <c r="D29" s="1" t="s">
        <v>132</v>
      </c>
      <c r="E29" s="1" t="s">
        <v>142</v>
      </c>
      <c r="F29" s="1" t="s">
        <v>671</v>
      </c>
    </row>
    <row r="30" spans="1:6" x14ac:dyDescent="0.45">
      <c r="A30" s="1" t="s">
        <v>94</v>
      </c>
      <c r="B30" s="1" t="s">
        <v>143</v>
      </c>
      <c r="C30" s="1" t="s">
        <v>96</v>
      </c>
      <c r="D30" s="1" t="s">
        <v>97</v>
      </c>
      <c r="E30" s="1" t="s">
        <v>144</v>
      </c>
      <c r="F30" s="1" t="s">
        <v>145</v>
      </c>
    </row>
    <row r="31" spans="1:6" x14ac:dyDescent="0.45">
      <c r="A31" s="1" t="s">
        <v>94</v>
      </c>
      <c r="B31" s="1" t="s">
        <v>146</v>
      </c>
      <c r="C31" s="1" t="s">
        <v>96</v>
      </c>
      <c r="D31" s="1" t="s">
        <v>97</v>
      </c>
      <c r="E31" s="1" t="s">
        <v>144</v>
      </c>
      <c r="F31" s="1" t="s">
        <v>147</v>
      </c>
    </row>
    <row r="32" spans="1:6" x14ac:dyDescent="0.45">
      <c r="A32" s="1" t="s">
        <v>94</v>
      </c>
      <c r="B32" s="1" t="s">
        <v>148</v>
      </c>
      <c r="C32" s="1" t="s">
        <v>96</v>
      </c>
      <c r="D32" s="1" t="s">
        <v>96</v>
      </c>
      <c r="E32" s="1" t="s">
        <v>96</v>
      </c>
    </row>
    <row r="33" spans="1:6" s="118" customFormat="1" x14ac:dyDescent="0.45">
      <c r="A33" s="117" t="s">
        <v>94</v>
      </c>
      <c r="B33" s="117" t="s">
        <v>149</v>
      </c>
      <c r="C33" s="117" t="s">
        <v>96</v>
      </c>
      <c r="D33" s="117" t="s">
        <v>150</v>
      </c>
      <c r="E33" s="1" t="s">
        <v>674</v>
      </c>
      <c r="F33" s="1" t="s">
        <v>673</v>
      </c>
    </row>
    <row r="34" spans="1:6" x14ac:dyDescent="0.45">
      <c r="A34" s="1" t="s">
        <v>11</v>
      </c>
      <c r="B34" s="1" t="s">
        <v>104</v>
      </c>
      <c r="C34" s="1" t="s">
        <v>151</v>
      </c>
      <c r="D34" s="41" t="s">
        <v>62</v>
      </c>
      <c r="E34" s="41" t="s">
        <v>62</v>
      </c>
    </row>
    <row r="35" spans="1:6" x14ac:dyDescent="0.45">
      <c r="A35" s="1" t="s">
        <v>11</v>
      </c>
      <c r="B35" s="1" t="s">
        <v>152</v>
      </c>
      <c r="C35" s="1" t="s">
        <v>151</v>
      </c>
      <c r="D35" s="41" t="s">
        <v>62</v>
      </c>
      <c r="E35" s="41" t="s">
        <v>62</v>
      </c>
    </row>
    <row r="36" spans="1:6" x14ac:dyDescent="0.45">
      <c r="A36" s="1" t="s">
        <v>11</v>
      </c>
      <c r="B36" s="1" t="s">
        <v>153</v>
      </c>
      <c r="C36" s="1" t="s">
        <v>151</v>
      </c>
      <c r="D36" s="41" t="s">
        <v>62</v>
      </c>
      <c r="E36" s="41" t="s">
        <v>62</v>
      </c>
    </row>
    <row r="37" spans="1:6" x14ac:dyDescent="0.45">
      <c r="A37" s="1" t="s">
        <v>11</v>
      </c>
      <c r="B37" s="1" t="s">
        <v>154</v>
      </c>
      <c r="C37" s="1" t="s">
        <v>151</v>
      </c>
      <c r="D37" s="41" t="s">
        <v>62</v>
      </c>
      <c r="E37" s="41" t="s">
        <v>62</v>
      </c>
    </row>
    <row r="38" spans="1:6" x14ac:dyDescent="0.45">
      <c r="A38" s="1" t="s">
        <v>11</v>
      </c>
      <c r="B38" s="1" t="s">
        <v>146</v>
      </c>
      <c r="C38" s="1" t="s">
        <v>151</v>
      </c>
      <c r="D38" s="41"/>
      <c r="E38" s="41" t="s">
        <v>155</v>
      </c>
      <c r="F38" s="1" t="s">
        <v>147</v>
      </c>
    </row>
    <row r="39" spans="1:6" x14ac:dyDescent="0.45">
      <c r="A39" s="1" t="s">
        <v>11</v>
      </c>
      <c r="B39" s="1" t="s">
        <v>156</v>
      </c>
      <c r="C39" s="1" t="s">
        <v>151</v>
      </c>
      <c r="D39" s="41" t="s">
        <v>62</v>
      </c>
      <c r="E39" s="1" t="s">
        <v>157</v>
      </c>
      <c r="F39" s="1" t="s">
        <v>147</v>
      </c>
    </row>
    <row r="40" spans="1:6" x14ac:dyDescent="0.45">
      <c r="A40" s="1" t="s">
        <v>11</v>
      </c>
      <c r="B40" s="1" t="s">
        <v>13</v>
      </c>
      <c r="C40" s="1" t="s">
        <v>151</v>
      </c>
      <c r="D40" s="117" t="s">
        <v>675</v>
      </c>
      <c r="E40" s="117" t="s">
        <v>676</v>
      </c>
      <c r="F40" s="1" t="s">
        <v>677</v>
      </c>
    </row>
    <row r="41" spans="1:6" x14ac:dyDescent="0.45">
      <c r="A41" s="1" t="s">
        <v>158</v>
      </c>
      <c r="B41" s="1" t="s">
        <v>159</v>
      </c>
      <c r="C41" s="1" t="s">
        <v>160</v>
      </c>
      <c r="D41" s="1" t="s">
        <v>161</v>
      </c>
      <c r="E41" s="1" t="s">
        <v>162</v>
      </c>
      <c r="F41" s="1" t="s">
        <v>99</v>
      </c>
    </row>
    <row r="42" spans="1:6" x14ac:dyDescent="0.45">
      <c r="A42" s="1" t="s">
        <v>158</v>
      </c>
      <c r="B42" s="1" t="s">
        <v>163</v>
      </c>
      <c r="C42" s="1" t="s">
        <v>160</v>
      </c>
      <c r="D42" s="1" t="s">
        <v>161</v>
      </c>
      <c r="E42" s="1" t="s">
        <v>164</v>
      </c>
      <c r="F42" s="1" t="s">
        <v>99</v>
      </c>
    </row>
    <row r="43" spans="1:6" x14ac:dyDescent="0.45">
      <c r="A43" s="1" t="s">
        <v>158</v>
      </c>
      <c r="B43" s="1" t="s">
        <v>165</v>
      </c>
      <c r="C43" s="1" t="s">
        <v>160</v>
      </c>
      <c r="D43" s="1" t="s">
        <v>161</v>
      </c>
      <c r="E43" s="1" t="s">
        <v>161</v>
      </c>
      <c r="F43" s="1" t="s">
        <v>99</v>
      </c>
    </row>
    <row r="44" spans="1:6" x14ac:dyDescent="0.45">
      <c r="A44" s="1" t="s">
        <v>158</v>
      </c>
      <c r="B44" s="1" t="s">
        <v>166</v>
      </c>
      <c r="C44" s="1" t="s">
        <v>160</v>
      </c>
      <c r="D44" s="1" t="s">
        <v>161</v>
      </c>
      <c r="E44" s="1" t="s">
        <v>167</v>
      </c>
      <c r="F44" s="1" t="s">
        <v>99</v>
      </c>
    </row>
    <row r="45" spans="1:6" x14ac:dyDescent="0.45">
      <c r="A45" s="1" t="s">
        <v>158</v>
      </c>
      <c r="B45" s="1" t="s">
        <v>104</v>
      </c>
      <c r="C45" s="1" t="s">
        <v>160</v>
      </c>
      <c r="D45" s="1" t="s">
        <v>168</v>
      </c>
      <c r="E45" s="1" t="s">
        <v>168</v>
      </c>
    </row>
    <row r="46" spans="1:6" x14ac:dyDescent="0.45">
      <c r="A46" s="1" t="s">
        <v>158</v>
      </c>
      <c r="B46" s="1" t="s">
        <v>109</v>
      </c>
      <c r="C46" s="1" t="s">
        <v>160</v>
      </c>
      <c r="D46" s="1" t="s">
        <v>169</v>
      </c>
      <c r="E46" s="1" t="s">
        <v>170</v>
      </c>
      <c r="F46" s="1" t="s">
        <v>660</v>
      </c>
    </row>
    <row r="47" spans="1:6" x14ac:dyDescent="0.45">
      <c r="A47" s="1" t="s">
        <v>158</v>
      </c>
      <c r="B47" s="1" t="s">
        <v>111</v>
      </c>
      <c r="C47" s="1" t="s">
        <v>160</v>
      </c>
      <c r="D47" s="1" t="s">
        <v>169</v>
      </c>
      <c r="E47" s="1" t="s">
        <v>171</v>
      </c>
      <c r="F47" s="1" t="s">
        <v>660</v>
      </c>
    </row>
    <row r="48" spans="1:6" x14ac:dyDescent="0.45">
      <c r="A48" s="1" t="s">
        <v>158</v>
      </c>
      <c r="B48" s="1" t="s">
        <v>172</v>
      </c>
      <c r="C48" s="1" t="s">
        <v>160</v>
      </c>
      <c r="D48" s="1" t="s">
        <v>169</v>
      </c>
      <c r="E48" s="1" t="s">
        <v>173</v>
      </c>
      <c r="F48" s="1" t="s">
        <v>660</v>
      </c>
    </row>
    <row r="49" spans="1:6" x14ac:dyDescent="0.45">
      <c r="A49" s="1" t="s">
        <v>158</v>
      </c>
      <c r="B49" s="1" t="s">
        <v>174</v>
      </c>
      <c r="C49" s="1" t="s">
        <v>160</v>
      </c>
      <c r="D49" s="1" t="s">
        <v>169</v>
      </c>
      <c r="E49" s="1" t="s">
        <v>175</v>
      </c>
      <c r="F49" s="1" t="s">
        <v>660</v>
      </c>
    </row>
    <row r="50" spans="1:6" x14ac:dyDescent="0.45">
      <c r="A50" s="1" t="s">
        <v>158</v>
      </c>
      <c r="B50" s="1" t="s">
        <v>176</v>
      </c>
      <c r="C50" s="1" t="s">
        <v>160</v>
      </c>
      <c r="D50" s="1" t="s">
        <v>169</v>
      </c>
      <c r="E50" s="1" t="s">
        <v>683</v>
      </c>
      <c r="F50" s="1" t="s">
        <v>660</v>
      </c>
    </row>
    <row r="51" spans="1:6" x14ac:dyDescent="0.45">
      <c r="A51" s="1" t="s">
        <v>158</v>
      </c>
      <c r="B51" s="1" t="s">
        <v>114</v>
      </c>
      <c r="C51" s="1" t="s">
        <v>160</v>
      </c>
      <c r="D51" s="1" t="s">
        <v>169</v>
      </c>
      <c r="E51" s="1" t="s">
        <v>177</v>
      </c>
      <c r="F51" s="1" t="s">
        <v>660</v>
      </c>
    </row>
    <row r="52" spans="1:6" x14ac:dyDescent="0.45">
      <c r="A52" s="1" t="s">
        <v>158</v>
      </c>
      <c r="B52" s="1" t="s">
        <v>143</v>
      </c>
      <c r="C52" s="1" t="s">
        <v>160</v>
      </c>
      <c r="D52" s="1" t="s">
        <v>178</v>
      </c>
      <c r="E52" s="1" t="s">
        <v>178</v>
      </c>
      <c r="F52" s="1" t="s">
        <v>145</v>
      </c>
    </row>
    <row r="53" spans="1:6" x14ac:dyDescent="0.45">
      <c r="A53" s="1" t="s">
        <v>158</v>
      </c>
      <c r="B53" s="1" t="s">
        <v>146</v>
      </c>
      <c r="C53" s="1" t="s">
        <v>160</v>
      </c>
      <c r="D53" s="1" t="s">
        <v>179</v>
      </c>
      <c r="E53" s="1" t="s">
        <v>179</v>
      </c>
      <c r="F53" s="1" t="s">
        <v>147</v>
      </c>
    </row>
    <row r="54" spans="1:6" x14ac:dyDescent="0.45">
      <c r="A54" s="1" t="s">
        <v>158</v>
      </c>
      <c r="B54" s="1" t="s">
        <v>156</v>
      </c>
      <c r="C54" s="1" t="s">
        <v>160</v>
      </c>
      <c r="D54" s="1" t="s">
        <v>179</v>
      </c>
      <c r="E54" s="1" t="s">
        <v>180</v>
      </c>
      <c r="F54" s="1" t="s">
        <v>147</v>
      </c>
    </row>
    <row r="55" spans="1:6" x14ac:dyDescent="0.45">
      <c r="A55" s="1" t="s">
        <v>181</v>
      </c>
      <c r="B55" s="1" t="s">
        <v>95</v>
      </c>
      <c r="C55" s="1" t="s">
        <v>182</v>
      </c>
      <c r="D55" s="1" t="s">
        <v>183</v>
      </c>
      <c r="E55" s="1" t="s">
        <v>184</v>
      </c>
      <c r="F55" s="1" t="s">
        <v>99</v>
      </c>
    </row>
    <row r="56" spans="1:6" x14ac:dyDescent="0.45">
      <c r="A56" s="1" t="s">
        <v>181</v>
      </c>
      <c r="B56" s="1" t="s">
        <v>185</v>
      </c>
      <c r="C56" s="1" t="s">
        <v>182</v>
      </c>
      <c r="D56" s="1" t="s">
        <v>183</v>
      </c>
      <c r="E56" s="41" t="s">
        <v>186</v>
      </c>
      <c r="F56" s="1" t="s">
        <v>99</v>
      </c>
    </row>
    <row r="57" spans="1:6" x14ac:dyDescent="0.45">
      <c r="A57" s="1" t="s">
        <v>181</v>
      </c>
      <c r="B57" s="1" t="s">
        <v>166</v>
      </c>
      <c r="C57" s="1" t="s">
        <v>182</v>
      </c>
      <c r="D57" s="1" t="s">
        <v>183</v>
      </c>
      <c r="E57" s="1" t="s">
        <v>187</v>
      </c>
      <c r="F57" s="1" t="s">
        <v>99</v>
      </c>
    </row>
    <row r="58" spans="1:6" x14ac:dyDescent="0.45">
      <c r="A58" s="1" t="s">
        <v>181</v>
      </c>
      <c r="B58" s="1" t="s">
        <v>104</v>
      </c>
      <c r="C58" s="1" t="s">
        <v>182</v>
      </c>
      <c r="D58" s="1" t="s">
        <v>188</v>
      </c>
      <c r="E58" s="1" t="s">
        <v>188</v>
      </c>
    </row>
    <row r="59" spans="1:6" x14ac:dyDescent="0.45">
      <c r="A59" s="1" t="s">
        <v>181</v>
      </c>
      <c r="B59" s="1" t="s">
        <v>189</v>
      </c>
      <c r="C59" s="1" t="s">
        <v>182</v>
      </c>
      <c r="D59" s="1" t="s">
        <v>190</v>
      </c>
      <c r="E59" s="1" t="s">
        <v>191</v>
      </c>
      <c r="F59" s="1" t="s">
        <v>660</v>
      </c>
    </row>
    <row r="60" spans="1:6" x14ac:dyDescent="0.45">
      <c r="A60" s="1" t="s">
        <v>181</v>
      </c>
      <c r="B60" s="1" t="s">
        <v>192</v>
      </c>
      <c r="C60" s="1" t="s">
        <v>182</v>
      </c>
      <c r="D60" s="1" t="s">
        <v>190</v>
      </c>
      <c r="E60" s="1" t="s">
        <v>193</v>
      </c>
      <c r="F60" s="1" t="s">
        <v>660</v>
      </c>
    </row>
    <row r="61" spans="1:6" x14ac:dyDescent="0.45">
      <c r="A61" s="1" t="s">
        <v>181</v>
      </c>
      <c r="B61" s="1" t="s">
        <v>194</v>
      </c>
      <c r="C61" s="1" t="s">
        <v>182</v>
      </c>
      <c r="D61" s="1" t="s">
        <v>190</v>
      </c>
      <c r="E61" s="1" t="s">
        <v>195</v>
      </c>
      <c r="F61" s="1" t="s">
        <v>660</v>
      </c>
    </row>
    <row r="62" spans="1:6" x14ac:dyDescent="0.45">
      <c r="A62" s="1" t="s">
        <v>181</v>
      </c>
      <c r="B62" s="1" t="s">
        <v>143</v>
      </c>
      <c r="C62" s="1" t="s">
        <v>182</v>
      </c>
      <c r="D62" s="1" t="s">
        <v>196</v>
      </c>
      <c r="E62" s="1" t="s">
        <v>196</v>
      </c>
      <c r="F62" s="1" t="s">
        <v>145</v>
      </c>
    </row>
    <row r="63" spans="1:6" x14ac:dyDescent="0.45">
      <c r="A63" s="1" t="s">
        <v>181</v>
      </c>
      <c r="B63" s="1" t="s">
        <v>197</v>
      </c>
      <c r="C63" s="1" t="s">
        <v>182</v>
      </c>
      <c r="D63" s="1" t="s">
        <v>196</v>
      </c>
      <c r="E63" s="1" t="s">
        <v>196</v>
      </c>
      <c r="F63" s="1" t="s">
        <v>147</v>
      </c>
    </row>
    <row r="64" spans="1:6" x14ac:dyDescent="0.45">
      <c r="A64" s="1" t="s">
        <v>181</v>
      </c>
      <c r="B64" s="1" t="s">
        <v>156</v>
      </c>
      <c r="C64" s="1" t="s">
        <v>182</v>
      </c>
      <c r="D64" s="1" t="s">
        <v>196</v>
      </c>
      <c r="E64" s="1" t="s">
        <v>198</v>
      </c>
      <c r="F64" s="1" t="s">
        <v>147</v>
      </c>
    </row>
    <row r="65" spans="1:24" x14ac:dyDescent="0.45">
      <c r="A65" s="1" t="s">
        <v>181</v>
      </c>
      <c r="B65" s="1" t="s">
        <v>199</v>
      </c>
      <c r="C65" s="1" t="s">
        <v>182</v>
      </c>
      <c r="D65" s="1" t="s">
        <v>200</v>
      </c>
      <c r="E65" s="1" t="s">
        <v>685</v>
      </c>
      <c r="F65" s="1" t="s">
        <v>685</v>
      </c>
    </row>
    <row r="66" spans="1:24" x14ac:dyDescent="0.45">
      <c r="A66" s="1" t="s">
        <v>181</v>
      </c>
      <c r="B66" s="1" t="s">
        <v>687</v>
      </c>
      <c r="C66" s="1" t="s">
        <v>686</v>
      </c>
      <c r="D66" s="1" t="s">
        <v>686</v>
      </c>
      <c r="E66" s="1" t="s">
        <v>686</v>
      </c>
      <c r="F66" s="1" t="s">
        <v>685</v>
      </c>
    </row>
    <row r="67" spans="1:24" x14ac:dyDescent="0.45">
      <c r="A67" s="1" t="s">
        <v>201</v>
      </c>
      <c r="B67" s="1" t="s">
        <v>202</v>
      </c>
      <c r="C67" s="1" t="s">
        <v>203</v>
      </c>
      <c r="D67" s="1" t="s">
        <v>203</v>
      </c>
      <c r="E67" s="1" t="s">
        <v>203</v>
      </c>
    </row>
    <row r="68" spans="1:24" x14ac:dyDescent="0.45">
      <c r="A68" s="1" t="s">
        <v>201</v>
      </c>
      <c r="B68" s="1" t="s">
        <v>204</v>
      </c>
      <c r="C68" s="1" t="s">
        <v>203</v>
      </c>
      <c r="D68" s="1" t="s">
        <v>203</v>
      </c>
      <c r="E68" s="1" t="s">
        <v>203</v>
      </c>
    </row>
    <row r="69" spans="1:24" x14ac:dyDescent="0.45">
      <c r="A69" s="1" t="s">
        <v>201</v>
      </c>
      <c r="B69" s="1" t="s">
        <v>205</v>
      </c>
      <c r="C69" s="1" t="s">
        <v>203</v>
      </c>
      <c r="D69" s="1" t="s">
        <v>203</v>
      </c>
      <c r="E69" s="1" t="s">
        <v>206</v>
      </c>
    </row>
    <row r="70" spans="1:24" x14ac:dyDescent="0.45">
      <c r="A70" s="1" t="s">
        <v>207</v>
      </c>
      <c r="B70" s="1" t="s">
        <v>208</v>
      </c>
      <c r="C70" s="1" t="s">
        <v>209</v>
      </c>
      <c r="D70" s="1" t="s">
        <v>210</v>
      </c>
      <c r="E70" s="1" t="s">
        <v>210</v>
      </c>
      <c r="F70" s="1" t="s">
        <v>660</v>
      </c>
    </row>
    <row r="71" spans="1:24" x14ac:dyDescent="0.45">
      <c r="A71" s="1" t="s">
        <v>211</v>
      </c>
      <c r="B71" s="1" t="s">
        <v>212</v>
      </c>
      <c r="C71" s="1" t="s">
        <v>213</v>
      </c>
      <c r="D71" s="1" t="s">
        <v>214</v>
      </c>
      <c r="E71" s="41" t="s">
        <v>62</v>
      </c>
      <c r="F71" s="1" t="s">
        <v>99</v>
      </c>
    </row>
    <row r="72" spans="1:24" x14ac:dyDescent="0.45">
      <c r="A72" s="1" t="s">
        <v>211</v>
      </c>
      <c r="B72" s="1" t="s">
        <v>104</v>
      </c>
      <c r="C72" s="1" t="s">
        <v>213</v>
      </c>
      <c r="D72" s="1" t="s">
        <v>214</v>
      </c>
      <c r="E72" s="1" t="s">
        <v>214</v>
      </c>
      <c r="X72" t="s">
        <v>217</v>
      </c>
    </row>
    <row r="73" spans="1:24" x14ac:dyDescent="0.45">
      <c r="A73" s="1" t="s">
        <v>211</v>
      </c>
      <c r="B73" s="1" t="s">
        <v>215</v>
      </c>
      <c r="C73" s="1" t="s">
        <v>213</v>
      </c>
      <c r="D73" s="1" t="s">
        <v>214</v>
      </c>
      <c r="E73" s="1" t="s">
        <v>216</v>
      </c>
      <c r="F73" s="1" t="s">
        <v>660</v>
      </c>
    </row>
    <row r="74" spans="1:24" x14ac:dyDescent="0.45">
      <c r="A74" s="1" t="s">
        <v>211</v>
      </c>
      <c r="B74" s="1" t="s">
        <v>143</v>
      </c>
      <c r="C74" s="1" t="s">
        <v>213</v>
      </c>
      <c r="D74" s="1" t="s">
        <v>214</v>
      </c>
      <c r="E74" s="41" t="s">
        <v>62</v>
      </c>
      <c r="F74" s="1" t="s">
        <v>145</v>
      </c>
    </row>
    <row r="75" spans="1:24" x14ac:dyDescent="0.45">
      <c r="A75" s="1" t="s">
        <v>211</v>
      </c>
      <c r="B75" s="1" t="s">
        <v>218</v>
      </c>
      <c r="C75" s="1" t="s">
        <v>213</v>
      </c>
      <c r="D75" s="1" t="s">
        <v>214</v>
      </c>
      <c r="E75" s="41" t="s">
        <v>62</v>
      </c>
      <c r="F75" s="1" t="s">
        <v>147</v>
      </c>
    </row>
    <row r="76" spans="1:24" x14ac:dyDescent="0.45">
      <c r="A76" s="1" t="s">
        <v>219</v>
      </c>
      <c r="B76" s="1" t="s">
        <v>102</v>
      </c>
      <c r="C76" s="1" t="s">
        <v>220</v>
      </c>
      <c r="D76" s="1" t="s">
        <v>183</v>
      </c>
      <c r="E76" s="1" t="s">
        <v>221</v>
      </c>
      <c r="F76" s="1" t="s">
        <v>99</v>
      </c>
    </row>
    <row r="77" spans="1:24" x14ac:dyDescent="0.45">
      <c r="A77" s="1" t="s">
        <v>219</v>
      </c>
      <c r="B77" s="1" t="s">
        <v>104</v>
      </c>
      <c r="C77" s="1" t="s">
        <v>220</v>
      </c>
      <c r="D77" s="1" t="s">
        <v>220</v>
      </c>
      <c r="E77" s="41" t="s">
        <v>62</v>
      </c>
    </row>
    <row r="78" spans="1:24" s="118" customFormat="1" x14ac:dyDescent="0.45">
      <c r="A78" s="117" t="s">
        <v>219</v>
      </c>
      <c r="B78" s="117" t="s">
        <v>222</v>
      </c>
      <c r="C78" s="117" t="s">
        <v>220</v>
      </c>
      <c r="D78" s="117" t="s">
        <v>105</v>
      </c>
      <c r="E78" s="117" t="s">
        <v>130</v>
      </c>
    </row>
    <row r="79" spans="1:24" x14ac:dyDescent="0.45">
      <c r="A79" s="1" t="s">
        <v>219</v>
      </c>
      <c r="B79" s="1" t="s">
        <v>215</v>
      </c>
      <c r="C79" s="1" t="s">
        <v>220</v>
      </c>
      <c r="D79" s="1" t="s">
        <v>223</v>
      </c>
      <c r="E79" s="1" t="s">
        <v>223</v>
      </c>
      <c r="F79" s="1" t="s">
        <v>660</v>
      </c>
    </row>
    <row r="80" spans="1:24" x14ac:dyDescent="0.45">
      <c r="A80" s="1" t="s">
        <v>219</v>
      </c>
      <c r="B80" s="1" t="s">
        <v>143</v>
      </c>
      <c r="C80" s="1" t="s">
        <v>220</v>
      </c>
      <c r="D80" s="1" t="s">
        <v>224</v>
      </c>
      <c r="E80" s="41" t="s">
        <v>62</v>
      </c>
      <c r="F80" s="1" t="s">
        <v>145</v>
      </c>
    </row>
    <row r="81" spans="1:6" x14ac:dyDescent="0.45">
      <c r="A81" s="1" t="s">
        <v>219</v>
      </c>
      <c r="B81" s="1" t="s">
        <v>225</v>
      </c>
      <c r="C81" s="1" t="s">
        <v>220</v>
      </c>
      <c r="D81" s="1" t="s">
        <v>226</v>
      </c>
      <c r="E81" s="1" t="s">
        <v>227</v>
      </c>
      <c r="F81" s="1" t="s">
        <v>147</v>
      </c>
    </row>
    <row r="82" spans="1:6" x14ac:dyDescent="0.45">
      <c r="A82" s="1" t="s">
        <v>219</v>
      </c>
      <c r="B82" s="1" t="s">
        <v>156</v>
      </c>
      <c r="C82" s="1" t="s">
        <v>220</v>
      </c>
      <c r="D82" s="1" t="s">
        <v>226</v>
      </c>
      <c r="E82" s="1" t="s">
        <v>228</v>
      </c>
      <c r="F82" s="1" t="s">
        <v>147</v>
      </c>
    </row>
    <row r="83" spans="1:6" x14ac:dyDescent="0.45">
      <c r="A83" s="1" t="s">
        <v>219</v>
      </c>
      <c r="B83" s="1" t="s">
        <v>229</v>
      </c>
      <c r="C83" s="1" t="s">
        <v>220</v>
      </c>
      <c r="D83" s="1" t="s">
        <v>226</v>
      </c>
      <c r="E83" s="1" t="s">
        <v>230</v>
      </c>
      <c r="F83" s="1" t="s">
        <v>147</v>
      </c>
    </row>
    <row r="84" spans="1:6" x14ac:dyDescent="0.45">
      <c r="A84" s="1" t="s">
        <v>231</v>
      </c>
      <c r="B84" s="1" t="s">
        <v>185</v>
      </c>
      <c r="C84" s="1" t="s">
        <v>232</v>
      </c>
      <c r="D84" s="1" t="s">
        <v>233</v>
      </c>
      <c r="E84" s="1" t="s">
        <v>234</v>
      </c>
      <c r="F84" s="1" t="s">
        <v>99</v>
      </c>
    </row>
    <row r="85" spans="1:6" x14ac:dyDescent="0.45">
      <c r="A85" s="1" t="s">
        <v>231</v>
      </c>
      <c r="B85" s="1" t="s">
        <v>235</v>
      </c>
      <c r="C85" s="1" t="s">
        <v>232</v>
      </c>
      <c r="D85" s="1" t="s">
        <v>233</v>
      </c>
      <c r="E85" s="1" t="s">
        <v>183</v>
      </c>
      <c r="F85" s="1" t="s">
        <v>99</v>
      </c>
    </row>
    <row r="86" spans="1:6" x14ac:dyDescent="0.45">
      <c r="A86" s="1" t="s">
        <v>231</v>
      </c>
      <c r="B86" s="1" t="s">
        <v>163</v>
      </c>
      <c r="C86" s="1" t="s">
        <v>232</v>
      </c>
      <c r="D86" s="1" t="s">
        <v>233</v>
      </c>
      <c r="E86" s="1" t="s">
        <v>164</v>
      </c>
      <c r="F86" s="1" t="s">
        <v>99</v>
      </c>
    </row>
    <row r="87" spans="1:6" x14ac:dyDescent="0.45">
      <c r="A87" s="1" t="s">
        <v>231</v>
      </c>
      <c r="B87" s="1" t="s">
        <v>236</v>
      </c>
      <c r="C87" s="1" t="s">
        <v>232</v>
      </c>
      <c r="D87" s="1" t="s">
        <v>233</v>
      </c>
      <c r="E87" s="1" t="s">
        <v>237</v>
      </c>
      <c r="F87" s="1" t="s">
        <v>99</v>
      </c>
    </row>
    <row r="88" spans="1:6" x14ac:dyDescent="0.45">
      <c r="A88" s="1" t="s">
        <v>231</v>
      </c>
      <c r="B88" s="1" t="s">
        <v>238</v>
      </c>
      <c r="C88" s="1" t="s">
        <v>232</v>
      </c>
      <c r="D88" s="1" t="s">
        <v>233</v>
      </c>
      <c r="E88" s="1" t="s">
        <v>98</v>
      </c>
      <c r="F88" s="1" t="s">
        <v>99</v>
      </c>
    </row>
    <row r="89" spans="1:6" x14ac:dyDescent="0.45">
      <c r="A89" s="1" t="s">
        <v>231</v>
      </c>
      <c r="B89" s="1" t="s">
        <v>166</v>
      </c>
      <c r="C89" s="1" t="s">
        <v>232</v>
      </c>
      <c r="D89" s="1" t="s">
        <v>233</v>
      </c>
      <c r="E89" s="1" t="s">
        <v>239</v>
      </c>
      <c r="F89" s="1" t="s">
        <v>99</v>
      </c>
    </row>
    <row r="90" spans="1:6" x14ac:dyDescent="0.45">
      <c r="A90" s="1" t="s">
        <v>231</v>
      </c>
      <c r="B90" s="1" t="s">
        <v>165</v>
      </c>
      <c r="C90" s="1" t="s">
        <v>232</v>
      </c>
      <c r="D90" s="1" t="s">
        <v>233</v>
      </c>
      <c r="E90" s="1" t="s">
        <v>161</v>
      </c>
      <c r="F90" s="1" t="s">
        <v>99</v>
      </c>
    </row>
    <row r="91" spans="1:6" x14ac:dyDescent="0.45">
      <c r="A91" s="1" t="s">
        <v>231</v>
      </c>
      <c r="B91" s="1" t="s">
        <v>104</v>
      </c>
      <c r="C91" s="1" t="s">
        <v>232</v>
      </c>
      <c r="D91" s="1" t="s">
        <v>232</v>
      </c>
      <c r="E91" s="1" t="s">
        <v>232</v>
      </c>
    </row>
    <row r="92" spans="1:6" x14ac:dyDescent="0.45">
      <c r="A92" s="1" t="s">
        <v>231</v>
      </c>
      <c r="B92" s="1" t="s">
        <v>215</v>
      </c>
      <c r="C92" s="1" t="s">
        <v>232</v>
      </c>
      <c r="D92" s="1" t="s">
        <v>240</v>
      </c>
      <c r="E92" s="1" t="s">
        <v>240</v>
      </c>
      <c r="F92" s="1" t="s">
        <v>660</v>
      </c>
    </row>
    <row r="93" spans="1:6" s="118" customFormat="1" x14ac:dyDescent="0.45">
      <c r="A93" s="117" t="s">
        <v>231</v>
      </c>
      <c r="B93" s="117" t="s">
        <v>109</v>
      </c>
      <c r="C93" s="117" t="s">
        <v>232</v>
      </c>
      <c r="D93" s="117" t="s">
        <v>240</v>
      </c>
      <c r="E93" s="117" t="s">
        <v>110</v>
      </c>
      <c r="F93" s="117" t="s">
        <v>660</v>
      </c>
    </row>
    <row r="94" spans="1:6" x14ac:dyDescent="0.45">
      <c r="A94" s="1" t="s">
        <v>231</v>
      </c>
      <c r="B94" s="1" t="s">
        <v>143</v>
      </c>
      <c r="C94" s="1" t="s">
        <v>232</v>
      </c>
      <c r="D94" s="41" t="s">
        <v>62</v>
      </c>
      <c r="E94" s="41" t="s">
        <v>62</v>
      </c>
      <c r="F94" s="1" t="s">
        <v>145</v>
      </c>
    </row>
    <row r="95" spans="1:6" x14ac:dyDescent="0.45">
      <c r="A95" s="1" t="s">
        <v>231</v>
      </c>
      <c r="B95" s="1" t="s">
        <v>218</v>
      </c>
      <c r="C95" s="1" t="s">
        <v>232</v>
      </c>
      <c r="D95" s="1" t="s">
        <v>233</v>
      </c>
      <c r="E95" s="41" t="s">
        <v>62</v>
      </c>
      <c r="F95" s="1" t="s">
        <v>147</v>
      </c>
    </row>
    <row r="96" spans="1:6" x14ac:dyDescent="0.45">
      <c r="A96" s="1" t="s">
        <v>231</v>
      </c>
      <c r="B96" s="1" t="s">
        <v>156</v>
      </c>
      <c r="C96" s="1" t="s">
        <v>232</v>
      </c>
      <c r="D96" s="1" t="s">
        <v>233</v>
      </c>
      <c r="E96" s="1" t="s">
        <v>241</v>
      </c>
      <c r="F96" s="1" t="s">
        <v>147</v>
      </c>
    </row>
    <row r="97" spans="1:6" x14ac:dyDescent="0.45">
      <c r="A97" s="1" t="s">
        <v>242</v>
      </c>
      <c r="B97" s="1" t="s">
        <v>212</v>
      </c>
      <c r="C97" s="1" t="s">
        <v>243</v>
      </c>
      <c r="D97" s="1" t="s">
        <v>244</v>
      </c>
      <c r="E97" s="1" t="s">
        <v>244</v>
      </c>
      <c r="F97" s="1" t="s">
        <v>99</v>
      </c>
    </row>
    <row r="98" spans="1:6" x14ac:dyDescent="0.45">
      <c r="A98" s="1" t="s">
        <v>242</v>
      </c>
      <c r="B98" s="1" t="s">
        <v>104</v>
      </c>
      <c r="C98" s="1" t="s">
        <v>243</v>
      </c>
      <c r="D98" s="1"/>
      <c r="E98" s="1" t="s">
        <v>6</v>
      </c>
    </row>
    <row r="99" spans="1:6" x14ac:dyDescent="0.45">
      <c r="A99" s="1" t="s">
        <v>242</v>
      </c>
      <c r="B99" s="1" t="s">
        <v>215</v>
      </c>
      <c r="C99" s="1" t="s">
        <v>243</v>
      </c>
      <c r="D99" s="1" t="s">
        <v>216</v>
      </c>
      <c r="E99" s="1" t="s">
        <v>216</v>
      </c>
      <c r="F99" s="1" t="s">
        <v>660</v>
      </c>
    </row>
    <row r="100" spans="1:6" x14ac:dyDescent="0.45">
      <c r="A100" s="1" t="s">
        <v>242</v>
      </c>
      <c r="B100" s="1" t="s">
        <v>143</v>
      </c>
      <c r="C100" s="1" t="s">
        <v>243</v>
      </c>
      <c r="D100" s="41" t="s">
        <v>62</v>
      </c>
      <c r="E100" s="41" t="s">
        <v>62</v>
      </c>
      <c r="F100" s="1" t="s">
        <v>145</v>
      </c>
    </row>
    <row r="101" spans="1:6" x14ac:dyDescent="0.45">
      <c r="A101" s="1" t="s">
        <v>242</v>
      </c>
      <c r="B101" s="1" t="s">
        <v>218</v>
      </c>
      <c r="C101" s="1" t="s">
        <v>243</v>
      </c>
      <c r="D101" s="41" t="s">
        <v>62</v>
      </c>
      <c r="E101" s="41" t="s">
        <v>62</v>
      </c>
      <c r="F101" s="1" t="s">
        <v>147</v>
      </c>
    </row>
    <row r="102" spans="1:6" x14ac:dyDescent="0.45">
      <c r="A102" s="1" t="s">
        <v>242</v>
      </c>
      <c r="B102" s="1" t="s">
        <v>156</v>
      </c>
      <c r="C102" s="1" t="s">
        <v>243</v>
      </c>
      <c r="D102" s="41" t="s">
        <v>62</v>
      </c>
      <c r="E102" s="1" t="s">
        <v>245</v>
      </c>
      <c r="F102" s="1" t="s">
        <v>147</v>
      </c>
    </row>
    <row r="103" spans="1:6" x14ac:dyDescent="0.45">
      <c r="A103" s="1" t="s">
        <v>246</v>
      </c>
      <c r="B103" s="1" t="s">
        <v>212</v>
      </c>
      <c r="C103" s="1" t="s">
        <v>247</v>
      </c>
      <c r="D103" s="1" t="s">
        <v>247</v>
      </c>
      <c r="E103" s="1" t="s">
        <v>248</v>
      </c>
      <c r="F103" s="1" t="s">
        <v>99</v>
      </c>
    </row>
    <row r="104" spans="1:6" x14ac:dyDescent="0.45">
      <c r="A104" s="1" t="s">
        <v>246</v>
      </c>
      <c r="B104" s="1" t="s">
        <v>249</v>
      </c>
      <c r="C104" s="1" t="s">
        <v>247</v>
      </c>
      <c r="D104" s="1" t="s">
        <v>247</v>
      </c>
      <c r="E104" s="1" t="s">
        <v>250</v>
      </c>
    </row>
    <row r="105" spans="1:6" x14ac:dyDescent="0.45">
      <c r="A105" s="1" t="s">
        <v>246</v>
      </c>
      <c r="B105" s="1" t="s">
        <v>204</v>
      </c>
      <c r="C105" s="1" t="s">
        <v>247</v>
      </c>
      <c r="D105" s="1" t="s">
        <v>247</v>
      </c>
      <c r="E105" s="1" t="s">
        <v>661</v>
      </c>
      <c r="F105" s="1"/>
    </row>
    <row r="106" spans="1:6" x14ac:dyDescent="0.45">
      <c r="A106" s="1" t="s">
        <v>246</v>
      </c>
      <c r="B106" s="1" t="s">
        <v>662</v>
      </c>
      <c r="C106" s="1" t="s">
        <v>247</v>
      </c>
      <c r="D106" s="1" t="s">
        <v>247</v>
      </c>
      <c r="E106" s="1" t="s">
        <v>663</v>
      </c>
      <c r="F106" s="1"/>
    </row>
    <row r="107" spans="1:6" x14ac:dyDescent="0.45">
      <c r="A107" s="1" t="s">
        <v>246</v>
      </c>
      <c r="B107" s="1" t="s">
        <v>251</v>
      </c>
      <c r="C107" s="1" t="s">
        <v>247</v>
      </c>
      <c r="D107" s="1" t="s">
        <v>247</v>
      </c>
      <c r="E107" s="1" t="s">
        <v>252</v>
      </c>
    </row>
    <row r="108" spans="1:6" x14ac:dyDescent="0.45">
      <c r="A108" s="1" t="s">
        <v>246</v>
      </c>
      <c r="B108" s="1" t="s">
        <v>215</v>
      </c>
      <c r="C108" s="1" t="s">
        <v>247</v>
      </c>
      <c r="D108" s="1" t="s">
        <v>247</v>
      </c>
      <c r="E108" s="1" t="s">
        <v>253</v>
      </c>
      <c r="F108" s="1" t="s">
        <v>660</v>
      </c>
    </row>
    <row r="109" spans="1:6" x14ac:dyDescent="0.45">
      <c r="A109" s="1" t="s">
        <v>246</v>
      </c>
      <c r="B109" s="1" t="s">
        <v>15</v>
      </c>
      <c r="C109" s="1" t="s">
        <v>247</v>
      </c>
      <c r="D109" s="1" t="s">
        <v>247</v>
      </c>
      <c r="E109" s="1" t="s">
        <v>254</v>
      </c>
    </row>
    <row r="110" spans="1:6" x14ac:dyDescent="0.45">
      <c r="A110" s="1" t="s">
        <v>246</v>
      </c>
      <c r="B110" s="1" t="s">
        <v>255</v>
      </c>
      <c r="C110" s="1" t="s">
        <v>247</v>
      </c>
      <c r="D110" s="1" t="s">
        <v>247</v>
      </c>
      <c r="E110" s="1" t="s">
        <v>256</v>
      </c>
    </row>
    <row r="111" spans="1:6" x14ac:dyDescent="0.45">
      <c r="A111" s="1" t="s">
        <v>246</v>
      </c>
      <c r="B111" s="1" t="s">
        <v>257</v>
      </c>
      <c r="C111" s="1" t="s">
        <v>247</v>
      </c>
      <c r="D111" s="1" t="s">
        <v>247</v>
      </c>
      <c r="E111" s="1" t="s">
        <v>258</v>
      </c>
      <c r="F111" s="1"/>
    </row>
    <row r="112" spans="1:6" x14ac:dyDescent="0.45">
      <c r="A112" s="1" t="s">
        <v>246</v>
      </c>
      <c r="B112" s="1" t="s">
        <v>143</v>
      </c>
      <c r="C112" s="1" t="s">
        <v>247</v>
      </c>
      <c r="D112" s="1" t="s">
        <v>247</v>
      </c>
      <c r="E112" s="1" t="s">
        <v>259</v>
      </c>
      <c r="F112" s="1" t="s">
        <v>145</v>
      </c>
    </row>
    <row r="113" spans="1:6" x14ac:dyDescent="0.45">
      <c r="A113" s="1" t="s">
        <v>246</v>
      </c>
      <c r="B113" s="1" t="s">
        <v>260</v>
      </c>
      <c r="C113" s="1" t="s">
        <v>247</v>
      </c>
      <c r="D113" s="1" t="s">
        <v>247</v>
      </c>
      <c r="E113" s="1" t="s">
        <v>261</v>
      </c>
    </row>
    <row r="114" spans="1:6" x14ac:dyDescent="0.45">
      <c r="A114" s="1" t="s">
        <v>246</v>
      </c>
      <c r="B114" s="1" t="s">
        <v>218</v>
      </c>
      <c r="C114" s="1" t="s">
        <v>247</v>
      </c>
      <c r="D114" s="1" t="s">
        <v>247</v>
      </c>
      <c r="E114" s="1" t="s">
        <v>262</v>
      </c>
      <c r="F114" s="1" t="s">
        <v>147</v>
      </c>
    </row>
    <row r="115" spans="1:6" x14ac:dyDescent="0.45">
      <c r="A115" s="1" t="s">
        <v>246</v>
      </c>
      <c r="B115" s="1" t="s">
        <v>263</v>
      </c>
      <c r="C115" s="1" t="s">
        <v>247</v>
      </c>
      <c r="D115" s="1" t="s">
        <v>247</v>
      </c>
      <c r="E115" s="1" t="s">
        <v>264</v>
      </c>
    </row>
    <row r="116" spans="1:6" x14ac:dyDescent="0.45">
      <c r="A116" s="1" t="s">
        <v>265</v>
      </c>
      <c r="B116" s="1" t="s">
        <v>212</v>
      </c>
      <c r="C116" s="1" t="s">
        <v>213</v>
      </c>
      <c r="D116" s="1" t="s">
        <v>266</v>
      </c>
      <c r="E116" s="1" t="s">
        <v>267</v>
      </c>
      <c r="F116" s="1" t="s">
        <v>99</v>
      </c>
    </row>
    <row r="117" spans="1:6" x14ac:dyDescent="0.45">
      <c r="A117" s="1" t="s">
        <v>265</v>
      </c>
      <c r="B117" s="1" t="s">
        <v>104</v>
      </c>
      <c r="C117" s="1" t="s">
        <v>213</v>
      </c>
      <c r="D117" s="1" t="s">
        <v>213</v>
      </c>
      <c r="E117" s="1" t="s">
        <v>266</v>
      </c>
    </row>
    <row r="118" spans="1:6" x14ac:dyDescent="0.45">
      <c r="A118" s="1" t="s">
        <v>265</v>
      </c>
      <c r="B118" s="1" t="s">
        <v>215</v>
      </c>
      <c r="C118" s="1" t="s">
        <v>213</v>
      </c>
      <c r="D118" s="1" t="s">
        <v>266</v>
      </c>
      <c r="E118" s="1" t="s">
        <v>268</v>
      </c>
      <c r="F118" s="1" t="s">
        <v>660</v>
      </c>
    </row>
    <row r="119" spans="1:6" x14ac:dyDescent="0.45">
      <c r="A119" s="1" t="s">
        <v>265</v>
      </c>
      <c r="B119" s="1" t="s">
        <v>143</v>
      </c>
      <c r="C119" s="1" t="s">
        <v>213</v>
      </c>
      <c r="D119" s="1" t="s">
        <v>266</v>
      </c>
      <c r="E119" s="41" t="s">
        <v>62</v>
      </c>
      <c r="F119" s="1" t="s">
        <v>145</v>
      </c>
    </row>
    <row r="120" spans="1:6" x14ac:dyDescent="0.45">
      <c r="A120" s="1" t="s">
        <v>265</v>
      </c>
      <c r="B120" s="1" t="s">
        <v>218</v>
      </c>
      <c r="C120" s="1" t="s">
        <v>213</v>
      </c>
      <c r="D120" s="1" t="s">
        <v>266</v>
      </c>
      <c r="E120" s="41" t="s">
        <v>62</v>
      </c>
      <c r="F120" s="1" t="s">
        <v>147</v>
      </c>
    </row>
    <row r="121" spans="1:6" x14ac:dyDescent="0.45">
      <c r="A121" s="1" t="s">
        <v>265</v>
      </c>
      <c r="B121" s="1" t="s">
        <v>156</v>
      </c>
      <c r="C121" s="1" t="s">
        <v>213</v>
      </c>
      <c r="D121" s="1" t="s">
        <v>266</v>
      </c>
      <c r="E121" s="1" t="s">
        <v>245</v>
      </c>
      <c r="F121" s="1" t="s">
        <v>147</v>
      </c>
    </row>
  </sheetData>
  <sortState xmlns:xlrd2="http://schemas.microsoft.com/office/spreadsheetml/2017/richdata2" ref="A2:X119">
    <sortCondition ref="A2:A119"/>
  </sortState>
  <phoneticPr fontId="36" type="noConversion"/>
  <pageMargins left="0.7" right="0.7" top="0.75" bottom="0.75" header="0.3" footer="0.3"/>
  <pageSetup paperSize="9" orientation="portrait" verticalDpi="90"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BDD65D-8693-4162-A99B-83B01B62D9BF}">
  <sheetPr codeName="Feuil5">
    <tabColor theme="9" tint="0.59999389629810485"/>
  </sheetPr>
  <dimension ref="A1:N33"/>
  <sheetViews>
    <sheetView topLeftCell="F1" zoomScale="90" zoomScaleNormal="90" workbookViewId="0">
      <pane ySplit="1" topLeftCell="A2" activePane="bottomLeft" state="frozen"/>
      <selection activeCell="D107" sqref="D107"/>
      <selection pane="bottomLeft" activeCell="D107" sqref="D107"/>
    </sheetView>
  </sheetViews>
  <sheetFormatPr baseColWidth="10" defaultColWidth="10.86328125" defaultRowHeight="11.65" x14ac:dyDescent="0.35"/>
  <cols>
    <col min="1" max="1" width="24.1328125" style="1" bestFit="1" customWidth="1"/>
    <col min="2" max="6" width="24.1328125" style="1" customWidth="1"/>
    <col min="7" max="7" width="19.1328125" style="1" bestFit="1" customWidth="1"/>
    <col min="8" max="8" width="19.1328125" style="1" customWidth="1"/>
    <col min="9" max="9" width="26.1328125" style="1" bestFit="1" customWidth="1"/>
    <col min="10" max="10" width="18.59765625" style="1" customWidth="1"/>
    <col min="11" max="11" width="30.3984375" style="1" bestFit="1" customWidth="1"/>
    <col min="12" max="12" width="13.1328125" style="1" bestFit="1" customWidth="1"/>
    <col min="13" max="13" width="18.265625" style="1" bestFit="1" customWidth="1"/>
    <col min="14" max="14" width="16.1328125" style="1" customWidth="1"/>
    <col min="15" max="16384" width="10.86328125" style="1"/>
  </cols>
  <sheetData>
    <row r="1" spans="1:14" x14ac:dyDescent="0.35">
      <c r="A1" s="34" t="s">
        <v>269</v>
      </c>
      <c r="B1" s="34"/>
      <c r="C1" s="34" t="s">
        <v>270</v>
      </c>
      <c r="D1" s="34"/>
      <c r="E1" s="34"/>
      <c r="F1" s="34"/>
      <c r="G1" s="34" t="s">
        <v>271</v>
      </c>
      <c r="H1" s="34" t="s">
        <v>272</v>
      </c>
      <c r="I1" s="34" t="s">
        <v>273</v>
      </c>
      <c r="J1" s="34" t="s">
        <v>270</v>
      </c>
      <c r="K1" s="34" t="s">
        <v>274</v>
      </c>
      <c r="L1" s="34" t="s">
        <v>275</v>
      </c>
      <c r="M1" s="34" t="s">
        <v>276</v>
      </c>
      <c r="N1" s="34" t="s">
        <v>277</v>
      </c>
    </row>
    <row r="2" spans="1:14" x14ac:dyDescent="0.35">
      <c r="A2" s="1" t="str" cm="1">
        <f t="array" aca="1" ref="A2:A13" ca="1">_xlfn._xlws.SORT(_xlfn.UNIQUE(GBU_Function),1)</f>
        <v>GBU ENERGY SOLUTIONS</v>
      </c>
      <c r="B2" s="1" t="str" cm="1">
        <f t="array" ref="B2:F33">_xlfn.UNIQUE(_xlfn._xlws.FILTER('Ref Business list'!A2:E10007,'Ref Business list'!A2:A10007=G2,""))</f>
        <v>GBU ENERGY SOLUTIONS</v>
      </c>
      <c r="C2" s="1" t="str">
        <v>AMEA / AFRICA</v>
      </c>
      <c r="D2" s="1" t="str">
        <v>Cécile Prévieu</v>
      </c>
      <c r="E2" s="1" t="str">
        <v>Anne-Laure de Chammard</v>
      </c>
      <c r="F2" s="1" t="str">
        <v>Philippe Miquel</v>
      </c>
      <c r="G2" s="1" t="str">
        <f>Summary!E11</f>
        <v>GBU ENERGY SOLUTIONS</v>
      </c>
      <c r="H2" s="1" t="str">
        <f>Summary!E12</f>
        <v>EUROPE / GERMANY</v>
      </c>
      <c r="I2" s="1" t="str" cm="1">
        <f t="array" ref="I2:N2">_xlfn.UNIQUE(_xlfn._xlws.FILTER('Ref Business list'!A2:F507,('Ref Business list'!A2:A507=G2)*('Ref Business list'!B2:B507=H2),""))</f>
        <v>GBU ENERGY SOLUTIONS</v>
      </c>
      <c r="J2" s="1" t="str">
        <v>EUROPE / GERMANY</v>
      </c>
      <c r="K2" s="1" t="str">
        <v>Cécile Prévieu</v>
      </c>
      <c r="L2" s="1" t="str">
        <v>Anne-Laure de Chammard</v>
      </c>
      <c r="M2" s="1" t="str">
        <v>Manfred Schmitz</v>
      </c>
      <c r="N2" s="1" t="str">
        <v>Patricia de Raeymaeker</v>
      </c>
    </row>
    <row r="3" spans="1:14" x14ac:dyDescent="0.35">
      <c r="A3" s="1" t="str">
        <f ca="1"/>
        <v>GBU NETWORKS</v>
      </c>
      <c r="B3" s="1" t="str">
        <v>GBU ENERGY SOLUTIONS</v>
      </c>
      <c r="C3" s="1" t="str">
        <v>AMEA / APACC</v>
      </c>
      <c r="D3" s="1" t="str">
        <v>Cécile Prévieu</v>
      </c>
      <c r="E3" s="1" t="str">
        <v>Anne-Laure de Chammard</v>
      </c>
      <c r="F3" s="1" t="str">
        <v>Thomas Baudlot</v>
      </c>
    </row>
    <row r="4" spans="1:14" x14ac:dyDescent="0.35">
      <c r="A4" s="1" t="str">
        <f ca="1"/>
        <v>GBU RENEWABLES</v>
      </c>
      <c r="B4" s="1" t="str">
        <v>GBU ENERGY SOLUTIONS</v>
      </c>
      <c r="C4" s="1" t="str">
        <v>AMEA / GCC</v>
      </c>
      <c r="D4" s="1" t="str">
        <v>Cécile Prévieu</v>
      </c>
      <c r="E4" s="1" t="str">
        <v>Anne-Laure de Chammard</v>
      </c>
      <c r="F4" s="1" t="str">
        <v>Ian Harfield</v>
      </c>
    </row>
    <row r="5" spans="1:14" x14ac:dyDescent="0.35">
      <c r="A5" s="1" t="str">
        <f ca="1"/>
        <v>GBU THERMAL &amp; SUPPLY</v>
      </c>
      <c r="B5" s="1" t="str">
        <v>GBU ENERGY SOLUTIONS</v>
      </c>
      <c r="C5" s="1" t="str">
        <v>CORPORATE</v>
      </c>
      <c r="D5" s="1" t="str">
        <v>Cécile Prévieu</v>
      </c>
      <c r="E5" s="1" t="str">
        <v>Olivier Jacquier</v>
      </c>
      <c r="F5" s="1" t="str">
        <v>Olivier Jacquier</v>
      </c>
    </row>
    <row r="6" spans="1:14" x14ac:dyDescent="0.35">
      <c r="A6" s="1" t="str">
        <f ca="1"/>
        <v>GLOBAL ENERGY MANAGEMENT &amp; SALES</v>
      </c>
      <c r="B6" s="1" t="str">
        <v>GBU ENERGY SOLUTIONS</v>
      </c>
      <c r="C6" s="1" t="str">
        <v>ENDEL</v>
      </c>
      <c r="D6" s="1" t="str">
        <v>Cécile Prévieu</v>
      </c>
      <c r="E6" s="1" t="str">
        <v>Cécile Prévieu</v>
      </c>
      <c r="F6" s="1" t="str">
        <v>Cécile Prévieu</v>
      </c>
    </row>
    <row r="7" spans="1:14" x14ac:dyDescent="0.35">
      <c r="A7" s="1" t="str">
        <f ca="1"/>
        <v>NUCLEAR</v>
      </c>
      <c r="B7" s="1" t="str">
        <v>GBU ENERGY SOLUTIONS</v>
      </c>
      <c r="C7" s="1" t="str">
        <v>ENGIE IMPACT</v>
      </c>
      <c r="D7" s="1" t="str">
        <v>Cécile Prévieu</v>
      </c>
      <c r="E7" s="1" t="str">
        <v>Mathias Lelievre</v>
      </c>
      <c r="F7" s="1" t="str">
        <v>Mathias Lelievre</v>
      </c>
    </row>
    <row r="8" spans="1:14" x14ac:dyDescent="0.35">
      <c r="A8" s="1" t="str">
        <f ca="1"/>
        <v>SUPPORT F° / COMMUNICATION</v>
      </c>
      <c r="B8" s="1" t="str">
        <v>GBU ENERGY SOLUTIONS</v>
      </c>
      <c r="C8" s="1" t="str">
        <v>EUROPE / GERMANY</v>
      </c>
      <c r="D8" s="1" t="str">
        <v>Cécile Prévieu</v>
      </c>
      <c r="E8" s="1" t="str">
        <v>Anne-Laure de Chammard</v>
      </c>
      <c r="F8" s="1" t="str">
        <v>Manfred Schmitz</v>
      </c>
    </row>
    <row r="9" spans="1:14" x14ac:dyDescent="0.35">
      <c r="A9" s="1" t="str">
        <f ca="1"/>
        <v>SUPPORT F° / FINANCE</v>
      </c>
      <c r="B9" s="1" t="str">
        <v>GBU ENERGY SOLUTIONS</v>
      </c>
      <c r="C9" s="1" t="str">
        <v>EUROPE / ITALY</v>
      </c>
      <c r="D9" s="1" t="str">
        <v>Cécile Prévieu</v>
      </c>
      <c r="E9" s="1" t="str">
        <v>Anne-Laure de Chammard</v>
      </c>
      <c r="F9" s="1" t="str">
        <v>Monica Iacono</v>
      </c>
    </row>
    <row r="10" spans="1:14" x14ac:dyDescent="0.35">
      <c r="A10" s="1" t="str">
        <f ca="1"/>
        <v>SUPPORT F° / GENERAL MGT / HEALTH &amp; SAFETY</v>
      </c>
      <c r="B10" s="1" t="str">
        <v>GBU ENERGY SOLUTIONS</v>
      </c>
      <c r="C10" s="1" t="str">
        <v>EUROPE / SLOVEKIA</v>
      </c>
      <c r="D10" s="1" t="str">
        <v>Cécile Prévieu</v>
      </c>
      <c r="E10" s="1" t="str">
        <v>Anne-Laure de Chammard</v>
      </c>
      <c r="F10" s="1" t="str">
        <v>Marc Hauchecorne</v>
      </c>
    </row>
    <row r="11" spans="1:14" x14ac:dyDescent="0.35">
      <c r="A11" s="1" t="str">
        <f ca="1"/>
        <v>SUPPORT F° / HUMAN RESOURCES</v>
      </c>
      <c r="B11" s="1" t="str">
        <v>GBU ENERGY SOLUTIONS</v>
      </c>
      <c r="C11" s="1" t="str">
        <v>EUROPE / POLAND</v>
      </c>
      <c r="D11" s="1" t="str">
        <v>Cécile Prévieu</v>
      </c>
      <c r="E11" s="1" t="str">
        <v>Anne-Laure de Chammard</v>
      </c>
      <c r="F11" s="1" t="str">
        <v>Marc Hauchecorne</v>
      </c>
    </row>
    <row r="12" spans="1:14" s="117" customFormat="1" x14ac:dyDescent="0.35">
      <c r="A12" s="117" t="str">
        <f ca="1"/>
        <v>SUPPORT F° / IT &amp; DIGITAL</v>
      </c>
      <c r="B12" s="117" t="str">
        <v>GBU ENERGY SOLUTIONS</v>
      </c>
      <c r="C12" s="117" t="str">
        <v>EUROPE / PORTUGAL</v>
      </c>
      <c r="D12" s="117" t="str">
        <v>Cécile Prévieu</v>
      </c>
      <c r="E12" s="117" t="str">
        <v>Anne-Laure de Chammard</v>
      </c>
      <c r="F12" s="117" t="str">
        <v>Marc Hauchecorne</v>
      </c>
    </row>
    <row r="13" spans="1:14" x14ac:dyDescent="0.35">
      <c r="A13" s="1" t="str">
        <f ca="1"/>
        <v>SUPPORT F° / LEGAL</v>
      </c>
      <c r="B13" s="1" t="str">
        <v>GBU ENERGY SOLUTIONS</v>
      </c>
      <c r="C13" s="1" t="str">
        <v>EUROPE / ROMANIA</v>
      </c>
      <c r="D13" s="1" t="str">
        <v>Cécile Prévieu</v>
      </c>
      <c r="E13" s="1" t="str">
        <v>Anne-Laure de Chammard</v>
      </c>
      <c r="F13" s="1" t="str">
        <v>Marc Hauchecorne</v>
      </c>
    </row>
    <row r="14" spans="1:14" x14ac:dyDescent="0.35">
      <c r="B14" s="1" t="str">
        <v>GBU ENERGY SOLUTIONS</v>
      </c>
      <c r="C14" s="1" t="str">
        <v>EUROPE / BELGIUM</v>
      </c>
      <c r="D14" s="1" t="str">
        <v>Cécile Prévieu</v>
      </c>
      <c r="E14" s="1" t="str">
        <v>Anne-Laure de Chammard</v>
      </c>
      <c r="F14" s="1" t="str">
        <v>Marc Hauchecorne</v>
      </c>
    </row>
    <row r="15" spans="1:14" x14ac:dyDescent="0.35">
      <c r="B15" s="1" t="str">
        <v>GBU ENERGY SOLUTIONS</v>
      </c>
      <c r="C15" s="1" t="str">
        <v>EUROPE / SPAIN</v>
      </c>
      <c r="D15" s="1" t="str">
        <v>Cécile Prévieu</v>
      </c>
      <c r="E15" s="1" t="str">
        <v>Anne-Laure de Chammard</v>
      </c>
      <c r="F15" s="1" t="str">
        <v>David Liste</v>
      </c>
    </row>
    <row r="16" spans="1:14" x14ac:dyDescent="0.35">
      <c r="B16" s="1" t="str">
        <v>GBU ENERGY SOLUTIONS</v>
      </c>
      <c r="C16" s="1" t="str">
        <v>FRANCE/ ENERGY SOLUTIONS/ BIL &amp; GIM</v>
      </c>
      <c r="D16" s="1" t="str">
        <v>Cécile Prévieu</v>
      </c>
      <c r="E16" s="1" t="str">
        <v>Damien Terouanne / Yann Roland</v>
      </c>
      <c r="F16" s="1" t="str">
        <v>Angela Starigk</v>
      </c>
    </row>
    <row r="17" spans="2:6" x14ac:dyDescent="0.35">
      <c r="B17" s="1" t="str">
        <v>GBU ENERGY SOLUTIONS</v>
      </c>
      <c r="C17" s="1" t="str">
        <v>FRANCE / BIL DT Centre Ouest</v>
      </c>
      <c r="D17" s="1" t="str">
        <v>Cécile Prévieu</v>
      </c>
      <c r="E17" s="1" t="str">
        <v>Damien Terouanne</v>
      </c>
      <c r="F17" s="1" t="str">
        <v>Benoit Martin</v>
      </c>
    </row>
    <row r="18" spans="2:6" x14ac:dyDescent="0.35">
      <c r="B18" s="1" t="str">
        <v>GBU ENERGY SOLUTIONS</v>
      </c>
      <c r="C18" s="1" t="str">
        <v>FRANCE / BIL DT IDF</v>
      </c>
      <c r="D18" s="1" t="str">
        <v>Cécile Prévieu</v>
      </c>
      <c r="E18" s="1" t="str">
        <v>Damien Terouanne</v>
      </c>
      <c r="F18" s="1" t="str">
        <v>Christelle Rougebief</v>
      </c>
    </row>
    <row r="19" spans="2:6" x14ac:dyDescent="0.35">
      <c r="B19" s="1" t="str">
        <v>GBU ENERGY SOLUTIONS</v>
      </c>
      <c r="C19" s="1" t="str">
        <v>FRANCE / BIL DT Nord Est</v>
      </c>
      <c r="D19" s="1" t="str">
        <v>Cécile Prévieu</v>
      </c>
      <c r="E19" s="1" t="str">
        <v>Damien Terouanne</v>
      </c>
      <c r="F19" s="1" t="str">
        <v>Mathieu Bonvoisin</v>
      </c>
    </row>
    <row r="20" spans="2:6" x14ac:dyDescent="0.35">
      <c r="B20" s="1" t="str">
        <v>GBU ENERGY SOLUTIONS</v>
      </c>
      <c r="C20" s="1" t="str">
        <v>FRANCE / BIL DT Sud Est</v>
      </c>
      <c r="D20" s="1" t="str">
        <v>Cécile Prévieu</v>
      </c>
      <c r="E20" s="1" t="str">
        <v>Damien Terouanne</v>
      </c>
      <c r="F20" s="1" t="str">
        <v>Nicolas Dumas</v>
      </c>
    </row>
    <row r="21" spans="2:6" x14ac:dyDescent="0.35">
      <c r="B21" s="1" t="str">
        <v>GBU ENERGY SOLUTIONS</v>
      </c>
      <c r="C21" s="1" t="str">
        <v>FRANCE / BIL DT Sud Ouest</v>
      </c>
      <c r="D21" s="1" t="str">
        <v>Cécile Prévieu</v>
      </c>
      <c r="E21" s="1" t="str">
        <v>Damien Terouanne</v>
      </c>
      <c r="F21" s="1" t="str">
        <v>Thierry Lahaye</v>
      </c>
    </row>
    <row r="22" spans="2:6" x14ac:dyDescent="0.35">
      <c r="B22" s="1" t="str">
        <v>GBU ENERGY SOLUTIONS</v>
      </c>
      <c r="C22" s="1" t="str">
        <v>FRANCE / BIL Pôle FM</v>
      </c>
      <c r="D22" s="1" t="str">
        <v>Cécile Prévieu</v>
      </c>
      <c r="E22" s="1" t="str">
        <v>Damien Terouanne</v>
      </c>
      <c r="F22" s="1" t="str">
        <v>Nelly Nicoli</v>
      </c>
    </row>
    <row r="23" spans="2:6" x14ac:dyDescent="0.35">
      <c r="B23" s="1" t="str">
        <v>GBU ENERGY SOLUTIONS</v>
      </c>
      <c r="C23" s="1" t="str">
        <v>FRANCE / BIL SG&amp;A</v>
      </c>
      <c r="D23" s="1" t="str">
        <v>Cécile Prévieu</v>
      </c>
      <c r="E23" s="1" t="str">
        <v>Damien Terouanne</v>
      </c>
      <c r="F23" s="1" t="str">
        <v>Bertrand Hauguel</v>
      </c>
    </row>
    <row r="24" spans="2:6" x14ac:dyDescent="0.35">
      <c r="B24" s="1" t="str">
        <v>GBU ENERGY SOLUTIONS</v>
      </c>
      <c r="C24" s="1" t="str">
        <v>FRANCE / GIM IDF</v>
      </c>
      <c r="D24" s="1" t="str">
        <v>Cécile Prévieu</v>
      </c>
      <c r="E24" s="1" t="str">
        <v>Yann Roland</v>
      </c>
      <c r="F24" s="1" t="str">
        <v>Jean-Christophe Allue</v>
      </c>
    </row>
    <row r="25" spans="2:6" x14ac:dyDescent="0.35">
      <c r="B25" s="1" t="str">
        <v>GBU ENERGY SOLUTIONS</v>
      </c>
      <c r="C25" s="1" t="str">
        <v>FRANCE / GIM Nord</v>
      </c>
      <c r="D25" s="1" t="str">
        <v>Cécile Prévieu</v>
      </c>
      <c r="E25" s="1" t="str">
        <v>Yann Roland</v>
      </c>
      <c r="F25" s="1" t="str">
        <v>Thierry Landais</v>
      </c>
    </row>
    <row r="26" spans="2:6" x14ac:dyDescent="0.35">
      <c r="B26" s="1" t="str">
        <v>GBU ENERGY SOLUTIONS</v>
      </c>
      <c r="C26" s="1" t="str">
        <v>FRANCE / GIM Outremer</v>
      </c>
      <c r="D26" s="1" t="str">
        <v>Cécile Prévieu</v>
      </c>
      <c r="E26" s="1" t="str">
        <v>Yann Roland</v>
      </c>
      <c r="F26" s="1" t="str">
        <v>Francois Laforest</v>
      </c>
    </row>
    <row r="27" spans="2:6" x14ac:dyDescent="0.35">
      <c r="B27" s="1" t="str">
        <v>GBU ENERGY SOLUTIONS</v>
      </c>
      <c r="C27" s="1" t="str">
        <v>FRANCE / GIM Paris</v>
      </c>
      <c r="D27" s="1" t="str">
        <v>Cécile Prévieu</v>
      </c>
      <c r="E27" s="1" t="str">
        <v>Yann Roland</v>
      </c>
      <c r="F27" s="1" t="str">
        <v>Géraldine Brissiaud</v>
      </c>
    </row>
    <row r="28" spans="2:6" x14ac:dyDescent="0.35">
      <c r="B28" s="1" t="str">
        <v>GBU ENERGY SOLUTIONS</v>
      </c>
      <c r="C28" s="1" t="str">
        <v>FRANCE / GIM SG&amp;A</v>
      </c>
      <c r="D28" s="1" t="str">
        <v>Cécile Prévieu</v>
      </c>
      <c r="E28" s="1" t="str">
        <v>Yann Roland</v>
      </c>
      <c r="F28" s="1" t="str">
        <v>Bertrand Hauguel</v>
      </c>
    </row>
    <row r="29" spans="2:6" x14ac:dyDescent="0.35">
      <c r="B29" s="1" t="str">
        <v>GBU ENERGY SOLUTIONS</v>
      </c>
      <c r="C29" s="1" t="str">
        <v>FRANCE / GIM Sud</v>
      </c>
      <c r="D29" s="1" t="str">
        <v>Cécile Prévieu</v>
      </c>
      <c r="E29" s="1" t="str">
        <v>Yann Roland</v>
      </c>
      <c r="F29" s="1" t="str">
        <v>Albert Perez</v>
      </c>
    </row>
    <row r="30" spans="2:6" x14ac:dyDescent="0.35">
      <c r="B30" s="1" t="str">
        <v>GBU ENERGY SOLUTIONS</v>
      </c>
      <c r="C30" s="1" t="str">
        <v>NORTHAM</v>
      </c>
      <c r="D30" s="1" t="str">
        <v>Cécile Prévieu</v>
      </c>
      <c r="E30" s="1" t="str">
        <v>Anne-Laure de Chammard</v>
      </c>
      <c r="F30" s="1" t="str">
        <v>Stefaan Sercu</v>
      </c>
    </row>
    <row r="31" spans="2:6" x14ac:dyDescent="0.35">
      <c r="B31" s="1" t="str">
        <v>GBU ENERGY SOLUTIONS</v>
      </c>
      <c r="C31" s="1" t="str">
        <v>SOUTHAM / BRAZIL</v>
      </c>
      <c r="D31" s="1" t="str">
        <v>Cécile Prévieu</v>
      </c>
      <c r="E31" s="1" t="str">
        <v>Anne-Laure de Chammard</v>
      </c>
      <c r="F31" s="1" t="str">
        <v>Stefaan Sercu</v>
      </c>
    </row>
    <row r="32" spans="2:6" x14ac:dyDescent="0.35">
      <c r="B32" s="1" t="str">
        <v>GBU ENERGY SOLUTIONS</v>
      </c>
      <c r="C32" s="1" t="str">
        <v>SIRADEL</v>
      </c>
      <c r="D32" s="1" t="str">
        <v>Cécile Prévieu</v>
      </c>
      <c r="E32" s="1" t="str">
        <v>Cécile Prévieu</v>
      </c>
      <c r="F32" s="1" t="str">
        <v>Cécile Prévieu</v>
      </c>
    </row>
    <row r="33" spans="2:6" x14ac:dyDescent="0.35">
      <c r="B33" s="1" t="str">
        <v>GBU ENERGY SOLUTIONS</v>
      </c>
      <c r="C33" s="1" t="str">
        <v>TRACTEBEL</v>
      </c>
      <c r="D33" s="1" t="str">
        <v>Cécile Prévieu</v>
      </c>
      <c r="E33" s="1" t="str">
        <v>Philippe Van Troye</v>
      </c>
      <c r="F33" s="1" t="str">
        <v>Anne-Laure Lion Colin</v>
      </c>
    </row>
  </sheetData>
  <pageMargins left="0.7" right="0.7" top="0.75" bottom="0.75" header="0.3" footer="0.3"/>
  <pageSetup paperSize="9" orientation="portrait" verticalDpi="9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A99729-A01F-4464-A37E-480A88BE0364}">
  <sheetPr codeName="Feuil6">
    <tabColor theme="8" tint="0.59999389629810485"/>
  </sheetPr>
  <dimension ref="A1:P88"/>
  <sheetViews>
    <sheetView workbookViewId="0">
      <pane ySplit="1" topLeftCell="A2" activePane="bottomLeft" state="frozen"/>
      <selection activeCell="D107" sqref="D107"/>
      <selection pane="bottomLeft" activeCell="D107" sqref="D107"/>
    </sheetView>
  </sheetViews>
  <sheetFormatPr baseColWidth="10" defaultColWidth="10.86328125" defaultRowHeight="11.65" x14ac:dyDescent="0.35"/>
  <cols>
    <col min="1" max="1" width="32.86328125" style="1" customWidth="1"/>
    <col min="2" max="2" width="27.1328125" style="1" bestFit="1" customWidth="1"/>
    <col min="3" max="3" width="28.59765625" style="49" bestFit="1" customWidth="1"/>
    <col min="4" max="4" width="25.265625" style="1" bestFit="1" customWidth="1"/>
    <col min="5" max="5" width="6.265625" style="1" customWidth="1"/>
    <col min="6" max="6" width="49.59765625" style="1" bestFit="1" customWidth="1"/>
    <col min="7" max="7" width="16.265625" style="1" bestFit="1" customWidth="1"/>
    <col min="8" max="16384" width="10.86328125" style="1"/>
  </cols>
  <sheetData>
    <row r="1" spans="1:6" s="44" customFormat="1" x14ac:dyDescent="0.35">
      <c r="A1" s="43" t="s">
        <v>278</v>
      </c>
      <c r="B1" s="44" t="s">
        <v>279</v>
      </c>
      <c r="C1" s="47" t="s">
        <v>280</v>
      </c>
      <c r="D1" s="44" t="s">
        <v>281</v>
      </c>
      <c r="E1" s="1"/>
      <c r="F1" s="44" t="s">
        <v>282</v>
      </c>
    </row>
    <row r="2" spans="1:6" x14ac:dyDescent="0.35">
      <c r="A2" s="1" t="str">
        <f t="shared" ref="A2:A33" si="0">RIGHT(F2,LEN(F2)-5)</f>
        <v>Administratives (banking services- insurances - audit)</v>
      </c>
      <c r="B2" s="1" t="s">
        <v>283</v>
      </c>
      <c r="C2" s="48" t="s">
        <v>284</v>
      </c>
      <c r="D2" s="1" t="s">
        <v>285</v>
      </c>
      <c r="F2" s="1" t="s">
        <v>286</v>
      </c>
    </row>
    <row r="3" spans="1:6" x14ac:dyDescent="0.35">
      <c r="A3" s="1" t="str">
        <f t="shared" si="0"/>
        <v>Advertisings and communication</v>
      </c>
      <c r="B3" s="1" t="s">
        <v>283</v>
      </c>
      <c r="C3" s="48" t="s">
        <v>284</v>
      </c>
      <c r="D3" s="1" t="s">
        <v>285</v>
      </c>
      <c r="F3" s="1" t="s">
        <v>287</v>
      </c>
    </row>
    <row r="4" spans="1:6" x14ac:dyDescent="0.35">
      <c r="A4" s="1" t="str">
        <f t="shared" si="0"/>
        <v>Air compressors</v>
      </c>
      <c r="B4" s="1" t="s">
        <v>283</v>
      </c>
      <c r="C4" s="48" t="s">
        <v>288</v>
      </c>
      <c r="F4" s="1" t="s">
        <v>289</v>
      </c>
    </row>
    <row r="5" spans="1:6" x14ac:dyDescent="0.35">
      <c r="A5" s="1" t="str">
        <f t="shared" si="0"/>
        <v>Asset Fuel</v>
      </c>
      <c r="B5" s="1" t="s">
        <v>283</v>
      </c>
      <c r="C5" s="48" t="s">
        <v>290</v>
      </c>
      <c r="F5" s="1" t="s">
        <v>291</v>
      </c>
    </row>
    <row r="6" spans="1:6" x14ac:dyDescent="0.35">
      <c r="A6" s="1" t="str">
        <f t="shared" si="0"/>
        <v>Boilers - Residential - Biomass - Small industrial</v>
      </c>
      <c r="B6" s="1" t="s">
        <v>283</v>
      </c>
      <c r="C6" s="48" t="s">
        <v>288</v>
      </c>
      <c r="D6" s="1" t="s">
        <v>6</v>
      </c>
      <c r="F6" s="1" t="s">
        <v>292</v>
      </c>
    </row>
    <row r="7" spans="1:6" x14ac:dyDescent="0.35">
      <c r="A7" s="1" t="str">
        <f t="shared" si="0"/>
        <v>Bungalows and temporary housing</v>
      </c>
      <c r="B7" s="1" t="s">
        <v>283</v>
      </c>
      <c r="C7" s="48" t="s">
        <v>288</v>
      </c>
      <c r="F7" s="1" t="s">
        <v>293</v>
      </c>
    </row>
    <row r="8" spans="1:6" x14ac:dyDescent="0.35">
      <c r="A8" s="1" t="str">
        <f t="shared" si="0"/>
        <v>Cables</v>
      </c>
      <c r="B8" s="1" t="s">
        <v>283</v>
      </c>
      <c r="C8" s="48" t="s">
        <v>288</v>
      </c>
      <c r="F8" s="1" t="s">
        <v>294</v>
      </c>
    </row>
    <row r="9" spans="1:6" x14ac:dyDescent="0.35">
      <c r="A9" s="1" t="str">
        <f t="shared" si="0"/>
        <v>Chemical products</v>
      </c>
      <c r="B9" s="1" t="s">
        <v>283</v>
      </c>
      <c r="C9" s="48" t="s">
        <v>290</v>
      </c>
      <c r="D9" s="1" t="s">
        <v>295</v>
      </c>
      <c r="F9" s="1" t="s">
        <v>296</v>
      </c>
    </row>
    <row r="10" spans="1:6" x14ac:dyDescent="0.35">
      <c r="A10" s="1" t="str">
        <f t="shared" si="0"/>
        <v>Collective protection - Fire and gas equipment</v>
      </c>
      <c r="B10" s="1" t="s">
        <v>283</v>
      </c>
      <c r="C10" s="48" t="s">
        <v>288</v>
      </c>
      <c r="F10" s="1" t="s">
        <v>297</v>
      </c>
    </row>
    <row r="11" spans="1:6" x14ac:dyDescent="0.35">
      <c r="A11" s="1" t="str">
        <f t="shared" si="0"/>
        <v>Construction  access  lifting and handling equipment</v>
      </c>
      <c r="B11" s="1" t="s">
        <v>283</v>
      </c>
      <c r="C11" s="48" t="s">
        <v>288</v>
      </c>
      <c r="F11" s="1" t="s">
        <v>298</v>
      </c>
    </row>
    <row r="12" spans="1:6" s="117" customFormat="1" x14ac:dyDescent="0.35">
      <c r="A12" s="117" t="str">
        <f t="shared" si="0"/>
        <v>Consulting (excl. IT - incl. Legal)</v>
      </c>
      <c r="B12" s="117" t="s">
        <v>283</v>
      </c>
      <c r="C12" s="159" t="s">
        <v>284</v>
      </c>
      <c r="D12" s="117" t="s">
        <v>285</v>
      </c>
      <c r="F12" s="117" t="s">
        <v>299</v>
      </c>
    </row>
    <row r="13" spans="1:6" x14ac:dyDescent="0.35">
      <c r="A13" s="1" t="str">
        <f t="shared" si="0"/>
        <v>Conveyors systems for bulk material  cranes and weighting systems</v>
      </c>
      <c r="B13" s="1" t="s">
        <v>283</v>
      </c>
      <c r="C13" s="48" t="s">
        <v>290</v>
      </c>
      <c r="F13" s="1" t="s">
        <v>300</v>
      </c>
    </row>
    <row r="14" spans="1:6" x14ac:dyDescent="0.35">
      <c r="A14" s="1" t="str">
        <f t="shared" si="0"/>
        <v>Customer Relationships Management</v>
      </c>
      <c r="B14" s="1" t="s">
        <v>283</v>
      </c>
      <c r="C14" s="48" t="s">
        <v>301</v>
      </c>
      <c r="D14" s="1" t="s">
        <v>302</v>
      </c>
      <c r="F14" s="1" t="s">
        <v>303</v>
      </c>
    </row>
    <row r="15" spans="1:6" x14ac:dyDescent="0.35">
      <c r="A15" s="1" t="str">
        <f t="shared" si="0"/>
        <v>Diesel and gas motors</v>
      </c>
      <c r="B15" s="1" t="s">
        <v>283</v>
      </c>
      <c r="C15" s="48" t="s">
        <v>290</v>
      </c>
      <c r="F15" s="1" t="s">
        <v>304</v>
      </c>
    </row>
    <row r="16" spans="1:6" x14ac:dyDescent="0.35">
      <c r="A16" s="1" t="str">
        <f t="shared" si="0"/>
        <v>Electrical motors</v>
      </c>
      <c r="B16" s="1" t="s">
        <v>283</v>
      </c>
      <c r="C16" s="48" t="s">
        <v>288</v>
      </c>
      <c r="F16" s="1" t="s">
        <v>305</v>
      </c>
    </row>
    <row r="17" spans="1:6" x14ac:dyDescent="0.35">
      <c r="A17" s="1" t="str">
        <f t="shared" si="0"/>
        <v>Electricity Storage</v>
      </c>
      <c r="B17" s="1" t="s">
        <v>283</v>
      </c>
      <c r="C17" s="48" t="s">
        <v>664</v>
      </c>
      <c r="D17" s="1" t="s">
        <v>306</v>
      </c>
      <c r="F17" s="1" t="s">
        <v>307</v>
      </c>
    </row>
    <row r="18" spans="1:6" x14ac:dyDescent="0.35">
      <c r="A18" s="1" t="str">
        <f t="shared" si="0"/>
        <v>Engineering Services</v>
      </c>
      <c r="B18" s="1" t="s">
        <v>283</v>
      </c>
      <c r="C18" s="48" t="s">
        <v>290</v>
      </c>
      <c r="D18" s="1" t="s">
        <v>308</v>
      </c>
      <c r="F18" s="1" t="s">
        <v>309</v>
      </c>
    </row>
    <row r="19" spans="1:6" x14ac:dyDescent="0.35">
      <c r="A19" s="1" t="str">
        <f t="shared" si="0"/>
        <v>EPC Contracting</v>
      </c>
      <c r="B19" s="1" t="s">
        <v>283</v>
      </c>
      <c r="C19" s="48" t="s">
        <v>290</v>
      </c>
      <c r="F19" s="1" t="s">
        <v>310</v>
      </c>
    </row>
    <row r="20" spans="1:6" x14ac:dyDescent="0.35">
      <c r="A20" s="1" t="str">
        <f t="shared" si="0"/>
        <v>Events and sponsorship</v>
      </c>
      <c r="B20" s="1" t="s">
        <v>283</v>
      </c>
      <c r="C20" s="48" t="s">
        <v>284</v>
      </c>
      <c r="D20" s="1" t="s">
        <v>285</v>
      </c>
      <c r="F20" s="1" t="s">
        <v>311</v>
      </c>
    </row>
    <row r="21" spans="1:6" x14ac:dyDescent="0.35">
      <c r="A21" s="1" t="str">
        <f t="shared" si="0"/>
        <v>Gas compressors</v>
      </c>
      <c r="B21" s="1" t="s">
        <v>283</v>
      </c>
      <c r="C21" s="48" t="s">
        <v>290</v>
      </c>
      <c r="F21" s="1" t="s">
        <v>312</v>
      </c>
    </row>
    <row r="22" spans="1:6" x14ac:dyDescent="0.35">
      <c r="A22" s="1" t="str">
        <f t="shared" si="0"/>
        <v>Global facility management</v>
      </c>
      <c r="B22" s="1" t="s">
        <v>283</v>
      </c>
      <c r="C22" s="48" t="s">
        <v>288</v>
      </c>
      <c r="F22" s="1" t="s">
        <v>313</v>
      </c>
    </row>
    <row r="23" spans="1:6" x14ac:dyDescent="0.35">
      <c r="A23" s="1" t="str">
        <f t="shared" si="0"/>
        <v>Hand and electrical tools</v>
      </c>
      <c r="B23" s="1" t="s">
        <v>283</v>
      </c>
      <c r="C23" s="48" t="s">
        <v>288</v>
      </c>
      <c r="F23" s="1" t="s">
        <v>314</v>
      </c>
    </row>
    <row r="24" spans="1:6" x14ac:dyDescent="0.35">
      <c r="A24" s="1" t="str">
        <f t="shared" si="0"/>
        <v>Hardware and fixing</v>
      </c>
      <c r="B24" s="1" t="s">
        <v>283</v>
      </c>
      <c r="C24" s="48" t="s">
        <v>288</v>
      </c>
      <c r="F24" s="1" t="s">
        <v>315</v>
      </c>
    </row>
    <row r="25" spans="1:6" x14ac:dyDescent="0.35">
      <c r="A25" s="1" t="str">
        <f t="shared" si="0"/>
        <v>Heavy vehicles</v>
      </c>
      <c r="B25" s="1" t="s">
        <v>283</v>
      </c>
      <c r="C25" s="48" t="s">
        <v>284</v>
      </c>
      <c r="F25" s="1" t="s">
        <v>316</v>
      </c>
    </row>
    <row r="26" spans="1:6" x14ac:dyDescent="0.35">
      <c r="A26" s="1" t="str">
        <f t="shared" si="0"/>
        <v>Human Resources Services</v>
      </c>
      <c r="B26" s="1" t="s">
        <v>283</v>
      </c>
      <c r="C26" s="48" t="s">
        <v>284</v>
      </c>
      <c r="D26" s="1" t="s">
        <v>317</v>
      </c>
      <c r="F26" s="1" t="s">
        <v>318</v>
      </c>
    </row>
    <row r="27" spans="1:6" x14ac:dyDescent="0.35">
      <c r="A27" s="1" t="str">
        <f t="shared" si="0"/>
        <v>HVAC-R</v>
      </c>
      <c r="B27" s="1" t="s">
        <v>283</v>
      </c>
      <c r="C27" s="48" t="s">
        <v>288</v>
      </c>
      <c r="D27" s="1" t="s">
        <v>319</v>
      </c>
      <c r="F27" s="1" t="s">
        <v>320</v>
      </c>
    </row>
    <row r="28" spans="1:6" x14ac:dyDescent="0.35">
      <c r="A28" s="1" t="str">
        <f t="shared" si="0"/>
        <v>Hydraulic turbines and generators</v>
      </c>
      <c r="B28" s="1" t="s">
        <v>283</v>
      </c>
      <c r="C28" s="48" t="s">
        <v>290</v>
      </c>
      <c r="D28" s="1" t="s">
        <v>6</v>
      </c>
      <c r="F28" s="1" t="s">
        <v>321</v>
      </c>
    </row>
    <row r="29" spans="1:6" x14ac:dyDescent="0.35">
      <c r="A29" s="1" t="str">
        <f t="shared" si="0"/>
        <v>Hydrogen Equipment &amp; related services</v>
      </c>
      <c r="B29" s="1" t="s">
        <v>283</v>
      </c>
      <c r="C29" s="48" t="s">
        <v>290</v>
      </c>
      <c r="F29" s="1" t="s">
        <v>322</v>
      </c>
    </row>
    <row r="30" spans="1:6" x14ac:dyDescent="0.35">
      <c r="A30" s="1" t="str">
        <f t="shared" si="0"/>
        <v>Industrial gases</v>
      </c>
      <c r="B30" s="1" t="s">
        <v>283</v>
      </c>
      <c r="C30" s="48" t="s">
        <v>288</v>
      </c>
      <c r="F30" s="1" t="s">
        <v>323</v>
      </c>
    </row>
    <row r="31" spans="1:6" x14ac:dyDescent="0.35">
      <c r="A31" s="1" t="str">
        <f t="shared" si="0"/>
        <v>Industrial raw supply</v>
      </c>
      <c r="B31" s="1" t="s">
        <v>283</v>
      </c>
      <c r="C31" s="48" t="s">
        <v>290</v>
      </c>
      <c r="F31" s="1" t="s">
        <v>324</v>
      </c>
    </row>
    <row r="32" spans="1:6" x14ac:dyDescent="0.35">
      <c r="A32" s="1" t="str">
        <f t="shared" si="0"/>
        <v>IT and digital services</v>
      </c>
      <c r="B32" s="1" t="s">
        <v>283</v>
      </c>
      <c r="C32" s="48" t="s">
        <v>301</v>
      </c>
      <c r="D32" s="1" t="s">
        <v>325</v>
      </c>
      <c r="F32" s="1" t="s">
        <v>326</v>
      </c>
    </row>
    <row r="33" spans="1:6" x14ac:dyDescent="0.35">
      <c r="A33" s="1" t="str">
        <f t="shared" si="0"/>
        <v>IT hardware</v>
      </c>
      <c r="B33" s="1" t="s">
        <v>283</v>
      </c>
      <c r="C33" s="48" t="s">
        <v>301</v>
      </c>
      <c r="D33" s="1" t="s">
        <v>327</v>
      </c>
      <c r="F33" s="1" t="s">
        <v>328</v>
      </c>
    </row>
    <row r="34" spans="1:6" x14ac:dyDescent="0.35">
      <c r="A34" s="1" t="str">
        <f t="shared" ref="A34:A63" si="1">RIGHT(F34,LEN(F34)-5)</f>
        <v>IT hosting</v>
      </c>
      <c r="B34" s="1" t="s">
        <v>283</v>
      </c>
      <c r="C34" s="48" t="s">
        <v>301</v>
      </c>
      <c r="D34" s="1" t="s">
        <v>325</v>
      </c>
      <c r="F34" s="1" t="s">
        <v>329</v>
      </c>
    </row>
    <row r="35" spans="1:6" x14ac:dyDescent="0.35">
      <c r="A35" s="1" t="str">
        <f t="shared" si="1"/>
        <v>IT software and cloud</v>
      </c>
      <c r="B35" s="1" t="s">
        <v>283</v>
      </c>
      <c r="C35" s="48" t="s">
        <v>301</v>
      </c>
      <c r="D35" s="1" t="s">
        <v>330</v>
      </c>
      <c r="F35" s="1" t="s">
        <v>331</v>
      </c>
    </row>
    <row r="36" spans="1:6" x14ac:dyDescent="0.35">
      <c r="A36" s="1" t="str">
        <f t="shared" si="1"/>
        <v>Laboratory equipments and reactants</v>
      </c>
      <c r="B36" s="1" t="s">
        <v>283</v>
      </c>
      <c r="C36" s="48" t="s">
        <v>290</v>
      </c>
      <c r="F36" s="1" t="s">
        <v>332</v>
      </c>
    </row>
    <row r="37" spans="1:6" x14ac:dyDescent="0.35">
      <c r="A37" s="1" t="str">
        <f t="shared" si="1"/>
        <v>Light vehicles - Fuel - Mobility Solutions</v>
      </c>
      <c r="B37" s="1" t="s">
        <v>283</v>
      </c>
      <c r="C37" s="48" t="s">
        <v>284</v>
      </c>
      <c r="D37" s="1" t="s">
        <v>333</v>
      </c>
      <c r="F37" s="1" t="s">
        <v>334</v>
      </c>
    </row>
    <row r="38" spans="1:6" x14ac:dyDescent="0.35">
      <c r="A38" s="1" t="str">
        <f t="shared" si="1"/>
        <v>Lighting</v>
      </c>
      <c r="B38" s="1" t="s">
        <v>283</v>
      </c>
      <c r="C38" s="48" t="s">
        <v>288</v>
      </c>
      <c r="F38" s="1" t="s">
        <v>335</v>
      </c>
    </row>
    <row r="39" spans="1:6" x14ac:dyDescent="0.35">
      <c r="A39" s="1" t="str">
        <f t="shared" si="1"/>
        <v>Low,  Medium and High voltage equipment</v>
      </c>
      <c r="B39" s="1" t="s">
        <v>283</v>
      </c>
      <c r="C39" s="48" t="s">
        <v>288</v>
      </c>
      <c r="F39" s="1" t="s">
        <v>336</v>
      </c>
    </row>
    <row r="40" spans="1:6" x14ac:dyDescent="0.35">
      <c r="A40" s="1" t="str">
        <f t="shared" si="1"/>
        <v>Lubricants and grease</v>
      </c>
      <c r="B40" s="1" t="s">
        <v>283</v>
      </c>
      <c r="C40" s="48" t="s">
        <v>288</v>
      </c>
      <c r="F40" s="1" t="s">
        <v>337</v>
      </c>
    </row>
    <row r="41" spans="1:6" x14ac:dyDescent="0.35">
      <c r="A41" s="1" t="str">
        <f t="shared" si="1"/>
        <v>Market data</v>
      </c>
      <c r="B41" s="1" t="s">
        <v>283</v>
      </c>
      <c r="C41" s="48" t="s">
        <v>301</v>
      </c>
      <c r="F41" s="1" t="s">
        <v>338</v>
      </c>
    </row>
    <row r="42" spans="1:6" x14ac:dyDescent="0.35">
      <c r="A42" s="1" t="str">
        <f t="shared" si="1"/>
        <v>Office supplies and other equipments</v>
      </c>
      <c r="B42" s="1" t="s">
        <v>283</v>
      </c>
      <c r="C42" s="48" t="s">
        <v>288</v>
      </c>
      <c r="D42" s="1" t="s">
        <v>339</v>
      </c>
      <c r="F42" s="1" t="s">
        <v>340</v>
      </c>
    </row>
    <row r="43" spans="1:6" x14ac:dyDescent="0.35">
      <c r="A43" s="1" t="str">
        <f t="shared" si="1"/>
        <v>Pipes and accessories</v>
      </c>
      <c r="B43" s="1" t="s">
        <v>283</v>
      </c>
      <c r="C43" s="48" t="s">
        <v>288</v>
      </c>
      <c r="F43" s="1" t="s">
        <v>341</v>
      </c>
    </row>
    <row r="44" spans="1:6" x14ac:dyDescent="0.35">
      <c r="A44" s="1" t="str">
        <f t="shared" si="1"/>
        <v>Postal services and (e-) printing</v>
      </c>
      <c r="B44" s="1" t="s">
        <v>283</v>
      </c>
      <c r="C44" s="48" t="s">
        <v>301</v>
      </c>
      <c r="D44" s="1" t="s">
        <v>302</v>
      </c>
      <c r="F44" s="1" t="s">
        <v>342</v>
      </c>
    </row>
    <row r="45" spans="1:6" x14ac:dyDescent="0.35">
      <c r="A45" s="1" t="str">
        <f t="shared" si="1"/>
        <v>Power Train</v>
      </c>
      <c r="B45" s="1" t="s">
        <v>283</v>
      </c>
      <c r="C45" s="48" t="s">
        <v>290</v>
      </c>
      <c r="D45" s="1" t="s">
        <v>684</v>
      </c>
      <c r="F45" s="1" t="s">
        <v>343</v>
      </c>
    </row>
    <row r="46" spans="1:6" x14ac:dyDescent="0.35">
      <c r="A46" s="1" t="str">
        <f t="shared" si="1"/>
        <v>Process Control Automation &amp; Meters</v>
      </c>
      <c r="B46" s="1" t="s">
        <v>283</v>
      </c>
      <c r="C46" s="48" t="s">
        <v>288</v>
      </c>
      <c r="D46" s="1" t="s">
        <v>344</v>
      </c>
      <c r="F46" s="1" t="s">
        <v>345</v>
      </c>
    </row>
    <row r="47" spans="1:6" x14ac:dyDescent="0.35">
      <c r="A47" s="1" t="str">
        <f t="shared" si="1"/>
        <v>Pumps</v>
      </c>
      <c r="B47" s="1" t="s">
        <v>283</v>
      </c>
      <c r="C47" s="48" t="s">
        <v>288</v>
      </c>
      <c r="D47" s="1" t="s">
        <v>346</v>
      </c>
      <c r="F47" s="1" t="s">
        <v>347</v>
      </c>
    </row>
    <row r="48" spans="1:6" x14ac:dyDescent="0.35">
      <c r="A48" s="1" t="str">
        <f t="shared" si="1"/>
        <v>Real estate rents  charges and fees</v>
      </c>
      <c r="B48" s="1" t="s">
        <v>283</v>
      </c>
      <c r="C48" s="48" t="s">
        <v>284</v>
      </c>
      <c r="F48" s="1" t="s">
        <v>348</v>
      </c>
    </row>
    <row r="49" spans="1:16" x14ac:dyDescent="0.35">
      <c r="A49" s="1" t="str">
        <f t="shared" si="1"/>
        <v>Smoke treatment</v>
      </c>
      <c r="B49" s="1" t="s">
        <v>283</v>
      </c>
      <c r="C49" s="48" t="s">
        <v>288</v>
      </c>
      <c r="F49" s="1" t="s">
        <v>349</v>
      </c>
    </row>
    <row r="50" spans="1:16" x14ac:dyDescent="0.35">
      <c r="A50" s="1" t="str">
        <f t="shared" si="1"/>
        <v>Solar Equipment</v>
      </c>
      <c r="B50" s="1" t="s">
        <v>283</v>
      </c>
      <c r="C50" s="48" t="s">
        <v>664</v>
      </c>
      <c r="D50" s="1" t="s">
        <v>350</v>
      </c>
      <c r="F50" s="1" t="s">
        <v>351</v>
      </c>
    </row>
    <row r="51" spans="1:16" x14ac:dyDescent="0.35">
      <c r="A51" s="1" t="str">
        <f t="shared" si="1"/>
        <v>Sub Contracting (construction/installation/maintenance)</v>
      </c>
      <c r="B51" s="1" t="s">
        <v>283</v>
      </c>
      <c r="C51" s="48" t="s">
        <v>288</v>
      </c>
      <c r="F51" s="1" t="s">
        <v>352</v>
      </c>
    </row>
    <row r="52" spans="1:16" x14ac:dyDescent="0.35">
      <c r="A52" s="1" t="str">
        <f t="shared" si="1"/>
        <v>Technical assistance</v>
      </c>
      <c r="B52" s="1" t="s">
        <v>283</v>
      </c>
      <c r="C52" s="48" t="s">
        <v>290</v>
      </c>
      <c r="F52" s="1" t="s">
        <v>353</v>
      </c>
    </row>
    <row r="53" spans="1:16" x14ac:dyDescent="0.35">
      <c r="A53" s="1" t="str">
        <f t="shared" si="1"/>
        <v>Telecommunications</v>
      </c>
      <c r="B53" s="1" t="s">
        <v>283</v>
      </c>
      <c r="C53" s="48" t="s">
        <v>301</v>
      </c>
      <c r="D53" s="1" t="s">
        <v>354</v>
      </c>
      <c r="F53" s="1" t="s">
        <v>355</v>
      </c>
    </row>
    <row r="54" spans="1:16" x14ac:dyDescent="0.35">
      <c r="A54" s="1" t="str">
        <f t="shared" si="1"/>
        <v>Temporary workers agencies</v>
      </c>
      <c r="B54" s="1" t="s">
        <v>283</v>
      </c>
      <c r="C54" s="48" t="s">
        <v>284</v>
      </c>
      <c r="D54" s="1" t="s">
        <v>317</v>
      </c>
      <c r="F54" s="1" t="s">
        <v>356</v>
      </c>
    </row>
    <row r="55" spans="1:16" x14ac:dyDescent="0.35">
      <c r="A55" s="1" t="str">
        <f t="shared" si="1"/>
        <v>Testing  inspection and certification</v>
      </c>
      <c r="B55" s="1" t="s">
        <v>283</v>
      </c>
      <c r="C55" s="48" t="s">
        <v>288</v>
      </c>
      <c r="D55" s="1" t="s">
        <v>339</v>
      </c>
      <c r="F55" s="1" t="s">
        <v>357</v>
      </c>
      <c r="P55" s="1" t="s">
        <v>283</v>
      </c>
    </row>
    <row r="56" spans="1:16" x14ac:dyDescent="0.35">
      <c r="A56" s="1" t="str">
        <f t="shared" si="1"/>
        <v>Transport and Logistics</v>
      </c>
      <c r="B56" s="1" t="s">
        <v>283</v>
      </c>
      <c r="C56" s="48" t="s">
        <v>284</v>
      </c>
      <c r="F56" s="1" t="s">
        <v>358</v>
      </c>
    </row>
    <row r="57" spans="1:16" x14ac:dyDescent="0.35">
      <c r="A57" s="1" t="str">
        <f t="shared" si="1"/>
        <v>Travel</v>
      </c>
      <c r="B57" s="1" t="s">
        <v>283</v>
      </c>
      <c r="C57" s="48" t="s">
        <v>284</v>
      </c>
      <c r="D57" s="1" t="s">
        <v>359</v>
      </c>
      <c r="F57" s="1" t="s">
        <v>360</v>
      </c>
    </row>
    <row r="58" spans="1:16" x14ac:dyDescent="0.35">
      <c r="A58" s="1" t="str">
        <f t="shared" si="1"/>
        <v>Utilities</v>
      </c>
      <c r="B58" s="1" t="s">
        <v>283</v>
      </c>
      <c r="C58" s="48" t="s">
        <v>288</v>
      </c>
      <c r="F58" s="1" t="s">
        <v>361</v>
      </c>
    </row>
    <row r="59" spans="1:16" x14ac:dyDescent="0.35">
      <c r="A59" s="1" t="str">
        <f t="shared" si="1"/>
        <v>Valves</v>
      </c>
      <c r="B59" s="1" t="s">
        <v>283</v>
      </c>
      <c r="C59" s="48" t="s">
        <v>288</v>
      </c>
      <c r="F59" s="1" t="s">
        <v>362</v>
      </c>
    </row>
    <row r="60" spans="1:16" x14ac:dyDescent="0.35">
      <c r="A60" s="1" t="str">
        <f t="shared" si="1"/>
        <v>Waste and by-product</v>
      </c>
      <c r="B60" s="1" t="s">
        <v>283</v>
      </c>
      <c r="C60" s="48" t="s">
        <v>290</v>
      </c>
      <c r="F60" s="1" t="s">
        <v>363</v>
      </c>
    </row>
    <row r="61" spans="1:16" x14ac:dyDescent="0.35">
      <c r="A61" s="1" t="str">
        <f t="shared" si="1"/>
        <v>Wholesaler of heating  plumbing  sanitary appliances</v>
      </c>
      <c r="B61" s="1" t="s">
        <v>283</v>
      </c>
      <c r="C61" s="48" t="s">
        <v>288</v>
      </c>
      <c r="D61" s="1" t="s">
        <v>346</v>
      </c>
      <c r="F61" s="1" t="s">
        <v>364</v>
      </c>
    </row>
    <row r="62" spans="1:16" x14ac:dyDescent="0.35">
      <c r="A62" s="1" t="str">
        <f t="shared" si="1"/>
        <v>Wind turbines</v>
      </c>
      <c r="B62" s="1" t="s">
        <v>283</v>
      </c>
      <c r="C62" s="48" t="s">
        <v>664</v>
      </c>
      <c r="D62" s="1" t="s">
        <v>306</v>
      </c>
      <c r="F62" s="1" t="s">
        <v>365</v>
      </c>
    </row>
    <row r="63" spans="1:16" x14ac:dyDescent="0.35">
      <c r="A63" s="1" t="str">
        <f t="shared" si="1"/>
        <v>Workwear and personal protection equipment</v>
      </c>
      <c r="B63" s="1" t="s">
        <v>283</v>
      </c>
      <c r="C63" s="48" t="s">
        <v>288</v>
      </c>
      <c r="D63" s="1" t="s">
        <v>339</v>
      </c>
      <c r="F63" s="1" t="s">
        <v>366</v>
      </c>
    </row>
    <row r="65" spans="6:7" x14ac:dyDescent="0.35">
      <c r="F65" s="44" t="s">
        <v>367</v>
      </c>
      <c r="G65" s="44" t="s">
        <v>368</v>
      </c>
    </row>
    <row r="66" spans="6:7" x14ac:dyDescent="0.35">
      <c r="F66" s="1" t="s">
        <v>290</v>
      </c>
      <c r="G66" s="1" t="s">
        <v>684</v>
      </c>
    </row>
    <row r="67" spans="6:7" x14ac:dyDescent="0.35">
      <c r="F67" s="1" t="s">
        <v>290</v>
      </c>
      <c r="G67" s="1" t="s">
        <v>306</v>
      </c>
    </row>
    <row r="68" spans="6:7" x14ac:dyDescent="0.35">
      <c r="F68" s="1" t="s">
        <v>290</v>
      </c>
      <c r="G68" s="1" t="s">
        <v>308</v>
      </c>
    </row>
    <row r="69" spans="6:7" x14ac:dyDescent="0.35">
      <c r="F69" s="1" t="s">
        <v>290</v>
      </c>
      <c r="G69" s="1" t="s">
        <v>295</v>
      </c>
    </row>
    <row r="70" spans="6:7" x14ac:dyDescent="0.35">
      <c r="F70" s="1" t="s">
        <v>290</v>
      </c>
      <c r="G70" s="1" t="s">
        <v>350</v>
      </c>
    </row>
    <row r="71" spans="6:7" x14ac:dyDescent="0.35">
      <c r="F71" s="1" t="s">
        <v>301</v>
      </c>
      <c r="G71" s="1" t="s">
        <v>302</v>
      </c>
    </row>
    <row r="72" spans="6:7" x14ac:dyDescent="0.35">
      <c r="F72" s="1" t="s">
        <v>301</v>
      </c>
      <c r="G72" s="1" t="s">
        <v>325</v>
      </c>
    </row>
    <row r="73" spans="6:7" x14ac:dyDescent="0.35">
      <c r="F73" s="1" t="s">
        <v>301</v>
      </c>
      <c r="G73" s="1" t="s">
        <v>354</v>
      </c>
    </row>
    <row r="74" spans="6:7" x14ac:dyDescent="0.35">
      <c r="F74" s="1" t="s">
        <v>301</v>
      </c>
      <c r="G74" s="1" t="s">
        <v>369</v>
      </c>
    </row>
    <row r="75" spans="6:7" x14ac:dyDescent="0.35">
      <c r="F75" s="1" t="s">
        <v>301</v>
      </c>
      <c r="G75" s="1" t="s">
        <v>327</v>
      </c>
    </row>
    <row r="76" spans="6:7" x14ac:dyDescent="0.35">
      <c r="F76" s="1" t="s">
        <v>301</v>
      </c>
      <c r="G76" s="1" t="s">
        <v>330</v>
      </c>
    </row>
    <row r="77" spans="6:7" x14ac:dyDescent="0.35">
      <c r="F77" s="1" t="s">
        <v>284</v>
      </c>
      <c r="G77" s="1" t="s">
        <v>317</v>
      </c>
    </row>
    <row r="78" spans="6:7" x14ac:dyDescent="0.35">
      <c r="F78" s="1" t="s">
        <v>284</v>
      </c>
      <c r="G78" s="1" t="s">
        <v>285</v>
      </c>
    </row>
    <row r="79" spans="6:7" x14ac:dyDescent="0.35">
      <c r="F79" s="1" t="s">
        <v>284</v>
      </c>
      <c r="G79" s="1" t="s">
        <v>359</v>
      </c>
    </row>
    <row r="80" spans="6:7" x14ac:dyDescent="0.35">
      <c r="F80" s="1" t="s">
        <v>284</v>
      </c>
      <c r="G80" s="1" t="s">
        <v>333</v>
      </c>
    </row>
    <row r="81" spans="6:7" x14ac:dyDescent="0.35">
      <c r="F81" s="1" t="s">
        <v>370</v>
      </c>
      <c r="G81" s="1" t="s">
        <v>339</v>
      </c>
    </row>
    <row r="82" spans="6:7" x14ac:dyDescent="0.35">
      <c r="F82" s="1" t="s">
        <v>370</v>
      </c>
      <c r="G82" s="1" t="s">
        <v>371</v>
      </c>
    </row>
    <row r="83" spans="6:7" x14ac:dyDescent="0.35">
      <c r="F83" s="1" t="s">
        <v>288</v>
      </c>
      <c r="G83" s="1" t="s">
        <v>346</v>
      </c>
    </row>
    <row r="84" spans="6:7" x14ac:dyDescent="0.35">
      <c r="F84" s="1" t="s">
        <v>288</v>
      </c>
      <c r="G84" s="1" t="s">
        <v>319</v>
      </c>
    </row>
    <row r="85" spans="6:7" x14ac:dyDescent="0.35">
      <c r="F85" s="1" t="s">
        <v>288</v>
      </c>
      <c r="G85" s="1" t="s">
        <v>372</v>
      </c>
    </row>
    <row r="86" spans="6:7" x14ac:dyDescent="0.35">
      <c r="F86" s="1" t="s">
        <v>288</v>
      </c>
      <c r="G86" s="1" t="s">
        <v>344</v>
      </c>
    </row>
    <row r="87" spans="6:7" x14ac:dyDescent="0.35">
      <c r="F87" s="1" t="s">
        <v>288</v>
      </c>
      <c r="G87" s="1" t="s">
        <v>373</v>
      </c>
    </row>
    <row r="88" spans="6:7" x14ac:dyDescent="0.35">
      <c r="F88" s="1" t="s">
        <v>288</v>
      </c>
      <c r="G88" s="1" t="s">
        <v>374</v>
      </c>
    </row>
  </sheetData>
  <autoFilter ref="A1:G63" xr:uid="{5CA99729-A01F-4464-A37E-480A88BE0364}"/>
  <sortState xmlns:xlrd2="http://schemas.microsoft.com/office/spreadsheetml/2017/richdata2" ref="A2:P63">
    <sortCondition ref="A2:A63"/>
  </sortState>
  <pageMargins left="0.7" right="0.7" top="0.75" bottom="0.75" header="0.3" footer="0.3"/>
  <pageSetup paperSize="9"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A2A4787-725B-43E8-B5E2-CDBAD378611A}">
  <sheetPr codeName="Feuil7">
    <tabColor theme="8" tint="0.59999389629810485"/>
  </sheetPr>
  <dimension ref="A1:L12"/>
  <sheetViews>
    <sheetView workbookViewId="0">
      <selection activeCell="D107" sqref="D107"/>
    </sheetView>
  </sheetViews>
  <sheetFormatPr baseColWidth="10" defaultColWidth="10.86328125" defaultRowHeight="11.65" x14ac:dyDescent="0.35"/>
  <cols>
    <col min="1" max="1" width="19.1328125" style="1" bestFit="1" customWidth="1"/>
    <col min="2" max="5" width="24.1328125" style="1" customWidth="1"/>
    <col min="6" max="6" width="27.265625" style="1" customWidth="1"/>
    <col min="7" max="7" width="19.1328125" style="1" customWidth="1"/>
    <col min="8" max="8" width="26.1328125" style="1" bestFit="1" customWidth="1"/>
    <col min="9" max="9" width="18.59765625" style="1" customWidth="1"/>
    <col min="10" max="10" width="30.3984375" style="1" bestFit="1" customWidth="1"/>
    <col min="11" max="11" width="13.1328125" style="1" bestFit="1" customWidth="1"/>
    <col min="12" max="12" width="18.265625" style="1" bestFit="1" customWidth="1"/>
    <col min="13" max="16384" width="10.86328125" style="1"/>
  </cols>
  <sheetData>
    <row r="1" spans="1:12" x14ac:dyDescent="0.35">
      <c r="A1" s="34" t="s">
        <v>375</v>
      </c>
      <c r="B1" s="34" t="s">
        <v>376</v>
      </c>
      <c r="C1" s="34" t="s">
        <v>377</v>
      </c>
      <c r="D1" s="34" t="s">
        <v>378</v>
      </c>
      <c r="E1" s="34" t="s">
        <v>379</v>
      </c>
      <c r="F1" s="34" t="s">
        <v>380</v>
      </c>
      <c r="G1" s="34"/>
      <c r="H1" s="34"/>
      <c r="I1" s="34"/>
      <c r="J1" s="34"/>
      <c r="K1" s="34"/>
      <c r="L1" s="34"/>
    </row>
    <row r="2" spans="1:12" x14ac:dyDescent="0.35">
      <c r="A2" s="1" t="str">
        <f>Summary!E19</f>
        <v>HVAC-R</v>
      </c>
      <c r="B2" s="1" t="str" cm="1">
        <f t="array" ref="B2:E2">_xlfn.UNIQUE(_xlfn._xlws.FILTER('Ref Proc list'!A2:D94,'Ref Proc list'!A2:A94=A2,""))</f>
        <v>HVAC-R</v>
      </c>
      <c r="C2" s="1" t="str">
        <v>Aurélia Tremblaye</v>
      </c>
      <c r="D2" s="1" t="str">
        <v>Sophie Caron-Ancelin</v>
      </c>
      <c r="E2" s="1" t="str">
        <v>Alishan Samdani</v>
      </c>
      <c r="F2" s="1" t="str">
        <f>IF(Proc_approver_025=0,"",IF(Contract_value&gt;250000,Proc_approver_025,""))&amp;IF(Contract_value&gt;1000000," / "&amp;Proc_approver_1,"")&amp;IF(Proc_approver_050=0,"",IF(Contract_value&gt;500000," + "&amp;Proc_approver_050,""))</f>
        <v/>
      </c>
    </row>
    <row r="12" spans="1:12" s="117" customFormat="1" x14ac:dyDescent="0.35"/>
  </sheetData>
  <pageMargins left="0.7" right="0.7" top="0.75" bottom="0.75" header="0.3" footer="0.3"/>
  <pageSetup orientation="portrait" horizontalDpi="90" verticalDpi="9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7B3B52-69D9-4B00-92AA-0721E50E519D}">
  <sheetPr codeName="Feuil8"/>
  <dimension ref="B1:F7"/>
  <sheetViews>
    <sheetView showGridLines="0" workbookViewId="0">
      <selection activeCell="B4" sqref="B4:E7"/>
    </sheetView>
  </sheetViews>
  <sheetFormatPr baseColWidth="10" defaultColWidth="11.3984375" defaultRowHeight="14.25" x14ac:dyDescent="0.45"/>
  <cols>
    <col min="1" max="1" width="2.3984375" customWidth="1"/>
    <col min="2" max="2" width="30.3984375" customWidth="1"/>
    <col min="3" max="3" width="19" customWidth="1"/>
    <col min="4" max="4" width="56.3984375" customWidth="1"/>
    <col min="5" max="5" width="38.59765625" customWidth="1"/>
    <col min="6" max="6" width="10.265625" customWidth="1"/>
  </cols>
  <sheetData>
    <row r="1" spans="2:6" ht="21" x14ac:dyDescent="0.45">
      <c r="B1" s="10" t="s">
        <v>381</v>
      </c>
      <c r="C1" s="11"/>
      <c r="D1" s="12"/>
      <c r="E1" s="11"/>
      <c r="F1" s="11"/>
    </row>
    <row r="2" spans="2:6" ht="57" customHeight="1" x14ac:dyDescent="0.45">
      <c r="B2" s="221" t="str">
        <f>Summary!C2</f>
        <v>This Excel document must be completed and uploaded by the buyer into ARIBA with the purchase contract to be approved by the representatives of GBU / Function and Procurement line
before launching the signature workflow to the supplier. Please contact your local Procurement Support contact for further information and support.</v>
      </c>
      <c r="C2" s="221"/>
      <c r="D2" s="221"/>
      <c r="E2" s="221"/>
      <c r="F2" s="221"/>
    </row>
    <row r="4" spans="2:6" x14ac:dyDescent="0.45">
      <c r="B4" s="224" t="s">
        <v>6</v>
      </c>
      <c r="C4" s="222" t="s">
        <v>382</v>
      </c>
      <c r="D4" s="223"/>
      <c r="E4" s="19" t="s">
        <v>84</v>
      </c>
    </row>
    <row r="5" spans="2:6" x14ac:dyDescent="0.45">
      <c r="B5" s="225"/>
      <c r="C5" s="28">
        <v>1</v>
      </c>
      <c r="D5" s="28" t="s">
        <v>383</v>
      </c>
      <c r="E5" s="29"/>
    </row>
    <row r="6" spans="2:6" x14ac:dyDescent="0.45">
      <c r="B6" s="225"/>
      <c r="C6" s="15">
        <v>1</v>
      </c>
      <c r="D6" s="15" t="s">
        <v>384</v>
      </c>
      <c r="E6" s="7"/>
    </row>
    <row r="7" spans="2:6" ht="26.25" x14ac:dyDescent="0.45">
      <c r="B7" s="226"/>
      <c r="C7" s="15">
        <v>2</v>
      </c>
      <c r="D7" s="46" t="s">
        <v>385</v>
      </c>
      <c r="E7" s="7" t="s">
        <v>6</v>
      </c>
    </row>
  </sheetData>
  <mergeCells count="3">
    <mergeCell ref="B2:F2"/>
    <mergeCell ref="C4:D4"/>
    <mergeCell ref="B4:B7"/>
  </mergeCells>
  <dataValidations count="1">
    <dataValidation allowBlank="1" showInputMessage="1" sqref="E6:E7" xr:uid="{36386782-B5A1-44A3-A4D1-CDEA63BC92C9}"/>
  </dataValidations>
  <pageMargins left="0.7" right="0.7" top="0.75" bottom="0.75" header="0.3" footer="0.3"/>
  <pageSetup orientation="portrait" horizontalDpi="90" verticalDpi="90"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DAA3D5D-C891-4216-9718-56700EFD0200}">
  <sheetPr codeName="Feuil9"/>
  <dimension ref="B1:AA68"/>
  <sheetViews>
    <sheetView zoomScale="90" zoomScaleNormal="90" workbookViewId="0">
      <selection activeCell="B4" sqref="B4:E7"/>
    </sheetView>
  </sheetViews>
  <sheetFormatPr baseColWidth="10" defaultColWidth="10.86328125" defaultRowHeight="11.65" x14ac:dyDescent="0.35"/>
  <cols>
    <col min="1" max="1" width="2.3984375" style="1" customWidth="1"/>
    <col min="2" max="2" width="9.86328125" style="1" customWidth="1"/>
    <col min="3" max="3" width="27.86328125" style="1" customWidth="1"/>
    <col min="4" max="4" width="32.3984375" style="1" hidden="1" customWidth="1"/>
    <col min="5" max="5" width="31.3984375" style="1" customWidth="1"/>
    <col min="6" max="6" width="47" style="1" customWidth="1"/>
    <col min="7" max="7" width="36.3984375" style="1" customWidth="1"/>
    <col min="8" max="8" width="45.86328125" style="1" bestFit="1" customWidth="1"/>
    <col min="9" max="9" width="46" style="1" bestFit="1" customWidth="1"/>
    <col min="10" max="10" width="26.86328125" style="1" customWidth="1"/>
    <col min="11" max="11" width="25.86328125" style="1" customWidth="1"/>
    <col min="12" max="13" width="35.1328125" style="1" customWidth="1"/>
    <col min="14" max="14" width="24.3984375" style="1" bestFit="1" customWidth="1"/>
    <col min="15" max="15" width="29.3984375" style="1" bestFit="1" customWidth="1"/>
    <col min="16" max="16" width="19.59765625" style="1" customWidth="1"/>
    <col min="17" max="17" width="43.3984375" style="1" customWidth="1"/>
    <col min="18" max="18" width="62" style="1" bestFit="1" customWidth="1"/>
    <col min="19" max="19" width="17.86328125" style="1" bestFit="1" customWidth="1"/>
    <col min="20" max="16384" width="10.86328125" style="1"/>
  </cols>
  <sheetData>
    <row r="1" spans="2:27" s="31" customFormat="1" ht="23.25" x14ac:dyDescent="0.45">
      <c r="C1" s="32" t="s">
        <v>74</v>
      </c>
      <c r="D1" s="30" t="s">
        <v>74</v>
      </c>
      <c r="E1" s="30" t="s">
        <v>76</v>
      </c>
      <c r="F1" s="33" t="s">
        <v>72</v>
      </c>
      <c r="G1" s="33" t="s">
        <v>72</v>
      </c>
      <c r="H1" s="33" t="s">
        <v>72</v>
      </c>
      <c r="I1" s="33" t="s">
        <v>386</v>
      </c>
      <c r="J1" s="33" t="s">
        <v>68</v>
      </c>
      <c r="K1" s="21" t="s">
        <v>387</v>
      </c>
      <c r="L1" s="21" t="s">
        <v>367</v>
      </c>
      <c r="M1" s="21" t="s">
        <v>388</v>
      </c>
      <c r="N1" s="34" t="s">
        <v>389</v>
      </c>
      <c r="O1" s="34" t="s">
        <v>389</v>
      </c>
      <c r="P1" s="34" t="s">
        <v>389</v>
      </c>
      <c r="Q1" s="35" t="s">
        <v>390</v>
      </c>
      <c r="R1" s="36" t="s">
        <v>278</v>
      </c>
      <c r="S1" s="31" t="s">
        <v>391</v>
      </c>
      <c r="T1" s="31" t="s">
        <v>392</v>
      </c>
    </row>
    <row r="2" spans="2:27" ht="14.25" x14ac:dyDescent="0.45">
      <c r="B2" s="1" t="s">
        <v>393</v>
      </c>
      <c r="C2" s="17" t="s">
        <v>394</v>
      </c>
      <c r="D2" s="1" t="s">
        <v>395</v>
      </c>
      <c r="E2" s="1" t="s">
        <v>396</v>
      </c>
      <c r="F2" s="1" t="s">
        <v>158</v>
      </c>
      <c r="G2" s="1" t="s">
        <v>168</v>
      </c>
      <c r="H2" s="1" t="str">
        <f t="shared" ref="H2:H21" si="0">CONCATENATE(F2," - ",G2)</f>
        <v>GBU RENEWABLES - Delphine Cherel-Sparham</v>
      </c>
      <c r="I2" s="1" t="s">
        <v>397</v>
      </c>
      <c r="J2" s="1" t="s">
        <v>398</v>
      </c>
      <c r="K2" s="18" t="s">
        <v>399</v>
      </c>
      <c r="L2" s="17" t="s">
        <v>400</v>
      </c>
      <c r="M2" s="22" t="s">
        <v>401</v>
      </c>
      <c r="N2" s="17" t="s">
        <v>402</v>
      </c>
      <c r="O2" s="17" t="s">
        <v>403</v>
      </c>
      <c r="P2" s="1" t="s">
        <v>404</v>
      </c>
      <c r="Q2" s="1" t="s">
        <v>405</v>
      </c>
      <c r="R2" s="1" t="s">
        <v>349</v>
      </c>
      <c r="S2" s="1" t="s">
        <v>406</v>
      </c>
    </row>
    <row r="3" spans="2:27" x14ac:dyDescent="0.35">
      <c r="B3" s="1" t="s">
        <v>407</v>
      </c>
      <c r="C3" s="17" t="s">
        <v>408</v>
      </c>
      <c r="D3" s="1" t="s">
        <v>409</v>
      </c>
      <c r="F3" s="1" t="s">
        <v>410</v>
      </c>
      <c r="G3" s="1" t="s">
        <v>161</v>
      </c>
      <c r="H3" s="1" t="str">
        <f t="shared" si="0"/>
        <v>GBU RENEWABLES / MESCAT / SOUTH AFRICA - Mohamed Hoosan</v>
      </c>
      <c r="I3" s="1" t="s">
        <v>411</v>
      </c>
      <c r="J3" s="1" t="s">
        <v>412</v>
      </c>
      <c r="K3" s="18" t="s">
        <v>413</v>
      </c>
      <c r="L3" s="17" t="s">
        <v>414</v>
      </c>
      <c r="M3" s="17"/>
      <c r="N3" s="17" t="s">
        <v>415</v>
      </c>
      <c r="O3" s="17" t="s">
        <v>416</v>
      </c>
      <c r="P3" s="1" t="s">
        <v>417</v>
      </c>
      <c r="Q3" s="1" t="s">
        <v>418</v>
      </c>
      <c r="R3" s="1" t="s">
        <v>296</v>
      </c>
    </row>
    <row r="4" spans="2:27" ht="14.25" x14ac:dyDescent="0.35">
      <c r="B4" s="1" t="s">
        <v>419</v>
      </c>
      <c r="C4" s="17" t="s">
        <v>420</v>
      </c>
      <c r="D4" s="1" t="s">
        <v>421</v>
      </c>
      <c r="F4" s="1" t="s">
        <v>158</v>
      </c>
      <c r="G4" s="1" t="s">
        <v>169</v>
      </c>
      <c r="H4" s="1" t="str">
        <f t="shared" si="0"/>
        <v>GBU RENEWABLES - Sergio Val</v>
      </c>
      <c r="I4" s="1" t="s">
        <v>422</v>
      </c>
      <c r="J4" s="1" t="s">
        <v>423</v>
      </c>
      <c r="K4" s="18" t="s">
        <v>424</v>
      </c>
      <c r="L4" s="17" t="s">
        <v>425</v>
      </c>
      <c r="M4" s="17"/>
      <c r="N4" s="17" t="s">
        <v>426</v>
      </c>
      <c r="O4" s="17" t="s">
        <v>427</v>
      </c>
      <c r="P4" s="1" t="s">
        <v>428</v>
      </c>
      <c r="Q4" s="1" t="s">
        <v>429</v>
      </c>
      <c r="R4" s="1" t="s">
        <v>323</v>
      </c>
      <c r="S4" s="1" t="s">
        <v>96</v>
      </c>
      <c r="W4" s="20"/>
      <c r="X4" s="20"/>
      <c r="Y4" s="20"/>
      <c r="Z4" s="20"/>
      <c r="AA4" s="20"/>
    </row>
    <row r="5" spans="2:27" ht="15.75" customHeight="1" x14ac:dyDescent="0.35">
      <c r="B5" s="1" t="s">
        <v>430</v>
      </c>
      <c r="C5" s="17" t="s">
        <v>431</v>
      </c>
      <c r="D5" s="1" t="s">
        <v>432</v>
      </c>
      <c r="F5" s="1" t="s">
        <v>158</v>
      </c>
      <c r="G5" s="1" t="s">
        <v>178</v>
      </c>
      <c r="H5" s="1" t="str">
        <f t="shared" si="0"/>
        <v>GBU RENEWABLES - David Carroll</v>
      </c>
      <c r="I5" s="1" t="s">
        <v>433</v>
      </c>
      <c r="J5" s="1" t="s">
        <v>434</v>
      </c>
      <c r="K5" s="18" t="s">
        <v>435</v>
      </c>
      <c r="L5" s="17" t="s">
        <v>436</v>
      </c>
      <c r="M5" s="17"/>
      <c r="N5" s="17" t="s">
        <v>437</v>
      </c>
      <c r="O5" s="17" t="s">
        <v>438</v>
      </c>
      <c r="P5" s="1" t="s">
        <v>236</v>
      </c>
      <c r="Q5" s="1" t="s">
        <v>439</v>
      </c>
      <c r="R5" s="1" t="s">
        <v>337</v>
      </c>
      <c r="S5" s="1" t="s">
        <v>440</v>
      </c>
    </row>
    <row r="6" spans="2:27" ht="13.15" customHeight="1" x14ac:dyDescent="0.35">
      <c r="B6" s="1" t="s">
        <v>441</v>
      </c>
      <c r="C6" s="17" t="s">
        <v>442</v>
      </c>
      <c r="D6" s="1" t="s">
        <v>443</v>
      </c>
      <c r="F6" s="1" t="s">
        <v>158</v>
      </c>
      <c r="G6" s="1" t="s">
        <v>179</v>
      </c>
      <c r="H6" s="1" t="str">
        <f t="shared" si="0"/>
        <v>GBU RENEWABLES - Mauricio Bahr</v>
      </c>
      <c r="I6" s="1" t="s">
        <v>444</v>
      </c>
      <c r="J6" s="1" t="s">
        <v>445</v>
      </c>
      <c r="K6" s="18" t="s">
        <v>446</v>
      </c>
      <c r="L6" s="17" t="s">
        <v>447</v>
      </c>
      <c r="M6" s="17"/>
      <c r="N6" s="17" t="s">
        <v>448</v>
      </c>
      <c r="O6" s="17" t="s">
        <v>449</v>
      </c>
      <c r="P6" s="1" t="s">
        <v>212</v>
      </c>
      <c r="Q6" s="1" t="s">
        <v>450</v>
      </c>
      <c r="R6" s="1" t="s">
        <v>294</v>
      </c>
    </row>
    <row r="7" spans="2:27" x14ac:dyDescent="0.35">
      <c r="B7" s="1" t="s">
        <v>451</v>
      </c>
      <c r="C7" s="17" t="s">
        <v>452</v>
      </c>
      <c r="D7" s="1" t="s">
        <v>453</v>
      </c>
      <c r="F7" s="1" t="s">
        <v>454</v>
      </c>
      <c r="G7" s="1" t="s">
        <v>455</v>
      </c>
      <c r="H7" s="1" t="str">
        <f t="shared" si="0"/>
        <v>GBU ES AMEA - Ian Hartfield</v>
      </c>
      <c r="I7" s="26" t="s">
        <v>456</v>
      </c>
      <c r="J7" s="1" t="s">
        <v>457</v>
      </c>
      <c r="K7" s="18" t="s">
        <v>458</v>
      </c>
      <c r="L7" s="17" t="s">
        <v>459</v>
      </c>
      <c r="M7" s="17"/>
      <c r="N7" s="17" t="s">
        <v>460</v>
      </c>
      <c r="O7" s="1" t="s">
        <v>461</v>
      </c>
      <c r="P7" s="1" t="s">
        <v>417</v>
      </c>
      <c r="Q7" s="37" t="s">
        <v>462</v>
      </c>
      <c r="R7" s="1" t="s">
        <v>463</v>
      </c>
      <c r="S7" s="1" t="s">
        <v>105</v>
      </c>
    </row>
    <row r="8" spans="2:27" x14ac:dyDescent="0.35">
      <c r="B8" s="1" t="s">
        <v>464</v>
      </c>
      <c r="C8" s="17" t="s">
        <v>465</v>
      </c>
      <c r="D8" s="1" t="s">
        <v>466</v>
      </c>
      <c r="F8" s="1" t="s">
        <v>467</v>
      </c>
      <c r="G8" s="1" t="s">
        <v>101</v>
      </c>
      <c r="H8" s="1" t="str">
        <f t="shared" si="0"/>
        <v>GBU ES APAC - Thomas Baudlot</v>
      </c>
      <c r="I8" s="1" t="s">
        <v>468</v>
      </c>
      <c r="J8" s="1" t="s">
        <v>469</v>
      </c>
      <c r="K8" s="18" t="s">
        <v>470</v>
      </c>
      <c r="L8" s="18"/>
      <c r="M8" s="18"/>
      <c r="N8" s="17" t="s">
        <v>471</v>
      </c>
      <c r="O8" s="1" t="s">
        <v>472</v>
      </c>
      <c r="P8" s="1" t="s">
        <v>166</v>
      </c>
      <c r="Q8" s="37" t="s">
        <v>473</v>
      </c>
      <c r="R8" s="1" t="s">
        <v>345</v>
      </c>
      <c r="S8" s="1" t="s">
        <v>97</v>
      </c>
    </row>
    <row r="9" spans="2:27" x14ac:dyDescent="0.35">
      <c r="B9" s="1" t="s">
        <v>149</v>
      </c>
      <c r="C9" s="17" t="s">
        <v>474</v>
      </c>
      <c r="D9" s="1" t="s">
        <v>475</v>
      </c>
      <c r="F9" s="1" t="s">
        <v>454</v>
      </c>
      <c r="G9" s="1" t="s">
        <v>98</v>
      </c>
      <c r="H9" s="1" t="str">
        <f t="shared" si="0"/>
        <v>GBU ES AMEA - Philippe Miquel</v>
      </c>
      <c r="I9" s="1" t="s">
        <v>476</v>
      </c>
      <c r="J9" s="1" t="s">
        <v>477</v>
      </c>
      <c r="K9" s="38" t="s">
        <v>478</v>
      </c>
      <c r="L9" s="18"/>
      <c r="M9" s="18"/>
      <c r="N9" s="17" t="s">
        <v>479</v>
      </c>
      <c r="O9" s="1" t="s">
        <v>480</v>
      </c>
      <c r="P9" s="1" t="s">
        <v>481</v>
      </c>
      <c r="Q9" s="37" t="s">
        <v>482</v>
      </c>
      <c r="R9" s="1" t="s">
        <v>335</v>
      </c>
      <c r="S9" s="1" t="s">
        <v>117</v>
      </c>
    </row>
    <row r="10" spans="2:27" x14ac:dyDescent="0.35">
      <c r="B10" s="1" t="s">
        <v>483</v>
      </c>
      <c r="C10" s="17" t="s">
        <v>484</v>
      </c>
      <c r="D10" s="1" t="s">
        <v>485</v>
      </c>
      <c r="F10" s="1" t="s">
        <v>486</v>
      </c>
      <c r="G10" s="1" t="s">
        <v>188</v>
      </c>
      <c r="H10" s="1" t="str">
        <f t="shared" si="0"/>
        <v>GBU T&amp;S - CORPORATE - Bernard Esselinckx</v>
      </c>
      <c r="I10" s="1" t="s">
        <v>487</v>
      </c>
      <c r="J10" s="1" t="s">
        <v>488</v>
      </c>
      <c r="K10" s="38" t="s">
        <v>478</v>
      </c>
      <c r="L10" s="18"/>
      <c r="M10" s="18"/>
      <c r="N10" s="17" t="s">
        <v>489</v>
      </c>
      <c r="O10" s="1" t="s">
        <v>490</v>
      </c>
      <c r="P10" s="1" t="s">
        <v>491</v>
      </c>
      <c r="Q10" s="37" t="s">
        <v>492</v>
      </c>
      <c r="R10" s="1" t="s">
        <v>361</v>
      </c>
      <c r="S10" s="1" t="s">
        <v>493</v>
      </c>
    </row>
    <row r="11" spans="2:27" x14ac:dyDescent="0.35">
      <c r="B11" s="1" t="s">
        <v>494</v>
      </c>
      <c r="C11" s="17" t="s">
        <v>495</v>
      </c>
      <c r="D11" s="1" t="s">
        <v>496</v>
      </c>
      <c r="F11" s="1" t="s">
        <v>497</v>
      </c>
      <c r="G11" s="1" t="s">
        <v>183</v>
      </c>
      <c r="H11" s="1" t="str">
        <f t="shared" si="0"/>
        <v>GBU T&amp;S AMEA - Frederic Claux</v>
      </c>
      <c r="I11" s="1" t="s">
        <v>498</v>
      </c>
      <c r="J11" s="1" t="s">
        <v>499</v>
      </c>
      <c r="K11" s="18" t="s">
        <v>500</v>
      </c>
      <c r="L11" s="18"/>
      <c r="M11" s="18"/>
      <c r="N11" s="17" t="s">
        <v>501</v>
      </c>
      <c r="O11" s="1" t="s">
        <v>502</v>
      </c>
      <c r="P11" s="1" t="s">
        <v>404</v>
      </c>
      <c r="Q11" s="37" t="s">
        <v>503</v>
      </c>
      <c r="R11" s="1" t="s">
        <v>291</v>
      </c>
      <c r="S11" s="1" t="s">
        <v>504</v>
      </c>
    </row>
    <row r="12" spans="2:27" x14ac:dyDescent="0.35">
      <c r="B12" s="1" t="s">
        <v>505</v>
      </c>
      <c r="C12" s="17" t="s">
        <v>506</v>
      </c>
      <c r="D12" s="1" t="s">
        <v>507</v>
      </c>
      <c r="F12" s="1" t="s">
        <v>508</v>
      </c>
      <c r="G12" s="1" t="s">
        <v>190</v>
      </c>
      <c r="H12" s="1" t="str">
        <f t="shared" si="0"/>
        <v>GBU T&amp;S EUROPE - Cedric Osterrieth</v>
      </c>
      <c r="I12" s="27" t="s">
        <v>509</v>
      </c>
      <c r="J12" s="1" t="s">
        <v>510</v>
      </c>
      <c r="K12" s="38" t="s">
        <v>511</v>
      </c>
      <c r="L12" s="18"/>
      <c r="M12" s="18"/>
      <c r="N12" s="17" t="s">
        <v>512</v>
      </c>
      <c r="O12" s="1" t="s">
        <v>513</v>
      </c>
      <c r="P12" s="1" t="s">
        <v>514</v>
      </c>
      <c r="Q12" s="37" t="s">
        <v>515</v>
      </c>
      <c r="R12" s="1" t="s">
        <v>309</v>
      </c>
      <c r="S12" s="1" t="s">
        <v>108</v>
      </c>
    </row>
    <row r="13" spans="2:27" x14ac:dyDescent="0.35">
      <c r="B13" s="1" t="s">
        <v>516</v>
      </c>
      <c r="C13" s="17" t="s">
        <v>517</v>
      </c>
      <c r="D13" s="1" t="s">
        <v>518</v>
      </c>
      <c r="F13" s="1" t="s">
        <v>519</v>
      </c>
      <c r="G13" s="1" t="s">
        <v>196</v>
      </c>
      <c r="H13" s="1" t="str">
        <f t="shared" si="0"/>
        <v>GBU T&amp;S LATIN AMERICA - Axel Leveque</v>
      </c>
      <c r="I13" s="1" t="s">
        <v>520</v>
      </c>
      <c r="J13" s="1" t="s">
        <v>510</v>
      </c>
      <c r="K13" s="18" t="s">
        <v>521</v>
      </c>
      <c r="L13" s="18"/>
      <c r="M13" s="18"/>
      <c r="N13" s="17" t="s">
        <v>522</v>
      </c>
      <c r="O13" s="1" t="s">
        <v>523</v>
      </c>
      <c r="P13" s="1" t="s">
        <v>524</v>
      </c>
      <c r="Q13" s="37" t="s">
        <v>525</v>
      </c>
      <c r="R13" s="1" t="s">
        <v>357</v>
      </c>
      <c r="S13" s="1" t="s">
        <v>526</v>
      </c>
    </row>
    <row r="14" spans="2:27" x14ac:dyDescent="0.35">
      <c r="F14" s="1" t="s">
        <v>505</v>
      </c>
      <c r="G14" s="1" t="s">
        <v>210</v>
      </c>
      <c r="H14" s="1" t="str">
        <f t="shared" si="0"/>
        <v>NUKE - Jan Sterck</v>
      </c>
      <c r="I14" s="1" t="s">
        <v>527</v>
      </c>
      <c r="J14" s="1" t="s">
        <v>528</v>
      </c>
      <c r="K14" s="18" t="s">
        <v>529</v>
      </c>
      <c r="L14" s="18"/>
      <c r="M14" s="18"/>
      <c r="N14" s="17"/>
      <c r="O14" s="17"/>
      <c r="Q14" s="1" t="s">
        <v>530</v>
      </c>
      <c r="R14" s="1" t="s">
        <v>363</v>
      </c>
    </row>
    <row r="15" spans="2:27" x14ac:dyDescent="0.35">
      <c r="F15" s="1" t="s">
        <v>531</v>
      </c>
      <c r="G15" s="39" t="s">
        <v>261</v>
      </c>
      <c r="H15" s="1" t="str">
        <f t="shared" si="0"/>
        <v xml:space="preserve">GBU RENEWABLES / IS - Gabriele Ranieri </v>
      </c>
      <c r="I15" s="1" t="s">
        <v>532</v>
      </c>
      <c r="J15" s="1" t="s">
        <v>505</v>
      </c>
      <c r="K15" s="18" t="s">
        <v>533</v>
      </c>
      <c r="L15" s="18"/>
      <c r="M15" s="18"/>
      <c r="N15" s="17"/>
      <c r="O15" s="17"/>
      <c r="Q15" s="1" t="s">
        <v>534</v>
      </c>
      <c r="R15" s="1" t="s">
        <v>353</v>
      </c>
      <c r="S15" s="1" t="s">
        <v>110</v>
      </c>
    </row>
    <row r="16" spans="2:27" ht="14.25" x14ac:dyDescent="0.35">
      <c r="F16" s="1" t="s">
        <v>535</v>
      </c>
      <c r="G16" s="1" t="s">
        <v>264</v>
      </c>
      <c r="H16" s="1" t="str">
        <f t="shared" si="0"/>
        <v>GBU T&amp;S / IS - Céline Regnault</v>
      </c>
      <c r="I16" s="1" t="s">
        <v>536</v>
      </c>
      <c r="J16" s="1" t="s">
        <v>537</v>
      </c>
      <c r="K16" s="38" t="s">
        <v>538</v>
      </c>
      <c r="L16" s="18"/>
      <c r="M16" s="18"/>
      <c r="N16" s="17"/>
      <c r="O16" s="17"/>
      <c r="Q16" s="1" t="s">
        <v>539</v>
      </c>
      <c r="R16" s="1" t="s">
        <v>343</v>
      </c>
      <c r="S16" s="1" t="s">
        <v>112</v>
      </c>
      <c r="Y16" s="40"/>
    </row>
    <row r="17" spans="6:25" ht="14.25" x14ac:dyDescent="0.35">
      <c r="F17" s="1" t="s">
        <v>540</v>
      </c>
      <c r="G17" s="1" t="s">
        <v>221</v>
      </c>
      <c r="H17" s="1" t="str">
        <f t="shared" si="0"/>
        <v>GBU T&amp;G MESCAT / VP Finance  - Charles Dexter</v>
      </c>
      <c r="I17" s="1" t="s">
        <v>541</v>
      </c>
      <c r="J17" s="1" t="s">
        <v>542</v>
      </c>
      <c r="K17" s="18" t="s">
        <v>543</v>
      </c>
      <c r="L17" s="18"/>
      <c r="M17" s="18"/>
      <c r="N17" s="17"/>
      <c r="O17" s="17"/>
      <c r="Q17" s="1" t="s">
        <v>544</v>
      </c>
      <c r="R17" s="1" t="s">
        <v>365</v>
      </c>
      <c r="S17" s="1" t="s">
        <v>115</v>
      </c>
      <c r="Y17" s="40"/>
    </row>
    <row r="18" spans="6:25" ht="14.25" x14ac:dyDescent="0.35">
      <c r="F18" s="1" t="s">
        <v>545</v>
      </c>
      <c r="G18" s="1" t="s">
        <v>234</v>
      </c>
      <c r="H18" s="1" t="str">
        <f t="shared" si="0"/>
        <v>GBU T&amp;G - AMEA - Geert Bunkens</v>
      </c>
      <c r="I18" s="1" t="s">
        <v>546</v>
      </c>
      <c r="J18" s="1" t="s">
        <v>547</v>
      </c>
      <c r="K18" s="18" t="s">
        <v>548</v>
      </c>
      <c r="L18" s="18"/>
      <c r="M18" s="18"/>
      <c r="N18" s="17"/>
      <c r="O18" s="17"/>
      <c r="Q18" s="1" t="s">
        <v>549</v>
      </c>
      <c r="R18" s="1" t="s">
        <v>300</v>
      </c>
      <c r="S18" s="1" t="s">
        <v>550</v>
      </c>
      <c r="Y18" s="40"/>
    </row>
    <row r="19" spans="6:25" ht="14.25" x14ac:dyDescent="0.35">
      <c r="F19" s="1" t="s">
        <v>551</v>
      </c>
      <c r="G19" s="1" t="s">
        <v>267</v>
      </c>
      <c r="H19" s="1" t="str">
        <f t="shared" si="0"/>
        <v>GBU T&amp;G AMEA / Legal - George Mullin</v>
      </c>
      <c r="I19" s="1" t="s">
        <v>552</v>
      </c>
      <c r="J19" s="25" t="s">
        <v>553</v>
      </c>
      <c r="K19" s="18" t="s">
        <v>554</v>
      </c>
      <c r="L19" s="18"/>
      <c r="M19" s="18"/>
      <c r="Q19" s="1" t="s">
        <v>555</v>
      </c>
      <c r="R19" s="1" t="s">
        <v>312</v>
      </c>
      <c r="Y19" s="40"/>
    </row>
    <row r="20" spans="6:25" ht="15.4" customHeight="1" x14ac:dyDescent="0.35">
      <c r="F20" s="1" t="s">
        <v>556</v>
      </c>
      <c r="G20" s="1" t="s">
        <v>557</v>
      </c>
      <c r="H20" s="1" t="str">
        <f t="shared" si="0"/>
        <v>GBU T&amp;G AMEA / IT and Transformation - Inge Van der Bosche</v>
      </c>
      <c r="I20" s="1" t="s">
        <v>558</v>
      </c>
      <c r="J20" s="1" t="s">
        <v>559</v>
      </c>
      <c r="K20" s="18" t="s">
        <v>560</v>
      </c>
      <c r="L20" s="18"/>
      <c r="M20" s="18"/>
      <c r="Q20" s="1" t="s">
        <v>561</v>
      </c>
      <c r="R20" s="1" t="s">
        <v>289</v>
      </c>
    </row>
    <row r="21" spans="6:25" ht="13.5" customHeight="1" x14ac:dyDescent="0.35">
      <c r="F21" s="1" t="s">
        <v>562</v>
      </c>
      <c r="G21" s="1" t="s">
        <v>244</v>
      </c>
      <c r="H21" s="1" t="str">
        <f t="shared" si="0"/>
        <v xml:space="preserve">GBU T&amp;G AMEA / HR - Lemjed Bouzekri </v>
      </c>
      <c r="I21" s="1" t="s">
        <v>563</v>
      </c>
      <c r="J21" s="1" t="s">
        <v>564</v>
      </c>
      <c r="K21" s="18" t="s">
        <v>565</v>
      </c>
      <c r="L21" s="18"/>
      <c r="M21" s="18"/>
      <c r="Q21" s="1" t="s">
        <v>566</v>
      </c>
      <c r="R21" s="1" t="s">
        <v>304</v>
      </c>
    </row>
    <row r="22" spans="6:25" x14ac:dyDescent="0.35">
      <c r="I22" s="1" t="s">
        <v>567</v>
      </c>
      <c r="J22" s="1" t="s">
        <v>568</v>
      </c>
      <c r="K22" s="18" t="s">
        <v>569</v>
      </c>
      <c r="L22" s="18"/>
      <c r="M22" s="18"/>
      <c r="Q22" s="1" t="s">
        <v>570</v>
      </c>
      <c r="R22" s="1" t="s">
        <v>347</v>
      </c>
    </row>
    <row r="23" spans="6:25" x14ac:dyDescent="0.35">
      <c r="I23" s="1" t="s">
        <v>571</v>
      </c>
      <c r="K23" s="18" t="s">
        <v>572</v>
      </c>
      <c r="L23" s="18"/>
      <c r="M23" s="18"/>
      <c r="Q23" s="1" t="s">
        <v>573</v>
      </c>
      <c r="R23" s="1" t="s">
        <v>362</v>
      </c>
    </row>
    <row r="24" spans="6:25" x14ac:dyDescent="0.35">
      <c r="I24" s="1" t="s">
        <v>574</v>
      </c>
      <c r="K24" s="18" t="s">
        <v>575</v>
      </c>
      <c r="L24" s="18"/>
      <c r="M24" s="18"/>
      <c r="Q24" s="1" t="s">
        <v>576</v>
      </c>
      <c r="R24" s="1" t="s">
        <v>324</v>
      </c>
    </row>
    <row r="25" spans="6:25" x14ac:dyDescent="0.35">
      <c r="I25" s="1" t="s">
        <v>577</v>
      </c>
      <c r="K25" s="18"/>
      <c r="L25" s="18"/>
      <c r="M25" s="18"/>
      <c r="Q25" s="1" t="s">
        <v>578</v>
      </c>
      <c r="R25" s="1" t="s">
        <v>315</v>
      </c>
    </row>
    <row r="26" spans="6:25" x14ac:dyDescent="0.35">
      <c r="I26" s="1" t="s">
        <v>579</v>
      </c>
      <c r="K26" s="18"/>
      <c r="L26" s="18"/>
      <c r="M26" s="18"/>
      <c r="Q26" s="1" t="s">
        <v>580</v>
      </c>
      <c r="R26" s="1" t="s">
        <v>305</v>
      </c>
    </row>
    <row r="27" spans="6:25" x14ac:dyDescent="0.35">
      <c r="I27" s="1" t="s">
        <v>581</v>
      </c>
      <c r="K27" s="18"/>
      <c r="L27" s="18"/>
      <c r="M27" s="18"/>
      <c r="Q27" s="1" t="s">
        <v>582</v>
      </c>
      <c r="R27" s="1" t="s">
        <v>364</v>
      </c>
    </row>
    <row r="28" spans="6:25" x14ac:dyDescent="0.35">
      <c r="I28" s="1" t="s">
        <v>583</v>
      </c>
      <c r="K28" s="18"/>
      <c r="L28" s="18"/>
      <c r="M28" s="18"/>
      <c r="Q28" s="1" t="s">
        <v>584</v>
      </c>
      <c r="R28" s="1" t="s">
        <v>351</v>
      </c>
    </row>
    <row r="29" spans="6:25" x14ac:dyDescent="0.35">
      <c r="I29" s="1" t="s">
        <v>585</v>
      </c>
      <c r="K29" s="18"/>
      <c r="L29" s="18"/>
      <c r="M29" s="18"/>
      <c r="Q29" s="1" t="s">
        <v>586</v>
      </c>
      <c r="R29" s="1" t="s">
        <v>366</v>
      </c>
    </row>
    <row r="30" spans="6:25" x14ac:dyDescent="0.35">
      <c r="I30" s="1" t="s">
        <v>587</v>
      </c>
      <c r="K30" s="18"/>
      <c r="L30" s="18"/>
      <c r="M30" s="18"/>
      <c r="Q30" s="1" t="s">
        <v>588</v>
      </c>
      <c r="R30" s="1" t="s">
        <v>314</v>
      </c>
    </row>
    <row r="31" spans="6:25" x14ac:dyDescent="0.35">
      <c r="I31" s="1" t="s">
        <v>589</v>
      </c>
      <c r="Q31" s="1" t="s">
        <v>590</v>
      </c>
      <c r="R31" s="1" t="s">
        <v>332</v>
      </c>
    </row>
    <row r="32" spans="6:25" x14ac:dyDescent="0.35">
      <c r="I32" s="1" t="s">
        <v>591</v>
      </c>
      <c r="Q32" s="1" t="s">
        <v>592</v>
      </c>
      <c r="R32" s="1" t="s">
        <v>293</v>
      </c>
    </row>
    <row r="33" spans="9:18" x14ac:dyDescent="0.35">
      <c r="I33" s="1" t="s">
        <v>593</v>
      </c>
      <c r="Q33" s="1" t="s">
        <v>594</v>
      </c>
      <c r="R33" s="1" t="s">
        <v>297</v>
      </c>
    </row>
    <row r="34" spans="9:18" x14ac:dyDescent="0.35">
      <c r="I34" s="1" t="s">
        <v>595</v>
      </c>
      <c r="Q34" s="1" t="s">
        <v>596</v>
      </c>
      <c r="R34" s="1" t="s">
        <v>307</v>
      </c>
    </row>
    <row r="35" spans="9:18" x14ac:dyDescent="0.35">
      <c r="I35" s="1" t="s">
        <v>597</v>
      </c>
      <c r="Q35" s="1" t="s">
        <v>598</v>
      </c>
      <c r="R35" s="1" t="s">
        <v>321</v>
      </c>
    </row>
    <row r="36" spans="9:18" x14ac:dyDescent="0.35">
      <c r="I36" s="1" t="s">
        <v>599</v>
      </c>
      <c r="Q36" s="1" t="s">
        <v>600</v>
      </c>
      <c r="R36" s="1" t="s">
        <v>292</v>
      </c>
    </row>
    <row r="37" spans="9:18" x14ac:dyDescent="0.35">
      <c r="I37" s="1" t="s">
        <v>601</v>
      </c>
      <c r="Q37" s="1" t="s">
        <v>602</v>
      </c>
      <c r="R37" s="1" t="s">
        <v>341</v>
      </c>
    </row>
    <row r="38" spans="9:18" x14ac:dyDescent="0.35">
      <c r="I38" s="1" t="s">
        <v>603</v>
      </c>
      <c r="Q38" s="1" t="s">
        <v>604</v>
      </c>
      <c r="R38" s="1" t="s">
        <v>310</v>
      </c>
    </row>
    <row r="39" spans="9:18" x14ac:dyDescent="0.35">
      <c r="I39" s="1" t="s">
        <v>605</v>
      </c>
      <c r="Q39" s="1" t="s">
        <v>606</v>
      </c>
      <c r="R39" s="1" t="s">
        <v>607</v>
      </c>
    </row>
    <row r="40" spans="9:18" x14ac:dyDescent="0.35">
      <c r="I40" s="1" t="s">
        <v>608</v>
      </c>
      <c r="Q40" s="1" t="s">
        <v>609</v>
      </c>
      <c r="R40" s="1" t="s">
        <v>286</v>
      </c>
    </row>
    <row r="41" spans="9:18" x14ac:dyDescent="0.35">
      <c r="I41" s="1" t="s">
        <v>610</v>
      </c>
      <c r="Q41" s="1" t="s">
        <v>611</v>
      </c>
      <c r="R41" s="1" t="s">
        <v>612</v>
      </c>
    </row>
    <row r="42" spans="9:18" x14ac:dyDescent="0.35">
      <c r="I42" s="1" t="s">
        <v>613</v>
      </c>
      <c r="Q42" s="1" t="s">
        <v>614</v>
      </c>
      <c r="R42" s="1" t="s">
        <v>615</v>
      </c>
    </row>
    <row r="43" spans="9:18" x14ac:dyDescent="0.35">
      <c r="R43" s="1" t="s">
        <v>616</v>
      </c>
    </row>
    <row r="44" spans="9:18" x14ac:dyDescent="0.35">
      <c r="R44" s="1" t="s">
        <v>340</v>
      </c>
    </row>
    <row r="45" spans="9:18" x14ac:dyDescent="0.35">
      <c r="R45" s="1" t="s">
        <v>360</v>
      </c>
    </row>
    <row r="46" spans="9:18" x14ac:dyDescent="0.35">
      <c r="R46" s="1" t="s">
        <v>342</v>
      </c>
    </row>
    <row r="47" spans="9:18" x14ac:dyDescent="0.35">
      <c r="R47" s="1" t="s">
        <v>311</v>
      </c>
    </row>
    <row r="48" spans="9:18" x14ac:dyDescent="0.35">
      <c r="R48" s="1" t="s">
        <v>287</v>
      </c>
    </row>
    <row r="49" spans="18:18" x14ac:dyDescent="0.35">
      <c r="R49" s="1" t="s">
        <v>617</v>
      </c>
    </row>
    <row r="50" spans="18:18" x14ac:dyDescent="0.35">
      <c r="R50" s="1" t="s">
        <v>358</v>
      </c>
    </row>
    <row r="51" spans="18:18" x14ac:dyDescent="0.35">
      <c r="R51" s="1" t="s">
        <v>348</v>
      </c>
    </row>
    <row r="52" spans="18:18" x14ac:dyDescent="0.35">
      <c r="R52" s="1" t="s">
        <v>313</v>
      </c>
    </row>
    <row r="53" spans="18:18" x14ac:dyDescent="0.35">
      <c r="R53" s="1" t="s">
        <v>299</v>
      </c>
    </row>
    <row r="54" spans="18:18" x14ac:dyDescent="0.35">
      <c r="R54" s="1" t="s">
        <v>318</v>
      </c>
    </row>
    <row r="55" spans="18:18" x14ac:dyDescent="0.35">
      <c r="R55" s="1" t="s">
        <v>326</v>
      </c>
    </row>
    <row r="56" spans="18:18" x14ac:dyDescent="0.35">
      <c r="R56" s="1" t="s">
        <v>329</v>
      </c>
    </row>
    <row r="57" spans="18:18" x14ac:dyDescent="0.35">
      <c r="R57" s="1" t="s">
        <v>331</v>
      </c>
    </row>
    <row r="58" spans="18:18" x14ac:dyDescent="0.35">
      <c r="R58" s="1" t="s">
        <v>328</v>
      </c>
    </row>
    <row r="59" spans="18:18" x14ac:dyDescent="0.35">
      <c r="R59" s="1" t="s">
        <v>355</v>
      </c>
    </row>
    <row r="60" spans="18:18" x14ac:dyDescent="0.35">
      <c r="R60" s="1" t="s">
        <v>338</v>
      </c>
    </row>
    <row r="61" spans="18:18" x14ac:dyDescent="0.35">
      <c r="R61" s="1" t="s">
        <v>618</v>
      </c>
    </row>
    <row r="62" spans="18:18" x14ac:dyDescent="0.35">
      <c r="R62" s="1" t="s">
        <v>316</v>
      </c>
    </row>
    <row r="63" spans="18:18" x14ac:dyDescent="0.35">
      <c r="R63" s="1" t="s">
        <v>298</v>
      </c>
    </row>
    <row r="64" spans="18:18" x14ac:dyDescent="0.35">
      <c r="R64" s="1" t="s">
        <v>352</v>
      </c>
    </row>
    <row r="65" spans="18:18" x14ac:dyDescent="0.35">
      <c r="R65" s="1" t="s">
        <v>356</v>
      </c>
    </row>
    <row r="66" spans="18:18" x14ac:dyDescent="0.35">
      <c r="R66" s="1" t="s">
        <v>619</v>
      </c>
    </row>
    <row r="67" spans="18:18" x14ac:dyDescent="0.35">
      <c r="R67" s="1" t="s">
        <v>320</v>
      </c>
    </row>
    <row r="68" spans="18:18" x14ac:dyDescent="0.35">
      <c r="R68" s="1" t="s">
        <v>620</v>
      </c>
    </row>
  </sheetData>
  <autoFilter ref="B1:AA1" xr:uid="{2DAA3D5D-C891-4216-9718-56700EFD0200}"/>
  <sortState xmlns:xlrd2="http://schemas.microsoft.com/office/spreadsheetml/2017/richdata2" ref="Q2:Q35">
    <sortCondition ref="Q2:Q35"/>
  </sortState>
  <hyperlinks>
    <hyperlink ref="N6" r:id="rId1" xr:uid="{065501FD-1AB8-4A3C-96B1-8A2D1BEDF04F}"/>
    <hyperlink ref="N12" r:id="rId2" xr:uid="{1FCD9ECD-A92C-4F4E-BA05-BF3B9FBD99BD}"/>
    <hyperlink ref="C8" r:id="rId3" xr:uid="{7DECB895-4C0F-44AC-AA63-D609F1D0DAD5}"/>
    <hyperlink ref="C2" r:id="rId4" xr:uid="{1A7EFF47-F665-4420-8D20-9405B18FBFDB}"/>
    <hyperlink ref="C5" r:id="rId5" xr:uid="{BEA7A537-7A2A-453D-AE94-9DB8AE1EB9D5}"/>
    <hyperlink ref="C11" r:id="rId6" xr:uid="{19A382BD-D913-4C97-8DE9-7D09AFD5C1C7}"/>
    <hyperlink ref="C4" r:id="rId7" xr:uid="{2F515A2B-3801-4003-965F-8757806D3BFB}"/>
    <hyperlink ref="C12" r:id="rId8" xr:uid="{1BC9CCE3-1FDF-4467-9BB0-F28A089527A7}"/>
    <hyperlink ref="C9" r:id="rId9" xr:uid="{C90A0980-8747-4DF8-9F27-3EC2987991D0}"/>
    <hyperlink ref="C13" r:id="rId10" xr:uid="{EE2CB168-A481-4B50-BBF6-E621BA1216F6}"/>
    <hyperlink ref="C10" r:id="rId11" xr:uid="{FA8DE259-4318-40F5-900D-54CEBCB31428}"/>
    <hyperlink ref="C6" r:id="rId12" xr:uid="{66F8C7B4-EF06-4630-9530-4F9B3E911B3F}"/>
    <hyperlink ref="C7" r:id="rId13" xr:uid="{9C97DB20-483A-4DB0-A393-2054C3A8F934}"/>
    <hyperlink ref="C3" r:id="rId14" xr:uid="{C6445831-F35D-47FB-9273-FF5DFC5DC2DE}"/>
    <hyperlink ref="K2" r:id="rId15" display="mailto:adeel.khan@engie.com" xr:uid="{61F54E70-2A7F-46D5-A427-2368C96A35B7}"/>
    <hyperlink ref="K3" r:id="rId16" display="mailto:ahmed.rehioui@engie.com" xr:uid="{53F9389E-62EA-4EC4-8263-112151D872C9}"/>
    <hyperlink ref="K4" r:id="rId17" display="mailto:alishan.samdani@engie.com" xr:uid="{16AE4C4D-58A0-494B-824C-6F1B85C45610}"/>
    <hyperlink ref="K5" r:id="rId18" display="mailto:bram.vancauwenberge@engie.com" xr:uid="{414EBF8C-E562-460D-9303-073264E0C841}"/>
    <hyperlink ref="K10" r:id="rId19" display="mailto:cyril.audousset@engie.com" xr:uid="{8F93BB1A-48DC-45BD-9853-F453DC4EAE66}"/>
    <hyperlink ref="N13" r:id="rId20" xr:uid="{D229A1A8-8092-43BE-986A-48992EDF50A7}"/>
    <hyperlink ref="N4" r:id="rId21" xr:uid="{DDB75E5E-E4C9-43A5-B566-8A422BCCE1B8}"/>
    <hyperlink ref="N11" r:id="rId22" xr:uid="{09B32E0F-B7E7-4E3F-94D7-FDE37296CB93}"/>
    <hyperlink ref="N2" r:id="rId23" xr:uid="{686D44BE-8890-4527-A145-CDC7937294D1}"/>
    <hyperlink ref="N5" r:id="rId24" xr:uid="{8F7E6765-AAB9-4C1E-B207-9977C84CFFF9}"/>
    <hyperlink ref="N10" r:id="rId25" xr:uid="{9CAE06BB-E7E6-49A9-BC66-3A4B9CC5A679}"/>
    <hyperlink ref="N8" r:id="rId26" xr:uid="{DB424C08-C8B6-4C24-9446-E05576DA6659}"/>
    <hyperlink ref="N9" r:id="rId27" xr:uid="{8EB73BE8-7622-4EF7-A262-76BDD6C91FA7}"/>
    <hyperlink ref="N3" r:id="rId28" xr:uid="{01738303-5D84-4E32-92AC-C4F40F111CD3}"/>
    <hyperlink ref="N7" r:id="rId29" xr:uid="{49A71D8A-3665-4506-B275-0C76181A27D4}"/>
    <hyperlink ref="L2:L5" r:id="rId30" display="cecile.lalouette@engie.com" xr:uid="{F5F5E57B-FFFA-4AAB-B1B4-396DE6FFCC60}"/>
    <hyperlink ref="L3:L10" r:id="rId31" display="emmanuelle.boulic@engie.com" xr:uid="{CE093185-055F-4E00-8F0D-0066FE7BCF48}"/>
    <hyperlink ref="L4:L20" r:id="rId32" display="marie-claude.numa@engie.com" xr:uid="{FF01D910-4683-4D8F-9500-BD6C5A2BE834}"/>
    <hyperlink ref="L5:L25" r:id="rId33" display="patric.petit-belleville@engie.com" xr:uid="{A108D23A-3A2C-4CA4-81F4-38BB59F66839}"/>
    <hyperlink ref="L6:L26" r:id="rId34" display="sophie.caron-ancelin@engie.com" xr:uid="{C23C3292-17F7-4A39-A181-DFC62E1FD5BE}"/>
    <hyperlink ref="L7" r:id="rId35" xr:uid="{E809ACD5-3FD7-40EB-B2EB-ECFEAF0AC5F1}"/>
    <hyperlink ref="K6" r:id="rId36" display="mailto:cedric.calarnou@engie.com" xr:uid="{E6E6BBE2-69AC-4FCF-AF48-363A2401D627}"/>
    <hyperlink ref="K7" r:id="rId37" display="mailto:christine.bottalico@engie.com" xr:uid="{79787406-8CAD-4993-AF36-32C372F89578}"/>
    <hyperlink ref="K8" r:id="rId38" display="mailto:corinne.beaufils@engie.com" xr:uid="{85E700B5-6241-465E-8FC8-2F9CE5E8E810}"/>
    <hyperlink ref="K9" r:id="rId39" display="mailto:cyril.audousset@engie.com" xr:uid="{143294AA-3376-4881-BC45-2F4CAAAEBB47}"/>
    <hyperlink ref="K11" r:id="rId40" display="mailto:fabien.tiberghien@engie.com" xr:uid="{B847391F-2827-434D-B9BB-172FA5C7AF14}"/>
    <hyperlink ref="K12" r:id="rId41" display="mailto:herve.augendre@engie.com" xr:uid="{B85AA6E2-F5CC-405E-B11A-2456A65D40F2}"/>
    <hyperlink ref="K13" r:id="rId42" display="mailto:herve.macau@engie.com" xr:uid="{5B5C8F36-C87E-42CF-8517-90C7D95076D5}"/>
    <hyperlink ref="K14" r:id="rId43" display="mailto:isabelle.soide@engie.com" xr:uid="{0531F717-2350-44FB-A053-BF9367788954}"/>
    <hyperlink ref="K15" r:id="rId44" display="mailto:jean-noel.gouillou@engie.com" xr:uid="{64C3CB33-DE87-4D4F-AD80-D2BF826CEB97}"/>
    <hyperlink ref="K16" r:id="rId45" display="mailto:laurent.battut@engie.com" xr:uid="{4CB3711B-655D-4312-9494-3211F5AB7A76}"/>
    <hyperlink ref="K17" r:id="rId46" display="mailto:lionel.lohner@engie.com" xr:uid="{BD93F9E8-C553-4DE8-872B-6993890C69D5}"/>
    <hyperlink ref="K18" r:id="rId47" display="mailto:lisa.boumaza@engie.com" xr:uid="{086E139A-B372-47AB-B572-E0ED63A3C474}"/>
    <hyperlink ref="K19" r:id="rId48" display="mailto:marc.guijarro@engie.com" xr:uid="{75D807E2-4D52-41EF-A2ED-E46E01BC2A05}"/>
    <hyperlink ref="K20:K21" r:id="rId49" display="mailto:matthieu.vanbockstael@engie.com" xr:uid="{B7B62B01-009F-44A5-BD69-9F830B3C9DF4}"/>
    <hyperlink ref="K21:K22" r:id="rId50" display="mailto:maxime.grard@engie.com" xr:uid="{A33FA8C1-3286-43D0-8C45-9B82F74A210E}"/>
    <hyperlink ref="K22:K23" r:id="rId51" display="mailto:olivier.dalphinet@engie.com" xr:uid="{05D07EDF-F954-49A5-AA75-1BAA24B4786C}"/>
    <hyperlink ref="K23:K24" r:id="rId52" display="mailto:olivier.monbaillu@engie.com" xr:uid="{904676D4-575F-41D7-9921-BC0217F70E00}"/>
    <hyperlink ref="K24:K28" r:id="rId53" display="mailto:thierry.dardeau@engie.com" xr:uid="{2A3CB9C8-4775-4DE3-9598-C11727C2661A}"/>
    <hyperlink ref="M2" r:id="rId54" xr:uid="{015B134E-D5BA-49AB-AF72-6E6C76AF4FB2}"/>
  </hyperlinks>
  <pageMargins left="0.7" right="0.7" top="0.75" bottom="0.75" header="0.3" footer="0.3"/>
  <pageSetup paperSize="9" orientation="portrait" verticalDpi="90" r:id="rId55"/>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416A81C-05E9-4B18-B471-2B29AD0A3CD4}">
  <sheetPr codeName="Feuil10">
    <tabColor theme="5"/>
  </sheetPr>
  <dimension ref="A1:D24"/>
  <sheetViews>
    <sheetView workbookViewId="0">
      <selection activeCell="B4" sqref="B4:E7"/>
    </sheetView>
  </sheetViews>
  <sheetFormatPr baseColWidth="10" defaultColWidth="11.3984375" defaultRowHeight="14.25" x14ac:dyDescent="0.45"/>
  <cols>
    <col min="1" max="1" width="13.1328125" bestFit="1" customWidth="1"/>
    <col min="2" max="2" width="22.265625" customWidth="1"/>
    <col min="3" max="3" width="27.1328125" bestFit="1" customWidth="1"/>
    <col min="4" max="4" width="28.59765625" bestFit="1" customWidth="1"/>
  </cols>
  <sheetData>
    <row r="1" spans="1:4" x14ac:dyDescent="0.45">
      <c r="A1" s="24" t="s">
        <v>621</v>
      </c>
      <c r="B1" s="23" t="s">
        <v>70</v>
      </c>
      <c r="C1" s="23" t="s">
        <v>622</v>
      </c>
      <c r="D1" s="23" t="s">
        <v>623</v>
      </c>
    </row>
    <row r="2" spans="1:4" x14ac:dyDescent="0.45">
      <c r="A2" t="s">
        <v>526</v>
      </c>
      <c r="B2" t="s">
        <v>624</v>
      </c>
      <c r="C2" t="s">
        <v>400</v>
      </c>
      <c r="D2" t="s">
        <v>399</v>
      </c>
    </row>
    <row r="3" spans="1:4" x14ac:dyDescent="0.45">
      <c r="A3" t="s">
        <v>625</v>
      </c>
      <c r="C3" t="s">
        <v>414</v>
      </c>
      <c r="D3" t="s">
        <v>413</v>
      </c>
    </row>
    <row r="4" spans="1:4" x14ac:dyDescent="0.45">
      <c r="C4" t="s">
        <v>425</v>
      </c>
      <c r="D4" t="s">
        <v>424</v>
      </c>
    </row>
    <row r="5" spans="1:4" x14ac:dyDescent="0.45">
      <c r="C5" t="s">
        <v>436</v>
      </c>
      <c r="D5" t="s">
        <v>435</v>
      </c>
    </row>
    <row r="6" spans="1:4" x14ac:dyDescent="0.45">
      <c r="C6" t="s">
        <v>447</v>
      </c>
      <c r="D6" t="s">
        <v>446</v>
      </c>
    </row>
    <row r="7" spans="1:4" x14ac:dyDescent="0.45">
      <c r="C7" t="s">
        <v>459</v>
      </c>
      <c r="D7" t="s">
        <v>458</v>
      </c>
    </row>
    <row r="8" spans="1:4" x14ac:dyDescent="0.45">
      <c r="D8" t="s">
        <v>470</v>
      </c>
    </row>
    <row r="9" spans="1:4" x14ac:dyDescent="0.45">
      <c r="D9" t="s">
        <v>478</v>
      </c>
    </row>
    <row r="10" spans="1:4" x14ac:dyDescent="0.45">
      <c r="A10" t="s">
        <v>626</v>
      </c>
      <c r="D10" t="s">
        <v>478</v>
      </c>
    </row>
    <row r="11" spans="1:4" x14ac:dyDescent="0.45">
      <c r="D11" t="s">
        <v>500</v>
      </c>
    </row>
    <row r="12" spans="1:4" x14ac:dyDescent="0.45">
      <c r="D12" t="s">
        <v>511</v>
      </c>
    </row>
    <row r="13" spans="1:4" x14ac:dyDescent="0.45">
      <c r="D13" t="s">
        <v>521</v>
      </c>
    </row>
    <row r="14" spans="1:4" x14ac:dyDescent="0.45">
      <c r="D14" t="s">
        <v>529</v>
      </c>
    </row>
    <row r="15" spans="1:4" x14ac:dyDescent="0.45">
      <c r="D15" t="s">
        <v>533</v>
      </c>
    </row>
    <row r="16" spans="1:4" x14ac:dyDescent="0.45">
      <c r="D16" t="s">
        <v>538</v>
      </c>
    </row>
    <row r="17" spans="4:4" x14ac:dyDescent="0.45">
      <c r="D17" t="s">
        <v>543</v>
      </c>
    </row>
    <row r="18" spans="4:4" x14ac:dyDescent="0.45">
      <c r="D18" t="s">
        <v>548</v>
      </c>
    </row>
    <row r="19" spans="4:4" x14ac:dyDescent="0.45">
      <c r="D19" t="s">
        <v>554</v>
      </c>
    </row>
    <row r="20" spans="4:4" x14ac:dyDescent="0.45">
      <c r="D20" t="s">
        <v>560</v>
      </c>
    </row>
    <row r="21" spans="4:4" x14ac:dyDescent="0.45">
      <c r="D21" t="s">
        <v>565</v>
      </c>
    </row>
    <row r="22" spans="4:4" x14ac:dyDescent="0.45">
      <c r="D22" t="s">
        <v>569</v>
      </c>
    </row>
    <row r="23" spans="4:4" x14ac:dyDescent="0.45">
      <c r="D23" t="s">
        <v>572</v>
      </c>
    </row>
    <row r="24" spans="4:4" x14ac:dyDescent="0.45">
      <c r="D24" t="s">
        <v>575</v>
      </c>
    </row>
  </sheetData>
  <pageMargins left="0.7" right="0.7" top="0.75" bottom="0.75" header="0.3" footer="0.3"/>
  <pageSetup orientation="portrait" horizontalDpi="90" verticalDpi="90"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B4E3BF980DE13046BFA1D9D677B83F3A" ma:contentTypeVersion="9" ma:contentTypeDescription="Crée un document." ma:contentTypeScope="" ma:versionID="9d26d55b712c8ee39669267023de43e2">
  <xsd:schema xmlns:xsd="http://www.w3.org/2001/XMLSchema" xmlns:xs="http://www.w3.org/2001/XMLSchema" xmlns:p="http://schemas.microsoft.com/office/2006/metadata/properties" xmlns:ns2="87037488-ec5d-4aba-84c2-9b1d22638e8e" xmlns:ns3="99f58208-413f-4cd8-9cca-4e82230a9c58" xmlns:ns4="fc08c580-35c1-4a6f-b22d-85a01c33b01f" targetNamespace="http://schemas.microsoft.com/office/2006/metadata/properties" ma:root="true" ma:fieldsID="01b2b2b035845c463cd218847c48d4c5" ns2:_="" ns3:_="" ns4:_="">
    <xsd:import namespace="87037488-ec5d-4aba-84c2-9b1d22638e8e"/>
    <xsd:import namespace="99f58208-413f-4cd8-9cca-4e82230a9c58"/>
    <xsd:import namespace="fc08c580-35c1-4a6f-b22d-85a01c33b01f"/>
    <xsd:element name="properties">
      <xsd:complexType>
        <xsd:sequence>
          <xsd:element name="documentManagement">
            <xsd:complexType>
              <xsd:all>
                <xsd:element ref="ns2:b1b820adfd3e4a078472514c1a5cb5ff" minOccurs="0"/>
                <xsd:element ref="ns2:TaxCatchAll" minOccurs="0"/>
                <xsd:element ref="ns2:TaxCatchAllLabel" minOccurs="0"/>
                <xsd:element ref="ns3:MediaServiceMetadata" minOccurs="0"/>
                <xsd:element ref="ns3:MediaServiceFastMetadata" minOccurs="0"/>
                <xsd:element ref="ns4:SharedWithUsers" minOccurs="0"/>
                <xsd:element ref="ns4:SharedWithDetails" minOccurs="0"/>
                <xsd:element ref="ns3:MediaServiceAutoTags" minOccurs="0"/>
                <xsd:element ref="ns3:MediaLengthInSeconds" minOccurs="0"/>
                <xsd:element ref="ns3:MediaServiceDateTake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87037488-ec5d-4aba-84c2-9b1d22638e8e" elementFormDefault="qualified">
    <xsd:import namespace="http://schemas.microsoft.com/office/2006/documentManagement/types"/>
    <xsd:import namespace="http://schemas.microsoft.com/office/infopath/2007/PartnerControls"/>
    <xsd:element name="b1b820adfd3e4a078472514c1a5cb5ff" ma:index="8" nillable="true" ma:taxonomy="true" ma:internalName="b1b820adfd3e4a078472514c1a5cb5ff" ma:taxonomyFieldName="Security_x0020_Classification" ma:displayName="Security Classification" ma:default="" ma:fieldId="{b1b820ad-fd3e-4a07-8472-514c1a5cb5ff}" ma:sspId="3bf472f7-a010-4b5a-bb99-a26ed4c99680" ma:termSetId="0c0ba91f-ee81-4a79-83f6-c19eebf2f16f" ma:anchorId="00000000-0000-0000-0000-000000000000" ma:open="false" ma:isKeyword="false">
      <xsd:complexType>
        <xsd:sequence>
          <xsd:element ref="pc:Terms" minOccurs="0" maxOccurs="1"/>
        </xsd:sequence>
      </xsd:complexType>
    </xsd:element>
    <xsd:element name="TaxCatchAll" ma:index="9" nillable="true" ma:displayName="Taxonomy Catch All Column" ma:hidden="true" ma:list="{0b878df9-d6b5-4d49-bcf3-18a8b81e8a41}" ma:internalName="TaxCatchAll" ma:showField="CatchAllData" ma:web="fc08c580-35c1-4a6f-b22d-85a01c33b01f">
      <xsd:complexType>
        <xsd:complexContent>
          <xsd:extension base="dms:MultiChoiceLookup">
            <xsd:sequence>
              <xsd:element name="Value" type="dms:Lookup" maxOccurs="unbounded" minOccurs="0" nillable="true"/>
            </xsd:sequence>
          </xsd:extension>
        </xsd:complexContent>
      </xsd:complexType>
    </xsd:element>
    <xsd:element name="TaxCatchAllLabel" ma:index="10" nillable="true" ma:displayName="Taxonomy Catch All Column1" ma:hidden="true" ma:list="{0b878df9-d6b5-4d49-bcf3-18a8b81e8a41}" ma:internalName="TaxCatchAllLabel" ma:readOnly="true" ma:showField="CatchAllDataLabel" ma:web="fc08c580-35c1-4a6f-b22d-85a01c33b01f">
      <xsd:complexType>
        <xsd:complexContent>
          <xsd:extension base="dms:MultiChoiceLookup">
            <xsd:sequence>
              <xsd:element name="Value" type="dms:Lookup" maxOccurs="unbounded" minOccurs="0" nillable="true"/>
            </xsd:sequence>
          </xsd:extension>
        </xsd:complexContent>
      </xsd:complexType>
    </xsd:element>
  </xsd:schema>
  <xsd:schema xmlns:xsd="http://www.w3.org/2001/XMLSchema" xmlns:xs="http://www.w3.org/2001/XMLSchema" xmlns:dms="http://schemas.microsoft.com/office/2006/documentManagement/types" xmlns:pc="http://schemas.microsoft.com/office/infopath/2007/PartnerControls" targetNamespace="99f58208-413f-4cd8-9cca-4e82230a9c58" elementFormDefault="qualified">
    <xsd:import namespace="http://schemas.microsoft.com/office/2006/documentManagement/types"/>
    <xsd:import namespace="http://schemas.microsoft.com/office/infopath/2007/PartnerControls"/>
    <xsd:element name="MediaServiceMetadata" ma:index="12" nillable="true" ma:displayName="MediaServiceMetadata" ma:hidden="true" ma:internalName="MediaServiceMetadata" ma:readOnly="true">
      <xsd:simpleType>
        <xsd:restriction base="dms:Note"/>
      </xsd:simpleType>
    </xsd:element>
    <xsd:element name="MediaServiceFastMetadata" ma:index="13" nillable="true" ma:displayName="MediaServiceFastMetadata" ma:hidden="true" ma:internalName="MediaServiceFastMetadata" ma:readOnly="true">
      <xsd:simpleType>
        <xsd:restriction base="dms:Note"/>
      </xsd:simpleType>
    </xsd:element>
    <xsd:element name="MediaServiceAutoTags" ma:index="16" nillable="true" ma:displayName="Tags" ma:internalName="MediaServiceAutoTags"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DateTaken" ma:index="18" nillable="true" ma:displayName="MediaServiceDateTaken" ma:hidden="true" ma:internalName="MediaServiceDateTaken"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fc08c580-35c1-4a6f-b22d-85a01c33b01f" elementFormDefault="qualified">
    <xsd:import namespace="http://schemas.microsoft.com/office/2006/documentManagement/types"/>
    <xsd:import namespace="http://schemas.microsoft.com/office/infopath/2007/PartnerControls"/>
    <xsd:element name="SharedWithUsers" ma:index="14"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SharedContentType xmlns="Microsoft.SharePoint.Taxonomy.ContentTypeSync" SourceId="3bf472f7-a010-4b5a-bb99-a26ed4c99680" ContentTypeId="0x0101" PreviousValue="false"/>
</file>

<file path=customXml/item3.xml><?xml version="1.0" encoding="utf-8"?>
<?mso-contentType ?>
<FormTemplates xmlns="http://schemas.microsoft.com/sharepoint/v3/contenttype/forms">
  <Display>DocumentLibraryForm</Display>
  <Edit>DocumentLibraryForm</Edit>
  <New>DocumentLibraryForm</New>
</FormTemplates>
</file>

<file path=customXml/item4.xml><?xml version="1.0" encoding="utf-8"?>
<p:properties xmlns:p="http://schemas.microsoft.com/office/2006/metadata/properties" xmlns:xsi="http://www.w3.org/2001/XMLSchema-instance" xmlns:pc="http://schemas.microsoft.com/office/infopath/2007/PartnerControls">
  <documentManagement>
    <b1b820adfd3e4a078472514c1a5cb5ff xmlns="87037488-ec5d-4aba-84c2-9b1d22638e8e">
      <Terms xmlns="http://schemas.microsoft.com/office/infopath/2007/PartnerControls"/>
    </b1b820adfd3e4a078472514c1a5cb5ff>
    <TaxCatchAll xmlns="87037488-ec5d-4aba-84c2-9b1d22638e8e" xsi:nil="true"/>
    <SharedWithUsers xmlns="fc08c580-35c1-4a6f-b22d-85a01c33b01f">
      <UserInfo>
        <DisplayName>RAMON Florence (ENGIE NECST)</DisplayName>
        <AccountId>16</AccountId>
        <AccountType/>
      </UserInfo>
      <UserInfo>
        <DisplayName>ABKARI Hayette (ENGIE SA)</DisplayName>
        <AccountId>14</AccountId>
        <AccountType/>
      </UserInfo>
      <UserInfo>
        <DisplayName>LOPES Mickael (ENGIE SA)</DisplayName>
        <AccountId>17</AccountId>
        <AccountType/>
      </UserInfo>
      <UserInfo>
        <DisplayName>HECKMANN Tangi (ENGIE SA)</DisplayName>
        <AccountId>12</AccountId>
        <AccountType/>
      </UserInfo>
      <UserInfo>
        <DisplayName>JACOBELLI Thibaut (ENGIE SA)</DisplayName>
        <AccountId>10</AccountId>
        <AccountType/>
      </UserInfo>
    </SharedWithUsers>
  </documentManagement>
</p:properties>
</file>

<file path=customXml/itemProps1.xml><?xml version="1.0" encoding="utf-8"?>
<ds:datastoreItem xmlns:ds="http://schemas.openxmlformats.org/officeDocument/2006/customXml" ds:itemID="{26A9EC56-CC92-4CD4-8A81-E707394DF3CC}">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87037488-ec5d-4aba-84c2-9b1d22638e8e"/>
    <ds:schemaRef ds:uri="99f58208-413f-4cd8-9cca-4e82230a9c58"/>
    <ds:schemaRef ds:uri="fc08c580-35c1-4a6f-b22d-85a01c33b01f"/>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3BEEF82B-98C3-4EE8-84DB-C73CB4A6C815}">
  <ds:schemaRefs>
    <ds:schemaRef ds:uri="Microsoft.SharePoint.Taxonomy.ContentTypeSync"/>
  </ds:schemaRefs>
</ds:datastoreItem>
</file>

<file path=customXml/itemProps3.xml><?xml version="1.0" encoding="utf-8"?>
<ds:datastoreItem xmlns:ds="http://schemas.openxmlformats.org/officeDocument/2006/customXml" ds:itemID="{4CF12113-13D6-41E7-9A05-81DED6117740}">
  <ds:schemaRefs>
    <ds:schemaRef ds:uri="http://schemas.microsoft.com/sharepoint/v3/contenttype/forms"/>
  </ds:schemaRefs>
</ds:datastoreItem>
</file>

<file path=customXml/itemProps4.xml><?xml version="1.0" encoding="utf-8"?>
<ds:datastoreItem xmlns:ds="http://schemas.openxmlformats.org/officeDocument/2006/customXml" ds:itemID="{6789AAB3-E871-4B78-8353-E123EC528F10}">
  <ds:schemaRefs>
    <ds:schemaRef ds:uri="http://purl.org/dc/elements/1.1/"/>
    <ds:schemaRef ds:uri="http://schemas.microsoft.com/office/2006/metadata/properties"/>
    <ds:schemaRef ds:uri="http://purl.org/dc/terms/"/>
    <ds:schemaRef ds:uri="http://schemas.openxmlformats.org/package/2006/metadata/core-properties"/>
    <ds:schemaRef ds:uri="http://schemas.microsoft.com/office/infopath/2007/PartnerControls"/>
    <ds:schemaRef ds:uri="http://schemas.microsoft.com/office/2006/documentManagement/types"/>
    <ds:schemaRef ds:uri="87037488-ec5d-4aba-84c2-9b1d22638e8e"/>
    <ds:schemaRef ds:uri="fc08c580-35c1-4a6f-b22d-85a01c33b01f"/>
    <ds:schemaRef ds:uri="99f58208-413f-4cd8-9cca-4e82230a9c58"/>
    <ds:schemaRef ds:uri="http://www.w3.org/XML/1998/namespace"/>
    <ds:schemaRef ds:uri="http://purl.org/dc/dcmitype/"/>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10</vt:i4>
      </vt:variant>
      <vt:variant>
        <vt:lpstr>Plages nommées</vt:lpstr>
      </vt:variant>
      <vt:variant>
        <vt:i4>10</vt:i4>
      </vt:variant>
    </vt:vector>
  </HeadingPairs>
  <TitlesOfParts>
    <vt:vector size="20" baseType="lpstr">
      <vt:lpstr>Summary</vt:lpstr>
      <vt:lpstr>T&amp;Cs</vt:lpstr>
      <vt:lpstr>Approvers</vt:lpstr>
      <vt:lpstr>Ref Business list</vt:lpstr>
      <vt:lpstr>Ref Business lov</vt:lpstr>
      <vt:lpstr>Ref Proc list</vt:lpstr>
      <vt:lpstr>Ref Proc lov</vt:lpstr>
      <vt:lpstr>eSignature (draft)</vt:lpstr>
      <vt:lpstr>Reference list_old</vt:lpstr>
      <vt:lpstr>PROCUREMENT (2)</vt:lpstr>
      <vt:lpstr>Approver_15</vt:lpstr>
      <vt:lpstr>Approver_3</vt:lpstr>
      <vt:lpstr>Approver_50</vt:lpstr>
      <vt:lpstr>Contract_value</vt:lpstr>
      <vt:lpstr>Filtered_GBU_Function</vt:lpstr>
      <vt:lpstr>Proc_approver_025</vt:lpstr>
      <vt:lpstr>Proc_approver_050</vt:lpstr>
      <vt:lpstr>Proc_approver_1</vt:lpstr>
      <vt:lpstr>Proc_approver_3</vt:lpstr>
      <vt:lpstr>Proc_approvers</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JACOBELLI Thibaut</dc:creator>
  <cp:keywords/>
  <dc:description/>
  <cp:lastModifiedBy>Florence RAMON</cp:lastModifiedBy>
  <cp:revision/>
  <dcterms:created xsi:type="dcterms:W3CDTF">2021-12-24T10:29:51Z</dcterms:created>
  <dcterms:modified xsi:type="dcterms:W3CDTF">2022-03-23T09:32:35Z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c135c4ba-2280-41f8-be7d-6f21d368baa3_Enabled">
    <vt:lpwstr>true</vt:lpwstr>
  </property>
  <property fmtid="{D5CDD505-2E9C-101B-9397-08002B2CF9AE}" pid="3" name="MSIP_Label_c135c4ba-2280-41f8-be7d-6f21d368baa3_SetDate">
    <vt:lpwstr>2021-12-24T10:29:53Z</vt:lpwstr>
  </property>
  <property fmtid="{D5CDD505-2E9C-101B-9397-08002B2CF9AE}" pid="4" name="MSIP_Label_c135c4ba-2280-41f8-be7d-6f21d368baa3_Method">
    <vt:lpwstr>Standard</vt:lpwstr>
  </property>
  <property fmtid="{D5CDD505-2E9C-101B-9397-08002B2CF9AE}" pid="5" name="MSIP_Label_c135c4ba-2280-41f8-be7d-6f21d368baa3_Name">
    <vt:lpwstr>c135c4ba-2280-41f8-be7d-6f21d368baa3</vt:lpwstr>
  </property>
  <property fmtid="{D5CDD505-2E9C-101B-9397-08002B2CF9AE}" pid="6" name="MSIP_Label_c135c4ba-2280-41f8-be7d-6f21d368baa3_SiteId">
    <vt:lpwstr>24139d14-c62c-4c47-8bdd-ce71ea1d50cf</vt:lpwstr>
  </property>
  <property fmtid="{D5CDD505-2E9C-101B-9397-08002B2CF9AE}" pid="7" name="MSIP_Label_c135c4ba-2280-41f8-be7d-6f21d368baa3_ActionId">
    <vt:lpwstr>dd379434-ab99-4d7f-afed-0c88120165e2</vt:lpwstr>
  </property>
  <property fmtid="{D5CDD505-2E9C-101B-9397-08002B2CF9AE}" pid="8" name="MSIP_Label_c135c4ba-2280-41f8-be7d-6f21d368baa3_ContentBits">
    <vt:lpwstr>0</vt:lpwstr>
  </property>
  <property fmtid="{D5CDD505-2E9C-101B-9397-08002B2CF9AE}" pid="9" name="ContentTypeId">
    <vt:lpwstr>0x010100B4E3BF980DE13046BFA1D9D677B83F3A</vt:lpwstr>
  </property>
  <property fmtid="{D5CDD505-2E9C-101B-9397-08002B2CF9AE}" pid="10" name="Security Classification">
    <vt:lpwstr/>
  </property>
</Properties>
</file>