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ément\Desktop\Stage\Travaux\Mise en place relevé de production\"/>
    </mc:Choice>
  </mc:AlternateContent>
  <xr:revisionPtr revIDLastSave="0" documentId="8_{84F897A4-7089-46A4-ADC9-4CA65E6CD455}" xr6:coauthVersionLast="41" xr6:coauthVersionMax="41" xr10:uidLastSave="{00000000-0000-0000-0000-000000000000}"/>
  <bookViews>
    <workbookView xWindow="-108" yWindow="-108" windowWidth="23256" windowHeight="12576" xr2:uid="{F6072B8B-A6E6-4068-8BAF-7026F48A1D1A}"/>
  </bookViews>
  <sheets>
    <sheet name="Relevé de temps" sheetId="3" r:id="rId1"/>
    <sheet name="Horraire" sheetId="1" r:id="rId2"/>
    <sheet name="Feuil3" sheetId="4" r:id="rId3"/>
    <sheet name="Feuil5" sheetId="7" r:id="rId4"/>
  </sheets>
  <definedNames>
    <definedName name="DebT1">Horraire!$C$3</definedName>
    <definedName name="DebT2">Horraire!$C$4</definedName>
    <definedName name="DP">Horraire!$C$1</definedName>
    <definedName name="DurT1">Horraire!$E$3</definedName>
    <definedName name="DurT2">Horraire!$E$4</definedName>
    <definedName name="FinT1">Horraire!$D$3</definedName>
    <definedName name="FinT2">Horraire!$D$4</definedName>
    <definedName name="FP">Horraire!$D$1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" i="3" l="1"/>
  <c r="A13" i="4" l="1"/>
  <c r="C23" i="4" s="1"/>
  <c r="C12" i="4"/>
  <c r="C11" i="4"/>
  <c r="C10" i="4"/>
  <c r="C9" i="4"/>
  <c r="C8" i="4"/>
  <c r="C5" i="4"/>
  <c r="C4" i="4"/>
  <c r="C2" i="4"/>
  <c r="C7" i="4" s="1"/>
  <c r="C1" i="4"/>
  <c r="E4" i="1"/>
  <c r="E3" i="1"/>
  <c r="C16" i="4" l="1"/>
  <c r="C20" i="4"/>
  <c r="C24" i="4"/>
  <c r="C6" i="4"/>
  <c r="C21" i="4"/>
  <c r="C3" i="4"/>
  <c r="C14" i="4"/>
  <c r="C22" i="4"/>
  <c r="C13" i="4"/>
  <c r="C17" i="4"/>
  <c r="A25" i="4"/>
  <c r="H64" i="3"/>
  <c r="R26" i="3"/>
  <c r="R27" i="3"/>
  <c r="R28" i="3"/>
  <c r="R29" i="3"/>
  <c r="R30" i="3"/>
  <c r="R31" i="3"/>
  <c r="R25" i="3"/>
  <c r="R6" i="3"/>
  <c r="R7" i="3"/>
  <c r="R8" i="3"/>
  <c r="R9" i="3"/>
  <c r="R10" i="3"/>
  <c r="R11" i="3"/>
  <c r="R12" i="3"/>
  <c r="N62" i="3"/>
  <c r="N46" i="3"/>
  <c r="N48" i="3"/>
  <c r="N44" i="3"/>
  <c r="C34" i="4" l="1"/>
  <c r="C26" i="4"/>
  <c r="A37" i="4"/>
  <c r="C33" i="4"/>
  <c r="C29" i="4"/>
  <c r="C25" i="4"/>
  <c r="C36" i="4"/>
  <c r="C32" i="4"/>
  <c r="C28" i="4"/>
  <c r="C35" i="4"/>
  <c r="C19" i="4"/>
  <c r="C15" i="4"/>
  <c r="C18" i="4"/>
  <c r="O44" i="3"/>
  <c r="C30" i="4" l="1"/>
  <c r="C31" i="4"/>
  <c r="C27" i="4"/>
  <c r="A49" i="4"/>
  <c r="C45" i="4"/>
  <c r="C41" i="4"/>
  <c r="C37" i="4"/>
  <c r="C48" i="4"/>
  <c r="C44" i="4"/>
  <c r="C40" i="4"/>
  <c r="C47" i="4"/>
  <c r="C46" i="4"/>
  <c r="C38" i="4"/>
  <c r="R13" i="3"/>
  <c r="R32" i="3"/>
  <c r="C60" i="4" l="1"/>
  <c r="C56" i="4"/>
  <c r="C52" i="4"/>
  <c r="C59" i="4"/>
  <c r="C58" i="4"/>
  <c r="C50" i="4"/>
  <c r="C57" i="4"/>
  <c r="C53" i="4"/>
  <c r="C49" i="4"/>
  <c r="C39" i="4"/>
  <c r="C43" i="4"/>
  <c r="C42" i="4"/>
  <c r="C55" i="4" l="1"/>
  <c r="C51" i="4"/>
  <c r="C54" i="4"/>
</calcChain>
</file>

<file path=xl/sharedStrings.xml><?xml version="1.0" encoding="utf-8"?>
<sst xmlns="http://schemas.openxmlformats.org/spreadsheetml/2006/main" count="110" uniqueCount="45">
  <si>
    <t>Temps passé</t>
  </si>
  <si>
    <t>Montage grandes séries</t>
  </si>
  <si>
    <t>Pénétrations</t>
  </si>
  <si>
    <t>Croupes</t>
  </si>
  <si>
    <t>Fermettes</t>
  </si>
  <si>
    <t>Montage petites séries</t>
  </si>
  <si>
    <t>Hundegger</t>
  </si>
  <si>
    <t>Cyber</t>
  </si>
  <si>
    <t>Volume total</t>
  </si>
  <si>
    <t>Informations complémentaires :</t>
  </si>
  <si>
    <t xml:space="preserve">Informations complémentaires : </t>
  </si>
  <si>
    <t>Pièce de fermette à refaire</t>
  </si>
  <si>
    <t>Pièce de croupe à refaire</t>
  </si>
  <si>
    <t>Pièce de pénétration à refaire</t>
  </si>
  <si>
    <t>Pièce à refaire</t>
  </si>
  <si>
    <t>Nombre à  refaire</t>
  </si>
  <si>
    <t>Temps total passé</t>
  </si>
  <si>
    <t>Nombre à refaire</t>
  </si>
  <si>
    <t>Fermette</t>
  </si>
  <si>
    <t>Types de fermes</t>
  </si>
  <si>
    <t>Temps passé en Heure</t>
  </si>
  <si>
    <t>Hungedder</t>
  </si>
  <si>
    <t>chantier</t>
  </si>
  <si>
    <t>fermettes</t>
  </si>
  <si>
    <t>croupes</t>
  </si>
  <si>
    <t>pénétration</t>
  </si>
  <si>
    <t>Montage grande séries</t>
  </si>
  <si>
    <t>Montage petite séries</t>
  </si>
  <si>
    <t>pause</t>
  </si>
  <si>
    <t>type1</t>
  </si>
  <si>
    <t>lundi au jeudi</t>
  </si>
  <si>
    <t>type2</t>
  </si>
  <si>
    <t>vendredi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</si>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</sst>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\ hh:mm"/>
    <numFmt numFmtId="165" formatCode="dd/mm\ hh:m"/>
    <numFmt numFmtId="166" formatCode="dd:hh:mm"/>
    <numFmt numFmtId="167" formatCode="h:mm;@"/>
    <numFmt numFmtId="168" formatCode="ddd\ dd/mm/yyyy"/>
    <numFmt numFmtId="169" formatCode="hh:m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8">
    <xf numFmtId="0" fontId="0" fillId="0" borderId="0" xfId="0"/>
    <xf numFmtId="0" fontId="1" fillId="0" borderId="0" xfId="1"/>
    <xf numFmtId="164" fontId="1" fillId="0" borderId="0" xfId="1" applyNumberFormat="1"/>
    <xf numFmtId="0" fontId="1" fillId="0" borderId="1" xfId="1" applyBorder="1"/>
    <xf numFmtId="164" fontId="1" fillId="0" borderId="1" xfId="1" applyNumberFormat="1" applyBorder="1"/>
    <xf numFmtId="0" fontId="1" fillId="0" borderId="2" xfId="1" applyBorder="1"/>
    <xf numFmtId="0" fontId="1" fillId="0" borderId="3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0" xfId="1" applyBorder="1"/>
    <xf numFmtId="0" fontId="1" fillId="0" borderId="1" xfId="1" applyBorder="1" applyAlignment="1"/>
    <xf numFmtId="0" fontId="1" fillId="0" borderId="5" xfId="1" applyBorder="1" applyAlignment="1">
      <alignment horizontal="left" vertical="center"/>
    </xf>
    <xf numFmtId="0" fontId="1" fillId="0" borderId="0" xfId="1" applyBorder="1" applyAlignment="1">
      <alignment vertical="center"/>
    </xf>
    <xf numFmtId="14" fontId="0" fillId="0" borderId="0" xfId="0" applyNumberFormat="1"/>
    <xf numFmtId="20" fontId="0" fillId="0" borderId="0" xfId="0" applyNumberFormat="1"/>
    <xf numFmtId="0" fontId="1" fillId="0" borderId="0" xfId="1" applyFill="1"/>
    <xf numFmtId="22" fontId="0" fillId="0" borderId="0" xfId="0" applyNumberFormat="1"/>
    <xf numFmtId="164" fontId="0" fillId="0" borderId="0" xfId="0" applyNumberFormat="1"/>
    <xf numFmtId="0" fontId="1" fillId="0" borderId="0" xfId="1" applyBorder="1" applyAlignment="1">
      <alignment horizontal="center" vertical="center"/>
    </xf>
    <xf numFmtId="165" fontId="1" fillId="0" borderId="0" xfId="1" applyNumberFormat="1" applyBorder="1"/>
    <xf numFmtId="0" fontId="1" fillId="0" borderId="0" xfId="1" applyFill="1" applyBorder="1"/>
    <xf numFmtId="0" fontId="1" fillId="0" borderId="0" xfId="1" applyFill="1" applyBorder="1" applyAlignment="1">
      <alignment horizontal="left" vertical="center"/>
    </xf>
    <xf numFmtId="0" fontId="1" fillId="0" borderId="6" xfId="1" applyBorder="1"/>
    <xf numFmtId="0" fontId="1" fillId="0" borderId="9" xfId="1" applyBorder="1" applyAlignment="1">
      <alignment horizontal="left" vertical="center"/>
    </xf>
    <xf numFmtId="0" fontId="1" fillId="0" borderId="9" xfId="1" applyFill="1" applyBorder="1"/>
    <xf numFmtId="0" fontId="1" fillId="0" borderId="6" xfId="1" applyFill="1" applyBorder="1"/>
    <xf numFmtId="0" fontId="1" fillId="0" borderId="10" xfId="1" applyFill="1" applyBorder="1"/>
    <xf numFmtId="0" fontId="1" fillId="0" borderId="17" xfId="1" applyBorder="1"/>
    <xf numFmtId="0" fontId="1" fillId="0" borderId="18" xfId="1" applyBorder="1"/>
    <xf numFmtId="0" fontId="1" fillId="0" borderId="18" xfId="1" applyFill="1" applyBorder="1"/>
    <xf numFmtId="0" fontId="1" fillId="0" borderId="23" xfId="1" applyBorder="1" applyAlignment="1">
      <alignment horizontal="left" vertical="center"/>
    </xf>
    <xf numFmtId="0" fontId="1" fillId="0" borderId="23" xfId="1" applyBorder="1"/>
    <xf numFmtId="0" fontId="1" fillId="0" borderId="23" xfId="1" applyFill="1" applyBorder="1"/>
    <xf numFmtId="0" fontId="1" fillId="0" borderId="24" xfId="1" applyFill="1" applyBorder="1"/>
    <xf numFmtId="0" fontId="1" fillId="0" borderId="11" xfId="1" applyBorder="1"/>
    <xf numFmtId="0" fontId="1" fillId="0" borderId="25" xfId="1" applyBorder="1"/>
    <xf numFmtId="0" fontId="1" fillId="0" borderId="24" xfId="1" applyBorder="1"/>
    <xf numFmtId="0" fontId="1" fillId="0" borderId="26" xfId="1" applyBorder="1" applyAlignment="1">
      <alignment horizontal="left" vertical="center"/>
    </xf>
    <xf numFmtId="0" fontId="1" fillId="0" borderId="27" xfId="1" applyBorder="1"/>
    <xf numFmtId="0" fontId="1" fillId="0" borderId="28" xfId="1" applyBorder="1"/>
    <xf numFmtId="0" fontId="1" fillId="0" borderId="28" xfId="1" applyFill="1" applyBorder="1"/>
    <xf numFmtId="0" fontId="1" fillId="0" borderId="28" xfId="1" applyFill="1" applyBorder="1" applyAlignment="1">
      <alignment horizontal="left" vertical="center"/>
    </xf>
    <xf numFmtId="0" fontId="1" fillId="0" borderId="30" xfId="1" applyFill="1" applyBorder="1"/>
    <xf numFmtId="0" fontId="1" fillId="0" borderId="31" xfId="1" applyFill="1" applyBorder="1"/>
    <xf numFmtId="0" fontId="1" fillId="0" borderId="28" xfId="1" applyBorder="1" applyAlignment="1">
      <alignment horizontal="left" vertical="center"/>
    </xf>
    <xf numFmtId="0" fontId="1" fillId="0" borderId="28" xfId="1" applyBorder="1" applyAlignment="1">
      <alignment vertical="center"/>
    </xf>
    <xf numFmtId="0" fontId="1" fillId="0" borderId="30" xfId="1" applyBorder="1"/>
    <xf numFmtId="0" fontId="1" fillId="0" borderId="28" xfId="1" applyBorder="1" applyAlignment="1">
      <alignment horizontal="center" vertical="center"/>
    </xf>
    <xf numFmtId="165" fontId="1" fillId="0" borderId="28" xfId="1" applyNumberFormat="1" applyBorder="1"/>
    <xf numFmtId="164" fontId="1" fillId="0" borderId="28" xfId="1" applyNumberFormat="1" applyBorder="1"/>
    <xf numFmtId="0" fontId="1" fillId="0" borderId="0" xfId="1" applyBorder="1" applyAlignment="1">
      <alignment horizontal="center" vertical="center" wrapText="1"/>
    </xf>
    <xf numFmtId="166" fontId="1" fillId="0" borderId="0" xfId="1" applyNumberForma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18" xfId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166" fontId="1" fillId="0" borderId="12" xfId="1" applyNumberFormat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0" borderId="6" xfId="1" applyBorder="1" applyAlignment="1">
      <alignment horizontal="center" vertical="center" wrapText="1"/>
    </xf>
    <xf numFmtId="166" fontId="1" fillId="0" borderId="6" xfId="1" applyNumberFormat="1" applyFill="1" applyBorder="1" applyAlignment="1">
      <alignment horizontal="center" vertical="center"/>
    </xf>
    <xf numFmtId="0" fontId="1" fillId="0" borderId="5" xfId="1" applyBorder="1" applyAlignment="1">
      <alignment horizontal="center"/>
    </xf>
    <xf numFmtId="0" fontId="1" fillId="0" borderId="29" xfId="1" applyBorder="1"/>
    <xf numFmtId="0" fontId="1" fillId="0" borderId="18" xfId="1" applyBorder="1" applyAlignment="1">
      <alignment horizontal="center"/>
    </xf>
    <xf numFmtId="164" fontId="1" fillId="0" borderId="0" xfId="1" applyNumberFormat="1" applyFill="1" applyBorder="1" applyAlignment="1">
      <alignment horizontal="center" vertical="center"/>
    </xf>
    <xf numFmtId="0" fontId="1" fillId="0" borderId="0" xfId="1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16" xfId="1" applyBorder="1"/>
    <xf numFmtId="22" fontId="1" fillId="0" borderId="16" xfId="1" applyNumberFormat="1" applyBorder="1"/>
    <xf numFmtId="0" fontId="1" fillId="0" borderId="21" xfId="1" applyBorder="1"/>
    <xf numFmtId="164" fontId="1" fillId="0" borderId="0" xfId="1" applyNumberFormat="1" applyBorder="1" applyAlignment="1">
      <alignment vertical="center"/>
    </xf>
    <xf numFmtId="166" fontId="1" fillId="0" borderId="0" xfId="1" applyNumberFormat="1" applyBorder="1" applyAlignment="1">
      <alignment vertical="center"/>
    </xf>
    <xf numFmtId="166" fontId="1" fillId="0" borderId="0" xfId="1" applyNumberFormat="1" applyFill="1" applyBorder="1" applyAlignment="1">
      <alignment vertical="center"/>
    </xf>
    <xf numFmtId="0" fontId="1" fillId="0" borderId="34" xfId="1" applyFill="1" applyBorder="1"/>
    <xf numFmtId="166" fontId="1" fillId="0" borderId="38" xfId="1" applyNumberFormat="1" applyFill="1" applyBorder="1" applyAlignment="1">
      <alignment horizontal="center" vertical="center"/>
    </xf>
    <xf numFmtId="164" fontId="1" fillId="0" borderId="0" xfId="1" applyNumberFormat="1" applyFill="1" applyBorder="1" applyAlignment="1">
      <alignment vertical="center"/>
    </xf>
    <xf numFmtId="0" fontId="1" fillId="0" borderId="23" xfId="1" applyFill="1" applyBorder="1" applyAlignment="1">
      <alignment horizontal="left" vertical="center"/>
    </xf>
    <xf numFmtId="0" fontId="1" fillId="0" borderId="13" xfId="1" applyBorder="1" applyAlignment="1">
      <alignment horizontal="left" vertical="center"/>
    </xf>
    <xf numFmtId="0" fontId="1" fillId="0" borderId="9" xfId="1" applyBorder="1" applyAlignment="1"/>
    <xf numFmtId="0" fontId="1" fillId="0" borderId="8" xfId="1" applyBorder="1" applyAlignment="1"/>
    <xf numFmtId="167" fontId="0" fillId="0" borderId="0" xfId="0" applyNumberFormat="1"/>
    <xf numFmtId="0" fontId="0" fillId="0" borderId="0" xfId="0" applyFill="1"/>
    <xf numFmtId="0" fontId="0" fillId="0" borderId="0" xfId="0" applyNumberFormat="1"/>
    <xf numFmtId="0" fontId="1" fillId="0" borderId="37" xfId="1" applyBorder="1" applyAlignment="1">
      <alignment horizontal="left" vertical="center"/>
    </xf>
    <xf numFmtId="164" fontId="0" fillId="0" borderId="0" xfId="0" applyNumberFormat="1" applyFill="1"/>
    <xf numFmtId="0" fontId="4" fillId="0" borderId="0" xfId="0" applyFont="1" applyFill="1" applyBorder="1" applyAlignment="1">
      <alignment horizontal="center"/>
    </xf>
    <xf numFmtId="168" fontId="5" fillId="0" borderId="0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1" fillId="0" borderId="0" xfId="1" applyNumberFormat="1" applyBorder="1"/>
    <xf numFmtId="14" fontId="1" fillId="0" borderId="0" xfId="1" applyNumberFormat="1" applyBorder="1" applyAlignment="1">
      <alignment horizontal="center" vertical="center"/>
    </xf>
    <xf numFmtId="164" fontId="1" fillId="0" borderId="1" xfId="1" applyNumberFormat="1" applyFill="1" applyBorder="1" applyAlignment="1">
      <alignment horizontal="center" vertical="center"/>
    </xf>
    <xf numFmtId="166" fontId="1" fillId="0" borderId="1" xfId="1" applyNumberForma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21" fontId="1" fillId="0" borderId="1" xfId="1" applyNumberFormat="1" applyFill="1" applyBorder="1" applyAlignment="1">
      <alignment horizontal="center" vertical="center"/>
    </xf>
    <xf numFmtId="0" fontId="1" fillId="0" borderId="1" xfId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166" fontId="1" fillId="0" borderId="1" xfId="1" applyNumberFormat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46" fontId="1" fillId="0" borderId="1" xfId="1" applyNumberFormat="1" applyBorder="1" applyAlignment="1">
      <alignment horizontal="center" vertical="center"/>
    </xf>
    <xf numFmtId="0" fontId="1" fillId="0" borderId="1" xfId="1" applyBorder="1" applyAlignment="1">
      <alignment horizontal="center" wrapText="1"/>
    </xf>
    <xf numFmtId="0" fontId="1" fillId="0" borderId="1" xfId="1" applyBorder="1" applyAlignment="1">
      <alignment horizontal="center" vertical="center"/>
    </xf>
    <xf numFmtId="166" fontId="1" fillId="0" borderId="2" xfId="1" applyNumberFormat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21" fontId="1" fillId="0" borderId="1" xfId="1" applyNumberFormat="1" applyFill="1" applyBorder="1" applyAlignment="1">
      <alignment horizontal="center" vertical="center" wrapText="1"/>
    </xf>
    <xf numFmtId="21" fontId="0" fillId="0" borderId="1" xfId="0" applyNumberFormat="1" applyBorder="1" applyAlignment="1">
      <alignment horizontal="center" vertical="center" wrapText="1"/>
    </xf>
    <xf numFmtId="0" fontId="1" fillId="0" borderId="1" xfId="1" applyFill="1" applyBorder="1" applyAlignment="1">
      <alignment horizontal="left" vertical="top"/>
    </xf>
    <xf numFmtId="0" fontId="1" fillId="3" borderId="34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1" fillId="3" borderId="31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164" fontId="1" fillId="0" borderId="12" xfId="1" applyNumberFormat="1" applyBorder="1" applyAlignment="1">
      <alignment horizontal="center" vertical="center"/>
    </xf>
    <xf numFmtId="164" fontId="1" fillId="0" borderId="2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Fill="1" applyBorder="1" applyAlignment="1">
      <alignment horizontal="center" vertical="center"/>
    </xf>
    <xf numFmtId="166" fontId="1" fillId="0" borderId="4" xfId="1" applyNumberFormat="1" applyBorder="1" applyAlignment="1">
      <alignment horizontal="center" vertical="center"/>
    </xf>
    <xf numFmtId="166" fontId="1" fillId="0" borderId="17" xfId="1" applyNumberFormat="1" applyBorder="1" applyAlignment="1">
      <alignment horizontal="center" vertical="center"/>
    </xf>
    <xf numFmtId="166" fontId="1" fillId="0" borderId="14" xfId="1" applyNumberForma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4" fontId="1" fillId="0" borderId="4" xfId="1" applyNumberFormat="1" applyFill="1" applyBorder="1" applyAlignment="1">
      <alignment horizontal="center" vertical="center"/>
    </xf>
    <xf numFmtId="164" fontId="1" fillId="0" borderId="2" xfId="1" applyNumberFormat="1" applyFill="1" applyBorder="1" applyAlignment="1">
      <alignment horizontal="center" vertical="center"/>
    </xf>
    <xf numFmtId="0" fontId="1" fillId="2" borderId="32" xfId="1" applyFill="1" applyBorder="1" applyAlignment="1">
      <alignment horizontal="left" vertical="center"/>
    </xf>
    <xf numFmtId="0" fontId="1" fillId="2" borderId="16" xfId="1" applyFill="1" applyBorder="1" applyAlignment="1">
      <alignment horizontal="left" vertical="center"/>
    </xf>
    <xf numFmtId="0" fontId="1" fillId="2" borderId="21" xfId="1" applyFill="1" applyBorder="1" applyAlignment="1">
      <alignment horizontal="left" vertical="center"/>
    </xf>
    <xf numFmtId="0" fontId="1" fillId="2" borderId="31" xfId="1" applyFill="1" applyBorder="1" applyAlignment="1">
      <alignment horizontal="left" vertical="center"/>
    </xf>
    <xf numFmtId="0" fontId="1" fillId="2" borderId="10" xfId="1" applyFill="1" applyBorder="1" applyAlignment="1">
      <alignment horizontal="left" vertical="center"/>
    </xf>
    <xf numFmtId="0" fontId="1" fillId="2" borderId="22" xfId="1" applyFill="1" applyBorder="1" applyAlignment="1">
      <alignment horizontal="left" vertical="center"/>
    </xf>
    <xf numFmtId="14" fontId="1" fillId="0" borderId="32" xfId="1" applyNumberFormat="1" applyBorder="1" applyAlignment="1">
      <alignment horizontal="left" vertical="center" wrapText="1"/>
    </xf>
    <xf numFmtId="0" fontId="1" fillId="0" borderId="16" xfId="1" applyBorder="1" applyAlignment="1">
      <alignment horizontal="left" vertical="center" wrapText="1"/>
    </xf>
    <xf numFmtId="164" fontId="1" fillId="0" borderId="19" xfId="1" applyNumberFormat="1" applyFill="1" applyBorder="1" applyAlignment="1">
      <alignment horizontal="center" vertical="center"/>
    </xf>
    <xf numFmtId="164" fontId="1" fillId="0" borderId="12" xfId="1" applyNumberFormat="1" applyFill="1" applyBorder="1" applyAlignment="1">
      <alignment horizontal="center" vertical="center"/>
    </xf>
    <xf numFmtId="164" fontId="1" fillId="0" borderId="15" xfId="1" applyNumberFormat="1" applyFill="1" applyBorder="1" applyAlignment="1">
      <alignment horizontal="center" vertical="center"/>
    </xf>
    <xf numFmtId="0" fontId="2" fillId="2" borderId="35" xfId="1" applyFont="1" applyFill="1" applyBorder="1" applyAlignment="1">
      <alignment horizontal="left" vertical="center"/>
    </xf>
    <xf numFmtId="0" fontId="2" fillId="2" borderId="36" xfId="1" applyFont="1" applyFill="1" applyBorder="1" applyAlignment="1">
      <alignment horizontal="left" vertical="center"/>
    </xf>
    <xf numFmtId="0" fontId="2" fillId="2" borderId="20" xfId="1" applyFont="1" applyFill="1" applyBorder="1" applyAlignment="1">
      <alignment horizontal="left" vertical="center"/>
    </xf>
    <xf numFmtId="0" fontId="2" fillId="2" borderId="33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1" fillId="3" borderId="32" xfId="1" applyFill="1" applyBorder="1" applyAlignment="1">
      <alignment horizontal="left" vertical="center"/>
    </xf>
    <xf numFmtId="0" fontId="1" fillId="3" borderId="16" xfId="1" applyFill="1" applyBorder="1" applyAlignment="1">
      <alignment horizontal="left" vertical="center"/>
    </xf>
    <xf numFmtId="0" fontId="1" fillId="3" borderId="21" xfId="1" applyFill="1" applyBorder="1" applyAlignment="1">
      <alignment horizontal="left" vertical="center"/>
    </xf>
    <xf numFmtId="0" fontId="1" fillId="3" borderId="31" xfId="1" applyFill="1" applyBorder="1" applyAlignment="1">
      <alignment horizontal="left" vertical="center"/>
    </xf>
    <xf numFmtId="0" fontId="1" fillId="3" borderId="10" xfId="1" applyFill="1" applyBorder="1" applyAlignment="1">
      <alignment horizontal="left" vertical="center"/>
    </xf>
    <xf numFmtId="0" fontId="1" fillId="3" borderId="22" xfId="1" applyFill="1" applyBorder="1" applyAlignment="1">
      <alignment horizontal="left" vertical="center"/>
    </xf>
    <xf numFmtId="0" fontId="1" fillId="2" borderId="35" xfId="1" applyFill="1" applyBorder="1" applyAlignment="1">
      <alignment horizontal="left" vertical="center"/>
    </xf>
    <xf numFmtId="0" fontId="1" fillId="2" borderId="36" xfId="1" applyFill="1" applyBorder="1" applyAlignment="1">
      <alignment horizontal="left" vertical="center"/>
    </xf>
    <xf numFmtId="0" fontId="1" fillId="2" borderId="20" xfId="1" applyFill="1" applyBorder="1" applyAlignment="1">
      <alignment horizontal="left" vertical="center"/>
    </xf>
    <xf numFmtId="0" fontId="1" fillId="2" borderId="33" xfId="1" applyFill="1" applyBorder="1" applyAlignment="1">
      <alignment horizontal="left" vertical="center"/>
    </xf>
    <xf numFmtId="0" fontId="1" fillId="2" borderId="1" xfId="1" applyFill="1" applyBorder="1" applyAlignment="1">
      <alignment horizontal="left" vertical="center"/>
    </xf>
    <xf numFmtId="0" fontId="1" fillId="2" borderId="11" xfId="1" applyFill="1" applyBorder="1" applyAlignment="1">
      <alignment horizontal="left" vertical="center"/>
    </xf>
    <xf numFmtId="0" fontId="1" fillId="0" borderId="4" xfId="1" applyBorder="1" applyAlignment="1">
      <alignment horizontal="center"/>
    </xf>
    <xf numFmtId="0" fontId="1" fillId="0" borderId="1" xfId="1" applyBorder="1" applyAlignment="1">
      <alignment horizontal="left" vertical="top"/>
    </xf>
    <xf numFmtId="169" fontId="1" fillId="5" borderId="4" xfId="1" applyNumberFormat="1" applyFill="1" applyBorder="1" applyAlignment="1">
      <alignment horizontal="center" vertical="center"/>
    </xf>
    <xf numFmtId="167" fontId="1" fillId="5" borderId="12" xfId="1" applyNumberFormat="1" applyFill="1" applyBorder="1" applyAlignment="1">
      <alignment horizontal="center" vertical="center"/>
    </xf>
    <xf numFmtId="167" fontId="1" fillId="5" borderId="2" xfId="1" applyNumberFormat="1" applyFill="1" applyBorder="1" applyAlignment="1">
      <alignment horizontal="center" vertical="center"/>
    </xf>
    <xf numFmtId="164" fontId="1" fillId="5" borderId="1" xfId="1" applyNumberFormat="1" applyFill="1" applyBorder="1" applyAlignment="1">
      <alignment horizontal="center" vertical="center"/>
    </xf>
    <xf numFmtId="0" fontId="1" fillId="6" borderId="1" xfId="1" applyFill="1" applyBorder="1" applyAlignment="1">
      <alignment horizontal="center"/>
    </xf>
    <xf numFmtId="14" fontId="1" fillId="4" borderId="6" xfId="1" applyNumberFormat="1" applyFill="1" applyBorder="1" applyAlignment="1">
      <alignment horizontal="center" vertical="center"/>
    </xf>
    <xf numFmtId="169" fontId="1" fillId="5" borderId="1" xfId="1" applyNumberFormat="1" applyFill="1" applyBorder="1" applyAlignment="1">
      <alignment horizontal="center" vertical="center"/>
    </xf>
    <xf numFmtId="0" fontId="1" fillId="4" borderId="6" xfId="1" applyFill="1" applyBorder="1" applyAlignment="1">
      <alignment horizontal="center" vertical="center"/>
    </xf>
    <xf numFmtId="169" fontId="1" fillId="6" borderId="1" xfId="1" applyNumberFormat="1" applyFill="1" applyBorder="1" applyAlignment="1">
      <alignment horizontal="center"/>
    </xf>
  </cellXfs>
  <cellStyles count="2">
    <cellStyle name="Normal" xfId="0" builtinId="0"/>
    <cellStyle name="Normal 2" xfId="1" xr:uid="{E843695E-5C18-4B92-A4CF-4CDACCACB8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0</xdr:rowOff>
        </xdr:from>
        <xdr:to>
          <xdr:col>1</xdr:col>
          <xdr:colOff>0</xdr:colOff>
          <xdr:row>13</xdr:row>
          <xdr:rowOff>7620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365760</xdr:colOff>
          <xdr:row>9</xdr:row>
          <xdr:rowOff>99060</xdr:rowOff>
        </xdr:from>
        <xdr:to>
          <xdr:col>5</xdr:col>
          <xdr:colOff>0</xdr:colOff>
          <xdr:row>12</xdr:row>
          <xdr:rowOff>137160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1470212</xdr:colOff>
      <xdr:row>3</xdr:row>
      <xdr:rowOff>89647</xdr:rowOff>
    </xdr:from>
    <xdr:to>
      <xdr:col>2</xdr:col>
      <xdr:colOff>286870</xdr:colOff>
      <xdr:row>6</xdr:row>
      <xdr:rowOff>26894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E9835B-8B14-40C1-9512-EB2DF6F21B44}"/>
            </a:ext>
          </a:extLst>
        </xdr:cNvPr>
        <xdr:cNvSpPr txBox="1"/>
      </xdr:nvSpPr>
      <xdr:spPr>
        <a:xfrm>
          <a:off x="1470212" y="1129553"/>
          <a:ext cx="1721223" cy="4751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 la date du début</a:t>
          </a:r>
        </a:p>
      </xdr:txBody>
    </xdr:sp>
    <xdr:clientData/>
  </xdr:twoCellAnchor>
  <xdr:twoCellAnchor>
    <xdr:from>
      <xdr:col>6</xdr:col>
      <xdr:colOff>134471</xdr:colOff>
      <xdr:row>3</xdr:row>
      <xdr:rowOff>116542</xdr:rowOff>
    </xdr:from>
    <xdr:to>
      <xdr:col>7</xdr:col>
      <xdr:colOff>17929</xdr:colOff>
      <xdr:row>6</xdr:row>
      <xdr:rowOff>53789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AA5E68F-EFEE-4D05-8774-1F1E22688A3D}"/>
            </a:ext>
          </a:extLst>
        </xdr:cNvPr>
        <xdr:cNvSpPr txBox="1"/>
      </xdr:nvSpPr>
      <xdr:spPr>
        <a:xfrm>
          <a:off x="8023412" y="1156448"/>
          <a:ext cx="1721223" cy="4751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 l'heure</a:t>
          </a:r>
          <a:r>
            <a:rPr lang="fr-FR" sz="1100" baseline="0"/>
            <a:t> de fin</a:t>
          </a:r>
        </a:p>
      </xdr:txBody>
    </xdr:sp>
    <xdr:clientData/>
  </xdr:twoCellAnchor>
  <xdr:twoCellAnchor>
    <xdr:from>
      <xdr:col>4</xdr:col>
      <xdr:colOff>1443319</xdr:colOff>
      <xdr:row>3</xdr:row>
      <xdr:rowOff>98613</xdr:rowOff>
    </xdr:from>
    <xdr:to>
      <xdr:col>6</xdr:col>
      <xdr:colOff>17930</xdr:colOff>
      <xdr:row>6</xdr:row>
      <xdr:rowOff>35860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A54557C-A426-44AE-A75B-5988599DD451}"/>
            </a:ext>
          </a:extLst>
        </xdr:cNvPr>
        <xdr:cNvSpPr txBox="1"/>
      </xdr:nvSpPr>
      <xdr:spPr>
        <a:xfrm>
          <a:off x="6185648" y="1138519"/>
          <a:ext cx="1721223" cy="4751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 la date de</a:t>
          </a:r>
          <a:r>
            <a:rPr lang="fr-FR" sz="1100" baseline="0"/>
            <a:t> fin</a:t>
          </a:r>
          <a:endParaRPr lang="fr-FR" sz="1100"/>
        </a:p>
      </xdr:txBody>
    </xdr:sp>
    <xdr:clientData/>
  </xdr:twoCellAnchor>
  <xdr:twoCellAnchor>
    <xdr:from>
      <xdr:col>2</xdr:col>
      <xdr:colOff>430306</xdr:colOff>
      <xdr:row>3</xdr:row>
      <xdr:rowOff>44824</xdr:rowOff>
    </xdr:from>
    <xdr:to>
      <xdr:col>4</xdr:col>
      <xdr:colOff>313765</xdr:colOff>
      <xdr:row>5</xdr:row>
      <xdr:rowOff>161365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F1AA905B-1723-4DC7-A59C-9E8A4DF6EBE5}"/>
            </a:ext>
          </a:extLst>
        </xdr:cNvPr>
        <xdr:cNvSpPr txBox="1"/>
      </xdr:nvSpPr>
      <xdr:spPr>
        <a:xfrm>
          <a:off x="3334871" y="1084730"/>
          <a:ext cx="1721223" cy="4751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 l'heure du début</a:t>
          </a:r>
        </a:p>
      </xdr:txBody>
    </xdr:sp>
    <xdr:clientData/>
  </xdr:twoCellAnchor>
  <xdr:twoCellAnchor>
    <xdr:from>
      <xdr:col>7</xdr:col>
      <xdr:colOff>1264023</xdr:colOff>
      <xdr:row>3</xdr:row>
      <xdr:rowOff>134469</xdr:rowOff>
    </xdr:from>
    <xdr:to>
      <xdr:col>9</xdr:col>
      <xdr:colOff>0</xdr:colOff>
      <xdr:row>7</xdr:row>
      <xdr:rowOff>107576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494F922-5ED7-42F8-B8ED-E85287B6B7E6}"/>
            </a:ext>
          </a:extLst>
        </xdr:cNvPr>
        <xdr:cNvSpPr txBox="1"/>
      </xdr:nvSpPr>
      <xdr:spPr>
        <a:xfrm>
          <a:off x="10990729" y="1174375"/>
          <a:ext cx="1416424" cy="6902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Utilise la fameuse formule et me donne le temps passé</a:t>
          </a:r>
        </a:p>
        <a:p>
          <a:endParaRPr lang="fr-FR" sz="1100"/>
        </a:p>
      </xdr:txBody>
    </xdr:sp>
    <xdr:clientData/>
  </xdr:twoCellAnchor>
  <xdr:twoCellAnchor>
    <xdr:from>
      <xdr:col>5</xdr:col>
      <xdr:colOff>1210235</xdr:colOff>
      <xdr:row>4</xdr:row>
      <xdr:rowOff>125506</xdr:rowOff>
    </xdr:from>
    <xdr:to>
      <xdr:col>5</xdr:col>
      <xdr:colOff>1443318</xdr:colOff>
      <xdr:row>9</xdr:row>
      <xdr:rowOff>98611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BC94E7F-1E92-46B2-9BBE-C879288215F5}"/>
            </a:ext>
          </a:extLst>
        </xdr:cNvPr>
        <xdr:cNvCxnSpPr/>
      </xdr:nvCxnSpPr>
      <xdr:spPr>
        <a:xfrm flipH="1">
          <a:off x="7404847" y="1344706"/>
          <a:ext cx="233083" cy="8695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1389530</xdr:colOff>
      <xdr:row>4</xdr:row>
      <xdr:rowOff>89647</xdr:rowOff>
    </xdr:from>
    <xdr:to>
      <xdr:col>6</xdr:col>
      <xdr:colOff>1559860</xdr:colOff>
      <xdr:row>10</xdr:row>
      <xdr:rowOff>44823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E818F1C5-AE36-43E0-9CEA-629425D9EAFC}"/>
            </a:ext>
          </a:extLst>
        </xdr:cNvPr>
        <xdr:cNvCxnSpPr/>
      </xdr:nvCxnSpPr>
      <xdr:spPr>
        <a:xfrm flipH="1">
          <a:off x="9278471" y="1308847"/>
          <a:ext cx="170330" cy="103094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1290918</xdr:colOff>
      <xdr:row>6</xdr:row>
      <xdr:rowOff>161365</xdr:rowOff>
    </xdr:from>
    <xdr:to>
      <xdr:col>8</xdr:col>
      <xdr:colOff>537884</xdr:colOff>
      <xdr:row>11</xdr:row>
      <xdr:rowOff>152400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6A85F52-A92D-40A5-BA45-94626AD87332}"/>
            </a:ext>
          </a:extLst>
        </xdr:cNvPr>
        <xdr:cNvCxnSpPr/>
      </xdr:nvCxnSpPr>
      <xdr:spPr>
        <a:xfrm flipH="1">
          <a:off x="11017624" y="1739153"/>
          <a:ext cx="636495" cy="8875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860611</xdr:colOff>
      <xdr:row>5</xdr:row>
      <xdr:rowOff>35859</xdr:rowOff>
    </xdr:from>
    <xdr:to>
      <xdr:col>3</xdr:col>
      <xdr:colOff>0</xdr:colOff>
      <xdr:row>9</xdr:row>
      <xdr:rowOff>152400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BF319763-E6AD-4B6C-BFB1-B4D39221C024}"/>
            </a:ext>
          </a:extLst>
        </xdr:cNvPr>
        <xdr:cNvCxnSpPr/>
      </xdr:nvCxnSpPr>
      <xdr:spPr>
        <a:xfrm flipH="1">
          <a:off x="3765176" y="1434353"/>
          <a:ext cx="188259" cy="8337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654424</xdr:colOff>
      <xdr:row>4</xdr:row>
      <xdr:rowOff>134471</xdr:rowOff>
    </xdr:from>
    <xdr:to>
      <xdr:col>1</xdr:col>
      <xdr:colOff>770964</xdr:colOff>
      <xdr:row>9</xdr:row>
      <xdr:rowOff>125505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A323C662-11E5-4E4F-8B3C-92388FD38A2E}"/>
            </a:ext>
          </a:extLst>
        </xdr:cNvPr>
        <xdr:cNvCxnSpPr/>
      </xdr:nvCxnSpPr>
      <xdr:spPr>
        <a:xfrm>
          <a:off x="2312895" y="1353671"/>
          <a:ext cx="116540" cy="8875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9C477-5262-4182-9F6D-788560434E18}">
  <sheetPr codeName="Feuil4"/>
  <dimension ref="A1:S380"/>
  <sheetViews>
    <sheetView tabSelected="1" zoomScale="85" zoomScaleNormal="85" workbookViewId="0">
      <selection activeCell="H12" sqref="H12:H13"/>
    </sheetView>
  </sheetViews>
  <sheetFormatPr baseColWidth="10" defaultRowHeight="13.8" x14ac:dyDescent="0.25"/>
  <cols>
    <col min="1" max="1" width="24.21875" style="1" customWidth="1"/>
    <col min="2" max="2" width="18.109375" style="1" customWidth="1"/>
    <col min="3" max="3" width="15.33203125" style="1" customWidth="1"/>
    <col min="4" max="4" width="11.5546875" style="1"/>
    <col min="5" max="5" width="21.21875" style="1" customWidth="1"/>
    <col min="6" max="6" width="24.6640625" style="1" customWidth="1"/>
    <col min="7" max="7" width="26.77734375" style="1" customWidth="1"/>
    <col min="8" max="8" width="20.21875" style="1" customWidth="1"/>
    <col min="9" max="9" width="18.77734375" style="1" customWidth="1"/>
    <col min="10" max="16384" width="11.5546875" style="1"/>
  </cols>
  <sheetData>
    <row r="1" spans="1:18" ht="52.2" customHeight="1" thickTop="1" thickBot="1" x14ac:dyDescent="0.3">
      <c r="A1" s="134">
        <v>42194</v>
      </c>
      <c r="B1" s="135"/>
      <c r="C1" s="135"/>
      <c r="D1" s="135"/>
      <c r="E1" s="135"/>
      <c r="F1" s="135"/>
      <c r="G1" s="135"/>
      <c r="H1" s="84" t="s">
        <v>19</v>
      </c>
      <c r="I1" s="68"/>
      <c r="J1" s="69"/>
      <c r="K1" s="68"/>
      <c r="L1" s="68"/>
      <c r="M1" s="68"/>
      <c r="N1" s="68"/>
      <c r="O1" s="68"/>
      <c r="P1" s="68"/>
      <c r="Q1" s="68"/>
      <c r="R1" s="70"/>
    </row>
    <row r="2" spans="1:18" ht="14.4" thickTop="1" x14ac:dyDescent="0.25">
      <c r="A2" s="139" t="s">
        <v>7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1"/>
    </row>
    <row r="3" spans="1:18" ht="15.6" customHeight="1" x14ac:dyDescent="0.25">
      <c r="A3" s="142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x14ac:dyDescent="0.25">
      <c r="A4" s="43"/>
      <c r="B4" s="7"/>
      <c r="C4" s="7"/>
      <c r="D4" s="7"/>
      <c r="E4" s="7"/>
      <c r="F4" s="7"/>
      <c r="G4" s="7"/>
      <c r="H4" s="10"/>
      <c r="I4" s="7"/>
      <c r="J4" s="6"/>
      <c r="K4" s="6"/>
      <c r="L4" s="6"/>
      <c r="M4" s="6"/>
      <c r="N4" s="6"/>
      <c r="O4" s="6"/>
      <c r="P4" s="6"/>
      <c r="Q4" s="6"/>
      <c r="R4" s="36"/>
    </row>
    <row r="5" spans="1:18" x14ac:dyDescent="0.25">
      <c r="A5" s="46"/>
      <c r="B5" s="51"/>
      <c r="C5" s="17"/>
      <c r="D5" s="17"/>
      <c r="E5" s="17"/>
      <c r="F5" s="17"/>
      <c r="G5" s="65"/>
      <c r="H5" s="11"/>
      <c r="I5" s="8"/>
      <c r="J5" s="5"/>
      <c r="K5" s="5">
        <v>3</v>
      </c>
      <c r="L5" s="5">
        <v>3.5</v>
      </c>
      <c r="M5" s="5">
        <v>4</v>
      </c>
      <c r="N5" s="5">
        <v>4.5</v>
      </c>
      <c r="O5" s="5">
        <v>5</v>
      </c>
      <c r="P5" s="5">
        <v>5.5</v>
      </c>
      <c r="Q5" s="5">
        <v>6</v>
      </c>
      <c r="R5" s="34"/>
    </row>
    <row r="6" spans="1:18" x14ac:dyDescent="0.25">
      <c r="A6" s="46"/>
      <c r="B6" s="90"/>
      <c r="C6" s="17"/>
      <c r="D6" s="17"/>
      <c r="E6" s="17"/>
      <c r="F6" s="17"/>
      <c r="G6" s="17"/>
      <c r="H6" s="11"/>
      <c r="I6" s="8"/>
      <c r="J6" s="3">
        <v>7.1999999999999995E-2</v>
      </c>
      <c r="K6" s="3"/>
      <c r="L6" s="3"/>
      <c r="M6" s="3"/>
      <c r="N6" s="3"/>
      <c r="O6" s="3"/>
      <c r="P6" s="3"/>
      <c r="Q6" s="3"/>
      <c r="R6" s="33">
        <f>(0.036*J6)*(K6*$K$5+L6*$L$5+M6*$M$5+N6*$N$5+O6*$O$5+P6*$P$5+Q6*$Q$5)</f>
        <v>0</v>
      </c>
    </row>
    <row r="7" spans="1:18" ht="13.8" customHeight="1" x14ac:dyDescent="0.25">
      <c r="A7" s="38"/>
      <c r="B7" s="8"/>
      <c r="C7" s="71"/>
      <c r="D7" s="8"/>
      <c r="E7" s="8"/>
      <c r="F7" s="8"/>
      <c r="G7" s="71"/>
      <c r="H7" s="11"/>
      <c r="I7" s="60"/>
      <c r="J7" s="26">
        <v>9.7000000000000003E-2</v>
      </c>
      <c r="K7" s="3"/>
      <c r="L7" s="3"/>
      <c r="M7" s="3"/>
      <c r="N7" s="3"/>
      <c r="O7" s="3"/>
      <c r="P7" s="3"/>
      <c r="Q7" s="3"/>
      <c r="R7" s="33">
        <f t="shared" ref="R7:R12" si="0">(0.036*J7)*(K7*$K$5+L7*$L$5+M7*$M$5+N7*$N$5+O7*$O$5+P7*$P$5+Q7*$Q$5)</f>
        <v>0</v>
      </c>
    </row>
    <row r="8" spans="1:18" x14ac:dyDescent="0.25">
      <c r="A8" s="47"/>
      <c r="B8" s="8"/>
      <c r="C8" s="71"/>
      <c r="D8" s="18"/>
      <c r="E8" s="8"/>
      <c r="F8" s="8"/>
      <c r="G8" s="71"/>
      <c r="H8" s="11"/>
      <c r="I8" s="60"/>
      <c r="J8" s="26">
        <v>0.112</v>
      </c>
      <c r="K8" s="3"/>
      <c r="L8" s="3"/>
      <c r="M8" s="3"/>
      <c r="N8" s="3"/>
      <c r="O8" s="3"/>
      <c r="P8" s="3"/>
      <c r="Q8" s="4"/>
      <c r="R8" s="33">
        <f t="shared" si="0"/>
        <v>0</v>
      </c>
    </row>
    <row r="9" spans="1:18" x14ac:dyDescent="0.25">
      <c r="A9" s="38"/>
      <c r="B9" s="8"/>
      <c r="C9" s="71"/>
      <c r="D9" s="8"/>
      <c r="E9" s="8"/>
      <c r="F9" s="8"/>
      <c r="G9" s="71"/>
      <c r="H9" s="72"/>
      <c r="I9" s="61"/>
      <c r="J9" s="26">
        <v>0.122</v>
      </c>
      <c r="K9" s="3"/>
      <c r="L9" s="3"/>
      <c r="M9" s="3"/>
      <c r="N9" s="3"/>
      <c r="O9" s="3"/>
      <c r="P9" s="3"/>
      <c r="Q9" s="3"/>
      <c r="R9" s="33">
        <f t="shared" si="0"/>
        <v>0</v>
      </c>
    </row>
    <row r="10" spans="1:18" x14ac:dyDescent="0.25">
      <c r="A10" s="48"/>
      <c r="B10" s="164">
        <v>42195.378888888888</v>
      </c>
      <c r="C10" s="159">
        <v>42195.378888888888</v>
      </c>
      <c r="D10" s="8"/>
      <c r="E10" s="89"/>
      <c r="F10" s="164">
        <v>42195.379386574074</v>
      </c>
      <c r="G10" s="165">
        <v>42195.379386574074</v>
      </c>
      <c r="H10" s="98" t="s">
        <v>0</v>
      </c>
      <c r="I10" s="61"/>
      <c r="J10" s="26">
        <v>0.14699999999999999</v>
      </c>
      <c r="K10" s="3"/>
      <c r="L10" s="3"/>
      <c r="M10" s="3"/>
      <c r="N10" s="3"/>
      <c r="O10" s="3"/>
      <c r="P10" s="3"/>
      <c r="Q10" s="3"/>
      <c r="R10" s="33">
        <f t="shared" si="0"/>
        <v>0</v>
      </c>
    </row>
    <row r="11" spans="1:18" x14ac:dyDescent="0.25">
      <c r="A11" s="38"/>
      <c r="B11" s="164"/>
      <c r="C11" s="160"/>
      <c r="D11" s="8"/>
      <c r="E11" s="8"/>
      <c r="F11" s="166"/>
      <c r="G11" s="162"/>
      <c r="H11" s="98"/>
      <c r="I11" s="21"/>
      <c r="J11" s="26">
        <v>0.222</v>
      </c>
      <c r="K11" s="3"/>
      <c r="L11" s="3"/>
      <c r="M11" s="3"/>
      <c r="N11" s="3"/>
      <c r="O11" s="3"/>
      <c r="P11" s="3"/>
      <c r="Q11" s="3"/>
      <c r="R11" s="33">
        <f t="shared" si="0"/>
        <v>0</v>
      </c>
    </row>
    <row r="12" spans="1:18" x14ac:dyDescent="0.25">
      <c r="A12" s="38"/>
      <c r="B12" s="164"/>
      <c r="C12" s="160"/>
      <c r="D12" s="8"/>
      <c r="E12" s="8"/>
      <c r="F12" s="166"/>
      <c r="G12" s="162"/>
      <c r="H12" s="167" t="e">
        <f>NETWORKDAYS.INTL(B10,F10,"0000111",JF)*DurT1
+NETWORKDAYS.INTL(B10,F10,"1111011",JF)*DurT2
-(C10-IF(WEEKDAY(B10,2)=5,DebT2,DebT1)-IF(C10&gt;FP,FP-DP,0))
-(IF(WEEKDAY(F10,2)=5,FinT2,FinT1)-G10-IF(G10&lt;DP,FP-DP,0))</f>
        <v>#NAME?</v>
      </c>
      <c r="I12" s="8"/>
      <c r="J12" s="3">
        <v>0.247</v>
      </c>
      <c r="K12" s="3"/>
      <c r="L12" s="3"/>
      <c r="M12" s="3"/>
      <c r="N12" s="3"/>
      <c r="O12" s="3"/>
      <c r="P12" s="3"/>
      <c r="Q12" s="3"/>
      <c r="R12" s="33">
        <f t="shared" si="0"/>
        <v>0</v>
      </c>
    </row>
    <row r="13" spans="1:18" x14ac:dyDescent="0.25">
      <c r="A13" s="38"/>
      <c r="B13" s="164"/>
      <c r="C13" s="161"/>
      <c r="D13" s="8"/>
      <c r="E13" s="8"/>
      <c r="F13" s="166"/>
      <c r="G13" s="162"/>
      <c r="H13" s="163"/>
      <c r="I13" s="8"/>
      <c r="J13" s="8"/>
      <c r="K13" s="8"/>
      <c r="L13" s="8"/>
      <c r="M13" s="8"/>
      <c r="N13" s="8"/>
      <c r="O13" s="8"/>
      <c r="P13" s="157" t="s">
        <v>8</v>
      </c>
      <c r="Q13" s="157"/>
      <c r="R13" s="37">
        <f>SUM(R6:R12)</f>
        <v>0</v>
      </c>
    </row>
    <row r="14" spans="1:18" x14ac:dyDescent="0.25">
      <c r="A14" s="38"/>
      <c r="B14" s="8"/>
      <c r="C14" s="89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62"/>
      <c r="Q14" s="62"/>
      <c r="R14" s="63"/>
    </row>
    <row r="15" spans="1:18" x14ac:dyDescent="0.25">
      <c r="A15" s="38"/>
      <c r="B15" s="8"/>
      <c r="C15" s="8"/>
      <c r="D15" s="8"/>
      <c r="E15" s="8"/>
      <c r="F15" s="8"/>
      <c r="G15" s="8"/>
      <c r="H15" s="8"/>
      <c r="I15" s="8"/>
      <c r="J15" s="158" t="s">
        <v>9</v>
      </c>
      <c r="K15" s="158"/>
      <c r="L15" s="158"/>
      <c r="M15" s="158"/>
      <c r="N15" s="158"/>
      <c r="O15" s="158"/>
      <c r="P15" s="158"/>
      <c r="Q15" s="158"/>
      <c r="R15" s="30"/>
    </row>
    <row r="16" spans="1:18" x14ac:dyDescent="0.25">
      <c r="A16" s="38"/>
      <c r="B16" s="8"/>
      <c r="C16" s="8"/>
      <c r="D16" s="8"/>
      <c r="E16" s="8"/>
      <c r="F16" s="8"/>
      <c r="G16" s="8"/>
      <c r="H16" s="8"/>
      <c r="I16" s="8"/>
      <c r="J16" s="158"/>
      <c r="K16" s="158"/>
      <c r="L16" s="158"/>
      <c r="M16" s="158"/>
      <c r="N16" s="158"/>
      <c r="O16" s="158"/>
      <c r="P16" s="158"/>
      <c r="Q16" s="158"/>
      <c r="R16" s="30"/>
    </row>
    <row r="17" spans="1:19" x14ac:dyDescent="0.25">
      <c r="A17" s="38"/>
      <c r="B17" s="8"/>
      <c r="C17" s="8"/>
      <c r="D17" s="8"/>
      <c r="E17" s="8"/>
      <c r="F17" s="8"/>
      <c r="G17" s="8"/>
      <c r="H17" s="8"/>
      <c r="I17" s="8"/>
      <c r="J17" s="158"/>
      <c r="K17" s="158"/>
      <c r="L17" s="158"/>
      <c r="M17" s="158"/>
      <c r="N17" s="158"/>
      <c r="O17" s="158"/>
      <c r="P17" s="158"/>
      <c r="Q17" s="158"/>
      <c r="R17" s="30"/>
    </row>
    <row r="18" spans="1:19" x14ac:dyDescent="0.25">
      <c r="A18" s="38"/>
      <c r="B18" s="8"/>
      <c r="C18" s="8"/>
      <c r="D18" s="8"/>
      <c r="E18" s="8"/>
      <c r="F18" s="8"/>
      <c r="G18" s="8"/>
      <c r="H18" s="8"/>
      <c r="I18" s="8"/>
      <c r="J18" s="158"/>
      <c r="K18" s="158"/>
      <c r="L18" s="158"/>
      <c r="M18" s="158"/>
      <c r="N18" s="158"/>
      <c r="O18" s="158"/>
      <c r="P18" s="158"/>
      <c r="Q18" s="158"/>
      <c r="R18" s="30"/>
    </row>
    <row r="19" spans="1:19" ht="14.4" thickBot="1" x14ac:dyDescent="0.3">
      <c r="A19" s="45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64"/>
      <c r="Q19" s="64"/>
      <c r="R19" s="35"/>
    </row>
    <row r="20" spans="1:19" ht="14.4" thickTop="1" x14ac:dyDescent="0.25">
      <c r="A20" s="151" t="s">
        <v>6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3"/>
      <c r="S20" s="38"/>
    </row>
    <row r="21" spans="1:19" x14ac:dyDescent="0.25">
      <c r="A21" s="154"/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6"/>
      <c r="S21" s="38"/>
    </row>
    <row r="22" spans="1:19" x14ac:dyDescent="0.25">
      <c r="A22" s="43"/>
      <c r="B22" s="7"/>
      <c r="C22" s="117"/>
      <c r="D22" s="78"/>
      <c r="E22" s="7"/>
      <c r="F22" s="7"/>
      <c r="G22" s="117"/>
      <c r="H22" s="7"/>
      <c r="I22" s="7"/>
      <c r="J22" s="7"/>
      <c r="K22" s="7"/>
      <c r="L22" s="7"/>
      <c r="M22" s="7"/>
      <c r="N22" s="7"/>
      <c r="O22" s="7"/>
      <c r="P22" s="7"/>
      <c r="Q22" s="7"/>
      <c r="R22" s="29"/>
    </row>
    <row r="23" spans="1:19" x14ac:dyDescent="0.25">
      <c r="A23" s="43"/>
      <c r="B23" s="7"/>
      <c r="C23" s="115"/>
      <c r="D23" s="22"/>
      <c r="E23" s="7"/>
      <c r="F23" s="7"/>
      <c r="G23" s="115"/>
      <c r="H23" s="125" t="s">
        <v>0</v>
      </c>
      <c r="I23" s="49"/>
      <c r="J23" s="7"/>
      <c r="K23" s="7"/>
      <c r="L23" s="7"/>
      <c r="M23" s="7"/>
      <c r="N23" s="7"/>
      <c r="O23" s="7"/>
      <c r="P23" s="7"/>
      <c r="Q23" s="7"/>
      <c r="R23" s="29"/>
    </row>
    <row r="24" spans="1:19" x14ac:dyDescent="0.25">
      <c r="A24" s="38"/>
      <c r="B24" s="8"/>
      <c r="C24" s="115"/>
      <c r="D24" s="79"/>
      <c r="E24" s="8"/>
      <c r="F24" s="8"/>
      <c r="G24" s="115"/>
      <c r="H24" s="125"/>
      <c r="I24" s="56"/>
      <c r="J24" s="26"/>
      <c r="K24" s="3">
        <v>3</v>
      </c>
      <c r="L24" s="3">
        <v>3.5</v>
      </c>
      <c r="M24" s="3">
        <v>4</v>
      </c>
      <c r="N24" s="3">
        <v>4.5</v>
      </c>
      <c r="O24" s="3">
        <v>5</v>
      </c>
      <c r="P24" s="3">
        <v>5.5</v>
      </c>
      <c r="Q24" s="3">
        <v>6</v>
      </c>
      <c r="R24" s="33"/>
    </row>
    <row r="25" spans="1:19" x14ac:dyDescent="0.25">
      <c r="A25" s="38"/>
      <c r="B25" s="8"/>
      <c r="C25" s="115"/>
      <c r="D25" s="79"/>
      <c r="E25" s="8"/>
      <c r="F25" s="8"/>
      <c r="G25" s="115"/>
      <c r="H25" s="123"/>
      <c r="I25" s="57"/>
      <c r="J25" s="26">
        <v>7.1999999999999995E-2</v>
      </c>
      <c r="K25" s="3"/>
      <c r="L25" s="3"/>
      <c r="M25" s="3"/>
      <c r="N25" s="3"/>
      <c r="O25" s="3"/>
      <c r="P25" s="3"/>
      <c r="Q25" s="3"/>
      <c r="R25" s="33">
        <f>(0.036*J25)*(K25*$K$24+L25*$L$24+M25*$M$24+N25*$N$24+O25*$O$24+P25*$P$24+Q25*$Q$24)</f>
        <v>0</v>
      </c>
    </row>
    <row r="26" spans="1:19" x14ac:dyDescent="0.25">
      <c r="A26" s="38"/>
      <c r="B26" s="8"/>
      <c r="C26" s="116"/>
      <c r="D26" s="80"/>
      <c r="E26" s="8"/>
      <c r="F26" s="8"/>
      <c r="G26" s="116"/>
      <c r="H26" s="124"/>
      <c r="I26" s="57"/>
      <c r="J26" s="26">
        <v>9.7000000000000003E-2</v>
      </c>
      <c r="K26" s="3"/>
      <c r="L26" s="3"/>
      <c r="M26" s="3"/>
      <c r="N26" s="3"/>
      <c r="O26" s="3"/>
      <c r="P26" s="3"/>
      <c r="Q26" s="3"/>
      <c r="R26" s="33">
        <f t="shared" ref="R26:R31" si="1">(0.036*J26)*(K26*$K$24+L26*$L$24+M26*$M$24+N26*$N$24+O26*$O$24+P26*$P$24+Q26*$Q$24)</f>
        <v>0</v>
      </c>
    </row>
    <row r="27" spans="1:19" x14ac:dyDescent="0.25">
      <c r="A27" s="111" t="s">
        <v>4</v>
      </c>
      <c r="B27" s="112"/>
      <c r="C27" s="112"/>
      <c r="D27" s="112"/>
      <c r="E27" s="112"/>
      <c r="F27" s="112"/>
      <c r="G27" s="112"/>
      <c r="H27" s="112"/>
      <c r="I27" s="58"/>
      <c r="J27" s="26">
        <v>0.112</v>
      </c>
      <c r="K27" s="3"/>
      <c r="L27" s="3"/>
      <c r="M27" s="3"/>
      <c r="N27" s="3"/>
      <c r="O27" s="3"/>
      <c r="P27" s="3"/>
      <c r="Q27" s="3"/>
      <c r="R27" s="33">
        <f t="shared" si="1"/>
        <v>0</v>
      </c>
    </row>
    <row r="28" spans="1:19" x14ac:dyDescent="0.25">
      <c r="A28" s="113"/>
      <c r="B28" s="114"/>
      <c r="C28" s="114"/>
      <c r="D28" s="114"/>
      <c r="E28" s="114"/>
      <c r="F28" s="114"/>
      <c r="G28" s="114"/>
      <c r="H28" s="114"/>
      <c r="I28" s="58"/>
      <c r="J28" s="26">
        <v>0.122</v>
      </c>
      <c r="K28" s="3"/>
      <c r="L28" s="3"/>
      <c r="M28" s="3"/>
      <c r="N28" s="3"/>
      <c r="O28" s="3"/>
      <c r="P28" s="3"/>
      <c r="Q28" s="3"/>
      <c r="R28" s="33">
        <f t="shared" si="1"/>
        <v>0</v>
      </c>
    </row>
    <row r="29" spans="1:19" x14ac:dyDescent="0.25">
      <c r="A29" s="39"/>
      <c r="B29" s="19"/>
      <c r="C29" s="126"/>
      <c r="D29" s="19"/>
      <c r="E29" s="19"/>
      <c r="F29" s="19"/>
      <c r="G29" s="127"/>
      <c r="H29" s="103"/>
      <c r="I29" s="57"/>
      <c r="J29" s="26">
        <v>0.14699999999999999</v>
      </c>
      <c r="K29" s="3"/>
      <c r="L29" s="3"/>
      <c r="M29" s="3"/>
      <c r="N29" s="3"/>
      <c r="O29" s="3"/>
      <c r="P29" s="3"/>
      <c r="Q29" s="3"/>
      <c r="R29" s="33">
        <f t="shared" si="1"/>
        <v>0</v>
      </c>
    </row>
    <row r="30" spans="1:19" x14ac:dyDescent="0.25">
      <c r="A30" s="42"/>
      <c r="B30" s="19"/>
      <c r="C30" s="127"/>
      <c r="D30" s="19"/>
      <c r="E30" s="19"/>
      <c r="F30" s="19"/>
      <c r="G30" s="126"/>
      <c r="H30" s="104"/>
      <c r="I30" s="59"/>
      <c r="J30" s="26">
        <v>0.222</v>
      </c>
      <c r="K30" s="3"/>
      <c r="L30" s="3"/>
      <c r="M30" s="3"/>
      <c r="N30" s="3"/>
      <c r="O30" s="3"/>
      <c r="P30" s="3"/>
      <c r="Q30" s="3"/>
      <c r="R30" s="33">
        <f t="shared" si="1"/>
        <v>0</v>
      </c>
    </row>
    <row r="31" spans="1:19" x14ac:dyDescent="0.25">
      <c r="A31" s="111" t="s">
        <v>3</v>
      </c>
      <c r="B31" s="112"/>
      <c r="C31" s="112"/>
      <c r="D31" s="112"/>
      <c r="E31" s="112"/>
      <c r="F31" s="112"/>
      <c r="G31" s="112"/>
      <c r="H31" s="112"/>
      <c r="I31" s="54"/>
      <c r="J31" s="26">
        <v>0.247</v>
      </c>
      <c r="K31" s="3"/>
      <c r="L31" s="3"/>
      <c r="M31" s="3"/>
      <c r="N31" s="3"/>
      <c r="O31" s="3"/>
      <c r="P31" s="9"/>
      <c r="Q31" s="9"/>
      <c r="R31" s="33">
        <f t="shared" si="1"/>
        <v>0</v>
      </c>
    </row>
    <row r="32" spans="1:19" x14ac:dyDescent="0.25">
      <c r="A32" s="113"/>
      <c r="B32" s="114"/>
      <c r="C32" s="114"/>
      <c r="D32" s="114"/>
      <c r="E32" s="114"/>
      <c r="F32" s="114"/>
      <c r="G32" s="114"/>
      <c r="H32" s="114"/>
      <c r="I32" s="17"/>
      <c r="J32" s="8"/>
      <c r="K32" s="8"/>
      <c r="L32" s="8"/>
      <c r="M32" s="8"/>
      <c r="N32" s="8"/>
      <c r="O32" s="8"/>
      <c r="P32" s="119" t="s">
        <v>8</v>
      </c>
      <c r="Q32" s="120"/>
      <c r="R32" s="34">
        <f>SUM(R26:R31)</f>
        <v>0</v>
      </c>
    </row>
    <row r="33" spans="1:18" s="14" customFormat="1" x14ac:dyDescent="0.25">
      <c r="A33" s="74"/>
      <c r="B33" s="19"/>
      <c r="C33" s="126"/>
      <c r="D33" s="19"/>
      <c r="E33" s="19"/>
      <c r="F33" s="19"/>
      <c r="G33" s="127"/>
      <c r="H33" s="103"/>
      <c r="I33" s="50"/>
      <c r="J33" s="19"/>
      <c r="K33" s="19"/>
      <c r="L33" s="19"/>
      <c r="M33" s="19"/>
      <c r="N33" s="19"/>
      <c r="O33" s="19"/>
      <c r="P33" s="19"/>
      <c r="Q33" s="19"/>
      <c r="R33" s="31"/>
    </row>
    <row r="34" spans="1:18" s="14" customFormat="1" x14ac:dyDescent="0.25">
      <c r="A34" s="39"/>
      <c r="B34" s="19"/>
      <c r="C34" s="127"/>
      <c r="D34" s="19"/>
      <c r="E34" s="19"/>
      <c r="F34" s="19"/>
      <c r="G34" s="126"/>
      <c r="H34" s="104"/>
      <c r="I34" s="51"/>
      <c r="J34" s="110" t="s">
        <v>9</v>
      </c>
      <c r="K34" s="110"/>
      <c r="L34" s="110"/>
      <c r="M34" s="110"/>
      <c r="N34" s="110"/>
      <c r="O34" s="110"/>
      <c r="P34" s="110"/>
      <c r="Q34" s="110"/>
      <c r="R34" s="31"/>
    </row>
    <row r="35" spans="1:18" s="14" customFormat="1" x14ac:dyDescent="0.25">
      <c r="A35" s="111" t="s">
        <v>2</v>
      </c>
      <c r="B35" s="112"/>
      <c r="C35" s="112"/>
      <c r="D35" s="112"/>
      <c r="E35" s="112"/>
      <c r="F35" s="112"/>
      <c r="G35" s="112"/>
      <c r="H35" s="112"/>
      <c r="I35" s="51"/>
      <c r="J35" s="110"/>
      <c r="K35" s="110"/>
      <c r="L35" s="110"/>
      <c r="M35" s="110"/>
      <c r="N35" s="110"/>
      <c r="O35" s="110"/>
      <c r="P35" s="110"/>
      <c r="Q35" s="110"/>
      <c r="R35" s="31"/>
    </row>
    <row r="36" spans="1:18" s="14" customFormat="1" x14ac:dyDescent="0.25">
      <c r="A36" s="113"/>
      <c r="B36" s="114"/>
      <c r="C36" s="114"/>
      <c r="D36" s="114"/>
      <c r="E36" s="114"/>
      <c r="F36" s="114"/>
      <c r="G36" s="114"/>
      <c r="H36" s="114"/>
      <c r="I36" s="51"/>
      <c r="J36" s="110"/>
      <c r="K36" s="110"/>
      <c r="L36" s="110"/>
      <c r="M36" s="110"/>
      <c r="N36" s="110"/>
      <c r="O36" s="110"/>
      <c r="P36" s="110"/>
      <c r="Q36" s="110"/>
      <c r="R36" s="31"/>
    </row>
    <row r="37" spans="1:18" s="14" customFormat="1" x14ac:dyDescent="0.25">
      <c r="A37" s="39"/>
      <c r="B37" s="19"/>
      <c r="C37" s="126"/>
      <c r="D37" s="19"/>
      <c r="E37" s="19"/>
      <c r="F37" s="19"/>
      <c r="G37" s="127"/>
      <c r="H37" s="103"/>
      <c r="I37" s="50"/>
      <c r="J37" s="110"/>
      <c r="K37" s="110"/>
      <c r="L37" s="110"/>
      <c r="M37" s="110"/>
      <c r="N37" s="110"/>
      <c r="O37" s="110"/>
      <c r="P37" s="110"/>
      <c r="Q37" s="110"/>
      <c r="R37" s="31"/>
    </row>
    <row r="38" spans="1:18" s="14" customFormat="1" ht="14.4" thickBot="1" x14ac:dyDescent="0.3">
      <c r="A38" s="41"/>
      <c r="B38" s="28"/>
      <c r="C38" s="136"/>
      <c r="D38" s="28"/>
      <c r="E38" s="28"/>
      <c r="F38" s="28"/>
      <c r="G38" s="138"/>
      <c r="H38" s="121"/>
      <c r="I38" s="52"/>
      <c r="J38" s="28"/>
      <c r="K38" s="28"/>
      <c r="L38" s="28"/>
      <c r="M38" s="28"/>
      <c r="N38" s="28"/>
      <c r="O38" s="28"/>
      <c r="P38" s="28"/>
      <c r="Q38" s="28"/>
      <c r="R38" s="32"/>
    </row>
    <row r="39" spans="1:18" s="14" customFormat="1" ht="14.4" thickTop="1" x14ac:dyDescent="0.25">
      <c r="A39" s="145" t="s">
        <v>5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7"/>
    </row>
    <row r="40" spans="1:18" s="14" customFormat="1" x14ac:dyDescent="0.25">
      <c r="A40" s="148"/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50"/>
    </row>
    <row r="41" spans="1:18" x14ac:dyDescent="0.25">
      <c r="A41" s="43"/>
      <c r="B41" s="7"/>
      <c r="C41" s="115"/>
      <c r="D41" s="7"/>
      <c r="E41" s="7"/>
      <c r="F41" s="7"/>
      <c r="G41" s="116"/>
      <c r="H41" s="118" t="s">
        <v>0</v>
      </c>
      <c r="I41" s="49"/>
      <c r="J41" s="7"/>
      <c r="K41" s="7"/>
      <c r="L41" s="7"/>
      <c r="M41" s="7"/>
      <c r="N41" s="7"/>
      <c r="O41" s="7"/>
      <c r="P41" s="7"/>
      <c r="Q41" s="7"/>
      <c r="R41" s="29"/>
    </row>
    <row r="42" spans="1:18" x14ac:dyDescent="0.25">
      <c r="A42" s="44"/>
      <c r="B42" s="11"/>
      <c r="C42" s="115"/>
      <c r="D42" s="8"/>
      <c r="E42" s="8"/>
      <c r="F42" s="8"/>
      <c r="G42" s="99"/>
      <c r="H42" s="102"/>
      <c r="I42" s="49"/>
      <c r="J42" s="102" t="s">
        <v>14</v>
      </c>
      <c r="K42" s="102"/>
      <c r="L42" s="102"/>
      <c r="M42" s="101" t="s">
        <v>15</v>
      </c>
      <c r="N42" s="101" t="s">
        <v>0</v>
      </c>
      <c r="O42" s="101" t="s">
        <v>16</v>
      </c>
      <c r="P42" s="8"/>
      <c r="Q42" s="8"/>
      <c r="R42" s="30"/>
    </row>
    <row r="43" spans="1:18" x14ac:dyDescent="0.25">
      <c r="A43" s="44"/>
      <c r="B43" s="11"/>
      <c r="C43" s="115"/>
      <c r="D43" s="8"/>
      <c r="E43" s="8"/>
      <c r="F43" s="8"/>
      <c r="G43" s="99"/>
      <c r="H43" s="98"/>
      <c r="I43" s="50"/>
      <c r="J43" s="102"/>
      <c r="K43" s="102"/>
      <c r="L43" s="102"/>
      <c r="M43" s="101"/>
      <c r="N43" s="101"/>
      <c r="O43" s="101"/>
      <c r="P43" s="8"/>
      <c r="Q43" s="8"/>
      <c r="R43" s="30"/>
    </row>
    <row r="44" spans="1:18" ht="13.2" customHeight="1" x14ac:dyDescent="0.25">
      <c r="A44" s="44"/>
      <c r="B44" s="11"/>
      <c r="C44" s="115"/>
      <c r="D44" s="8"/>
      <c r="E44" s="8"/>
      <c r="F44" s="8"/>
      <c r="G44" s="117"/>
      <c r="H44" s="122"/>
      <c r="I44" s="50"/>
      <c r="J44" s="102" t="s">
        <v>11</v>
      </c>
      <c r="K44" s="102"/>
      <c r="L44" s="102"/>
      <c r="M44" s="102">
        <v>4</v>
      </c>
      <c r="N44" s="100">
        <f>M44*TIME(0,3,0)</f>
        <v>8.3333333333333332E-3</v>
      </c>
      <c r="O44" s="100">
        <f>N44+N46+N48</f>
        <v>3.125E-2</v>
      </c>
      <c r="P44" s="8"/>
      <c r="Q44" s="8"/>
      <c r="R44" s="30"/>
    </row>
    <row r="45" spans="1:18" ht="13.8" customHeight="1" x14ac:dyDescent="0.25">
      <c r="A45" s="111" t="s">
        <v>4</v>
      </c>
      <c r="B45" s="112"/>
      <c r="C45" s="112"/>
      <c r="D45" s="112"/>
      <c r="E45" s="112"/>
      <c r="F45" s="112"/>
      <c r="G45" s="112"/>
      <c r="H45" s="112"/>
      <c r="I45" s="51"/>
      <c r="J45" s="102"/>
      <c r="K45" s="102"/>
      <c r="L45" s="102"/>
      <c r="M45" s="102"/>
      <c r="N45" s="100"/>
      <c r="O45" s="100"/>
      <c r="P45" s="8"/>
      <c r="Q45" s="8"/>
      <c r="R45" s="30"/>
    </row>
    <row r="46" spans="1:18" ht="13.8" customHeight="1" x14ac:dyDescent="0.25">
      <c r="A46" s="113"/>
      <c r="B46" s="114"/>
      <c r="C46" s="114"/>
      <c r="D46" s="114"/>
      <c r="E46" s="114"/>
      <c r="F46" s="114"/>
      <c r="G46" s="114"/>
      <c r="H46" s="114"/>
      <c r="I46" s="51"/>
      <c r="J46" s="102" t="s">
        <v>12</v>
      </c>
      <c r="K46" s="102"/>
      <c r="L46" s="102"/>
      <c r="M46" s="102">
        <v>2</v>
      </c>
      <c r="N46" s="100">
        <f t="shared" ref="N46" si="2">M46*TIME(0,3,0)</f>
        <v>4.1666666666666666E-3</v>
      </c>
      <c r="O46" s="100"/>
      <c r="P46" s="8"/>
      <c r="Q46" s="8"/>
      <c r="R46" s="30"/>
    </row>
    <row r="47" spans="1:18" s="14" customFormat="1" ht="13.8" customHeight="1" x14ac:dyDescent="0.25">
      <c r="A47" s="39"/>
      <c r="B47" s="19"/>
      <c r="C47" s="137"/>
      <c r="D47" s="19"/>
      <c r="E47" s="19"/>
      <c r="F47" s="19"/>
      <c r="G47" s="127"/>
      <c r="H47" s="103"/>
      <c r="I47" s="50"/>
      <c r="J47" s="102"/>
      <c r="K47" s="102"/>
      <c r="L47" s="102"/>
      <c r="M47" s="102"/>
      <c r="N47" s="100"/>
      <c r="O47" s="100"/>
      <c r="P47" s="19"/>
      <c r="Q47" s="19"/>
      <c r="R47" s="31"/>
    </row>
    <row r="48" spans="1:18" s="14" customFormat="1" ht="13.8" customHeight="1" x14ac:dyDescent="0.25">
      <c r="A48" s="42"/>
      <c r="B48" s="25"/>
      <c r="C48" s="127"/>
      <c r="D48" s="25"/>
      <c r="E48" s="25"/>
      <c r="F48" s="25"/>
      <c r="G48" s="91"/>
      <c r="H48" s="93"/>
      <c r="I48" s="51"/>
      <c r="J48" s="93" t="s">
        <v>13</v>
      </c>
      <c r="K48" s="93"/>
      <c r="L48" s="93"/>
      <c r="M48" s="93">
        <v>9</v>
      </c>
      <c r="N48" s="100">
        <f t="shared" ref="N48" si="3">M48*TIME(0,3,0)</f>
        <v>1.8749999999999999E-2</v>
      </c>
      <c r="O48" s="100"/>
      <c r="P48" s="19"/>
      <c r="Q48" s="19"/>
      <c r="R48" s="31"/>
    </row>
    <row r="49" spans="1:19" s="14" customFormat="1" ht="13.8" customHeight="1" x14ac:dyDescent="0.25">
      <c r="A49" s="111" t="s">
        <v>3</v>
      </c>
      <c r="B49" s="112"/>
      <c r="C49" s="112"/>
      <c r="D49" s="112"/>
      <c r="E49" s="112"/>
      <c r="F49" s="112"/>
      <c r="G49" s="112"/>
      <c r="H49" s="112"/>
      <c r="I49" s="51"/>
      <c r="J49" s="93"/>
      <c r="K49" s="93"/>
      <c r="L49" s="93"/>
      <c r="M49" s="93"/>
      <c r="N49" s="100"/>
      <c r="O49" s="100"/>
      <c r="P49" s="19"/>
      <c r="Q49" s="19"/>
      <c r="R49" s="31"/>
    </row>
    <row r="50" spans="1:19" s="14" customFormat="1" ht="13.8" customHeight="1" x14ac:dyDescent="0.25">
      <c r="A50" s="113"/>
      <c r="B50" s="114"/>
      <c r="C50" s="114"/>
      <c r="D50" s="114"/>
      <c r="E50" s="114"/>
      <c r="F50" s="114"/>
      <c r="G50" s="114"/>
      <c r="H50" s="114"/>
      <c r="I50" s="51"/>
      <c r="J50" s="19"/>
      <c r="K50" s="19"/>
      <c r="L50" s="19"/>
      <c r="M50" s="19"/>
      <c r="N50" s="19"/>
      <c r="O50" s="67"/>
      <c r="P50" s="19"/>
      <c r="Q50" s="19"/>
      <c r="R50" s="31"/>
    </row>
    <row r="51" spans="1:19" s="14" customFormat="1" x14ac:dyDescent="0.25">
      <c r="A51" s="39"/>
      <c r="B51" s="19"/>
      <c r="C51" s="137"/>
      <c r="D51" s="19"/>
      <c r="E51" s="19"/>
      <c r="F51" s="19"/>
      <c r="G51" s="127"/>
      <c r="H51" s="103"/>
      <c r="I51" s="50"/>
      <c r="J51" s="110" t="s">
        <v>10</v>
      </c>
      <c r="K51" s="110"/>
      <c r="L51" s="110"/>
      <c r="M51" s="110"/>
      <c r="N51" s="110"/>
      <c r="O51" s="110"/>
      <c r="P51" s="110"/>
      <c r="Q51" s="110"/>
      <c r="R51" s="31"/>
    </row>
    <row r="52" spans="1:19" s="14" customFormat="1" x14ac:dyDescent="0.25">
      <c r="A52" s="39"/>
      <c r="B52" s="19"/>
      <c r="C52" s="137"/>
      <c r="D52" s="19"/>
      <c r="E52" s="19"/>
      <c r="F52" s="19"/>
      <c r="G52" s="126"/>
      <c r="H52" s="104"/>
      <c r="I52" s="51"/>
      <c r="J52" s="110"/>
      <c r="K52" s="110"/>
      <c r="L52" s="110"/>
      <c r="M52" s="110"/>
      <c r="N52" s="110"/>
      <c r="O52" s="110"/>
      <c r="P52" s="110"/>
      <c r="Q52" s="110"/>
      <c r="R52" s="31"/>
    </row>
    <row r="53" spans="1:19" s="14" customFormat="1" x14ac:dyDescent="0.25">
      <c r="A53" s="111" t="s">
        <v>2</v>
      </c>
      <c r="B53" s="112"/>
      <c r="C53" s="112"/>
      <c r="D53" s="112"/>
      <c r="E53" s="112"/>
      <c r="F53" s="112"/>
      <c r="G53" s="112"/>
      <c r="H53" s="112"/>
      <c r="I53" s="51"/>
      <c r="J53" s="110"/>
      <c r="K53" s="110"/>
      <c r="L53" s="110"/>
      <c r="M53" s="110"/>
      <c r="N53" s="110"/>
      <c r="O53" s="110"/>
      <c r="P53" s="110"/>
      <c r="Q53" s="110"/>
      <c r="R53" s="31"/>
    </row>
    <row r="54" spans="1:19" s="14" customFormat="1" x14ac:dyDescent="0.25">
      <c r="A54" s="113"/>
      <c r="B54" s="114"/>
      <c r="C54" s="114"/>
      <c r="D54" s="114"/>
      <c r="E54" s="114"/>
      <c r="F54" s="114"/>
      <c r="G54" s="114"/>
      <c r="H54" s="114"/>
      <c r="I54" s="51"/>
      <c r="J54" s="110"/>
      <c r="K54" s="110"/>
      <c r="L54" s="110"/>
      <c r="M54" s="110"/>
      <c r="N54" s="110"/>
      <c r="O54" s="110"/>
      <c r="P54" s="110"/>
      <c r="Q54" s="110"/>
      <c r="R54" s="31"/>
    </row>
    <row r="55" spans="1:19" s="14" customFormat="1" x14ac:dyDescent="0.25">
      <c r="A55" s="39"/>
      <c r="B55" s="19"/>
      <c r="C55" s="137"/>
      <c r="D55" s="19"/>
      <c r="E55" s="19"/>
      <c r="F55" s="19"/>
      <c r="G55" s="127"/>
      <c r="H55" s="103"/>
      <c r="I55" s="50"/>
      <c r="J55" s="110"/>
      <c r="K55" s="110"/>
      <c r="L55" s="110"/>
      <c r="M55" s="110"/>
      <c r="N55" s="110"/>
      <c r="O55" s="110"/>
      <c r="P55" s="110"/>
      <c r="Q55" s="110"/>
      <c r="R55" s="31"/>
    </row>
    <row r="56" spans="1:19" s="14" customFormat="1" ht="14.4" thickBot="1" x14ac:dyDescent="0.3">
      <c r="A56" s="39"/>
      <c r="B56" s="24"/>
      <c r="C56" s="137"/>
      <c r="D56" s="23"/>
      <c r="E56" s="19"/>
      <c r="F56" s="24"/>
      <c r="G56" s="126"/>
      <c r="H56" s="104"/>
      <c r="I56" s="55"/>
      <c r="J56" s="19"/>
      <c r="K56" s="19"/>
      <c r="L56" s="19"/>
      <c r="M56" s="19"/>
      <c r="N56" s="19"/>
      <c r="O56" s="19"/>
      <c r="P56" s="19"/>
      <c r="Q56" s="19"/>
      <c r="R56" s="31"/>
    </row>
    <row r="57" spans="1:19" s="14" customFormat="1" ht="14.4" thickTop="1" x14ac:dyDescent="0.25">
      <c r="A57" s="128" t="s">
        <v>1</v>
      </c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30"/>
    </row>
    <row r="58" spans="1:19" s="14" customFormat="1" x14ac:dyDescent="0.25">
      <c r="A58" s="131"/>
      <c r="B58" s="132"/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3"/>
    </row>
    <row r="59" spans="1:19" s="14" customFormat="1" ht="13.8" customHeight="1" x14ac:dyDescent="0.25">
      <c r="A59" s="40"/>
      <c r="B59" s="20"/>
      <c r="C59" s="76"/>
      <c r="D59" s="20"/>
      <c r="E59" s="20"/>
      <c r="F59" s="20"/>
      <c r="G59" s="76"/>
      <c r="H59" s="66"/>
      <c r="I59" s="53"/>
      <c r="J59" s="20"/>
      <c r="K59" s="20"/>
      <c r="L59" s="20"/>
      <c r="M59" s="20"/>
      <c r="N59" s="20"/>
      <c r="O59" s="20"/>
      <c r="P59" s="20"/>
      <c r="Q59" s="20"/>
      <c r="R59" s="77"/>
      <c r="S59" s="19"/>
    </row>
    <row r="60" spans="1:19" s="14" customFormat="1" x14ac:dyDescent="0.25">
      <c r="A60" s="39"/>
      <c r="B60" s="19"/>
      <c r="C60" s="76"/>
      <c r="D60" s="19"/>
      <c r="E60" s="19"/>
      <c r="F60" s="19"/>
      <c r="G60" s="76"/>
      <c r="H60" s="66"/>
      <c r="I60" s="53"/>
      <c r="J60" s="105" t="s">
        <v>14</v>
      </c>
      <c r="K60" s="106"/>
      <c r="L60" s="106"/>
      <c r="M60" s="105" t="s">
        <v>17</v>
      </c>
      <c r="N60" s="105" t="s">
        <v>0</v>
      </c>
      <c r="O60" s="19"/>
      <c r="P60" s="19"/>
      <c r="Q60" s="19"/>
      <c r="R60" s="31"/>
    </row>
    <row r="61" spans="1:19" s="14" customFormat="1" x14ac:dyDescent="0.25">
      <c r="A61" s="39"/>
      <c r="B61" s="19"/>
      <c r="C61" s="76"/>
      <c r="D61" s="19"/>
      <c r="E61" s="19"/>
      <c r="F61" s="19"/>
      <c r="G61" s="76"/>
      <c r="H61" s="73"/>
      <c r="I61" s="50"/>
      <c r="J61" s="106"/>
      <c r="K61" s="106"/>
      <c r="L61" s="106"/>
      <c r="M61" s="106"/>
      <c r="N61" s="106"/>
      <c r="O61" s="19"/>
      <c r="P61" s="19"/>
      <c r="Q61" s="19"/>
      <c r="R61" s="31"/>
    </row>
    <row r="62" spans="1:19" s="14" customFormat="1" ht="14.4" thickBot="1" x14ac:dyDescent="0.3">
      <c r="A62" s="39"/>
      <c r="B62" s="19"/>
      <c r="C62" s="91"/>
      <c r="D62" s="19"/>
      <c r="E62" s="19"/>
      <c r="F62" s="19"/>
      <c r="G62" s="91"/>
      <c r="H62" s="92" t="s">
        <v>0</v>
      </c>
      <c r="I62" s="50"/>
      <c r="J62" s="105" t="s">
        <v>18</v>
      </c>
      <c r="K62" s="106"/>
      <c r="L62" s="106"/>
      <c r="M62" s="105">
        <v>10</v>
      </c>
      <c r="N62" s="108">
        <f>M62*TIME(0,3,0)</f>
        <v>2.0833333333333332E-2</v>
      </c>
      <c r="O62" s="19"/>
      <c r="P62" s="19"/>
      <c r="Q62" s="19"/>
      <c r="R62" s="31"/>
    </row>
    <row r="63" spans="1:19" s="14" customFormat="1" ht="14.4" thickBot="1" x14ac:dyDescent="0.3">
      <c r="A63" s="39"/>
      <c r="B63" s="19"/>
      <c r="C63" s="91"/>
      <c r="D63" s="19"/>
      <c r="E63" s="19"/>
      <c r="F63" s="19"/>
      <c r="G63" s="91"/>
      <c r="H63" s="92"/>
      <c r="I63" s="75"/>
      <c r="J63" s="107"/>
      <c r="K63" s="106"/>
      <c r="L63" s="106"/>
      <c r="M63" s="106"/>
      <c r="N63" s="109"/>
      <c r="O63" s="19"/>
      <c r="P63" s="19"/>
      <c r="Q63" s="19"/>
      <c r="R63" s="31"/>
    </row>
    <row r="64" spans="1:19" s="14" customFormat="1" x14ac:dyDescent="0.25">
      <c r="A64" s="39"/>
      <c r="B64" s="19"/>
      <c r="C64" s="91"/>
      <c r="D64" s="19"/>
      <c r="E64" s="19"/>
      <c r="F64" s="19"/>
      <c r="G64" s="91"/>
      <c r="H64" s="94">
        <f>G62-C62</f>
        <v>0</v>
      </c>
      <c r="I64" s="19"/>
      <c r="J64" s="19"/>
      <c r="K64" s="19"/>
      <c r="L64" s="19"/>
      <c r="M64" s="19"/>
      <c r="N64" s="19"/>
      <c r="O64" s="19"/>
      <c r="P64" s="19"/>
      <c r="Q64" s="19"/>
      <c r="R64" s="31"/>
    </row>
    <row r="65" spans="1:18" s="14" customFormat="1" x14ac:dyDescent="0.25">
      <c r="A65" s="39"/>
      <c r="B65" s="19"/>
      <c r="C65" s="91"/>
      <c r="D65" s="19"/>
      <c r="E65" s="19"/>
      <c r="F65" s="19"/>
      <c r="G65" s="91"/>
      <c r="H65" s="94"/>
      <c r="I65" s="19"/>
      <c r="J65" s="95" t="s">
        <v>10</v>
      </c>
      <c r="K65" s="96"/>
      <c r="L65" s="96"/>
      <c r="M65" s="96"/>
      <c r="N65" s="96"/>
      <c r="O65" s="96"/>
      <c r="P65" s="96"/>
      <c r="Q65" s="96"/>
      <c r="R65" s="31"/>
    </row>
    <row r="66" spans="1:18" s="14" customFormat="1" x14ac:dyDescent="0.25">
      <c r="A66" s="39"/>
      <c r="B66" s="19"/>
      <c r="C66" s="19"/>
      <c r="D66" s="19"/>
      <c r="E66" s="19"/>
      <c r="F66" s="19"/>
      <c r="G66" s="19"/>
      <c r="H66" s="19"/>
      <c r="I66" s="19"/>
      <c r="J66" s="96"/>
      <c r="K66" s="96"/>
      <c r="L66" s="96"/>
      <c r="M66" s="96"/>
      <c r="N66" s="96"/>
      <c r="O66" s="96"/>
      <c r="P66" s="96"/>
      <c r="Q66" s="96"/>
      <c r="R66" s="31"/>
    </row>
    <row r="67" spans="1:18" s="14" customFormat="1" x14ac:dyDescent="0.25">
      <c r="A67" s="39"/>
      <c r="B67" s="19"/>
      <c r="C67" s="19"/>
      <c r="D67" s="19"/>
      <c r="E67" s="19"/>
      <c r="F67" s="19"/>
      <c r="G67" s="19"/>
      <c r="H67" s="19"/>
      <c r="I67" s="19"/>
      <c r="J67" s="96"/>
      <c r="K67" s="96"/>
      <c r="L67" s="96"/>
      <c r="M67" s="96"/>
      <c r="N67" s="96"/>
      <c r="O67" s="96"/>
      <c r="P67" s="96"/>
      <c r="Q67" s="96"/>
      <c r="R67" s="31"/>
    </row>
    <row r="68" spans="1:18" s="14" customFormat="1" ht="14.4" thickBot="1" x14ac:dyDescent="0.3">
      <c r="A68" s="41"/>
      <c r="B68" s="28"/>
      <c r="C68" s="28"/>
      <c r="D68" s="28"/>
      <c r="E68" s="28"/>
      <c r="F68" s="28"/>
      <c r="G68" s="28"/>
      <c r="H68" s="28"/>
      <c r="I68" s="28"/>
      <c r="J68" s="97"/>
      <c r="K68" s="97"/>
      <c r="L68" s="97"/>
      <c r="M68" s="97"/>
      <c r="N68" s="97"/>
      <c r="O68" s="97"/>
      <c r="P68" s="97"/>
      <c r="Q68" s="97"/>
      <c r="R68" s="32"/>
    </row>
    <row r="69" spans="1:18" s="14" customFormat="1" ht="14.4" thickTop="1" x14ac:dyDescent="0.25"/>
    <row r="70" spans="1:18" s="14" customFormat="1" x14ac:dyDescent="0.25"/>
    <row r="71" spans="1:18" s="14" customFormat="1" x14ac:dyDescent="0.25"/>
    <row r="72" spans="1:18" s="14" customFormat="1" x14ac:dyDescent="0.25"/>
    <row r="73" spans="1:18" s="14" customFormat="1" x14ac:dyDescent="0.25"/>
    <row r="74" spans="1:18" s="14" customFormat="1" x14ac:dyDescent="0.25"/>
    <row r="75" spans="1:18" s="14" customFormat="1" x14ac:dyDescent="0.25"/>
    <row r="76" spans="1:18" s="14" customFormat="1" x14ac:dyDescent="0.25"/>
    <row r="77" spans="1:18" s="14" customFormat="1" x14ac:dyDescent="0.25"/>
    <row r="78" spans="1:18" s="14" customFormat="1" x14ac:dyDescent="0.25"/>
    <row r="79" spans="1:18" s="14" customFormat="1" x14ac:dyDescent="0.25"/>
    <row r="80" spans="1:18" s="14" customFormat="1" x14ac:dyDescent="0.25"/>
    <row r="81" s="14" customFormat="1" x14ac:dyDescent="0.25"/>
    <row r="82" s="14" customFormat="1" x14ac:dyDescent="0.25"/>
    <row r="83" s="14" customFormat="1" x14ac:dyDescent="0.25"/>
    <row r="84" s="14" customFormat="1" x14ac:dyDescent="0.25"/>
    <row r="85" s="14" customFormat="1" x14ac:dyDescent="0.25"/>
    <row r="86" s="14" customFormat="1" x14ac:dyDescent="0.25"/>
    <row r="87" s="14" customFormat="1" x14ac:dyDescent="0.25"/>
    <row r="88" s="14" customFormat="1" x14ac:dyDescent="0.25"/>
    <row r="89" s="14" customFormat="1" x14ac:dyDescent="0.25"/>
    <row r="90" s="14" customFormat="1" x14ac:dyDescent="0.25"/>
    <row r="91" s="14" customFormat="1" x14ac:dyDescent="0.25"/>
    <row r="92" s="14" customFormat="1" x14ac:dyDescent="0.25"/>
    <row r="93" s="14" customFormat="1" x14ac:dyDescent="0.25"/>
    <row r="94" s="14" customFormat="1" x14ac:dyDescent="0.25"/>
    <row r="95" s="14" customFormat="1" x14ac:dyDescent="0.25"/>
    <row r="96" s="14" customFormat="1" x14ac:dyDescent="0.25"/>
    <row r="97" s="14" customFormat="1" x14ac:dyDescent="0.25"/>
    <row r="98" s="14" customFormat="1" x14ac:dyDescent="0.25"/>
    <row r="99" s="14" customFormat="1" x14ac:dyDescent="0.25"/>
    <row r="100" s="14" customFormat="1" x14ac:dyDescent="0.25"/>
    <row r="101" s="14" customFormat="1" x14ac:dyDescent="0.25"/>
    <row r="102" s="14" customFormat="1" x14ac:dyDescent="0.25"/>
    <row r="103" s="14" customFormat="1" x14ac:dyDescent="0.25"/>
    <row r="104" s="14" customFormat="1" x14ac:dyDescent="0.25"/>
    <row r="105" s="14" customFormat="1" x14ac:dyDescent="0.25"/>
    <row r="106" s="14" customFormat="1" x14ac:dyDescent="0.25"/>
    <row r="107" s="14" customFormat="1" x14ac:dyDescent="0.25"/>
    <row r="108" s="14" customFormat="1" x14ac:dyDescent="0.25"/>
    <row r="109" s="14" customFormat="1" x14ac:dyDescent="0.25"/>
    <row r="110" s="14" customFormat="1" x14ac:dyDescent="0.25"/>
    <row r="111" s="14" customFormat="1" x14ac:dyDescent="0.25"/>
    <row r="112" s="14" customFormat="1" x14ac:dyDescent="0.25"/>
    <row r="113" s="14" customFormat="1" x14ac:dyDescent="0.25"/>
    <row r="114" s="14" customFormat="1" x14ac:dyDescent="0.25"/>
    <row r="115" s="14" customFormat="1" x14ac:dyDescent="0.25"/>
    <row r="116" s="14" customFormat="1" x14ac:dyDescent="0.25"/>
    <row r="117" s="14" customFormat="1" x14ac:dyDescent="0.25"/>
    <row r="118" s="14" customFormat="1" x14ac:dyDescent="0.25"/>
    <row r="119" s="14" customFormat="1" x14ac:dyDescent="0.25"/>
    <row r="120" s="14" customFormat="1" x14ac:dyDescent="0.25"/>
    <row r="121" s="14" customFormat="1" x14ac:dyDescent="0.25"/>
    <row r="122" s="14" customFormat="1" x14ac:dyDescent="0.25"/>
    <row r="123" s="14" customFormat="1" x14ac:dyDescent="0.25"/>
    <row r="124" s="14" customFormat="1" x14ac:dyDescent="0.25"/>
    <row r="125" s="14" customFormat="1" x14ac:dyDescent="0.25"/>
    <row r="126" s="14" customFormat="1" x14ac:dyDescent="0.25"/>
    <row r="127" s="14" customFormat="1" x14ac:dyDescent="0.25"/>
    <row r="128" s="14" customFormat="1" x14ac:dyDescent="0.25"/>
    <row r="129" s="14" customFormat="1" x14ac:dyDescent="0.25"/>
    <row r="130" s="14" customFormat="1" x14ac:dyDescent="0.25"/>
    <row r="131" s="14" customFormat="1" x14ac:dyDescent="0.25"/>
    <row r="132" s="14" customFormat="1" x14ac:dyDescent="0.25"/>
    <row r="133" s="14" customFormat="1" x14ac:dyDescent="0.25"/>
    <row r="134" s="14" customFormat="1" x14ac:dyDescent="0.25"/>
    <row r="135" s="14" customFormat="1" x14ac:dyDescent="0.25"/>
    <row r="136" s="14" customFormat="1" x14ac:dyDescent="0.25"/>
    <row r="137" s="14" customFormat="1" x14ac:dyDescent="0.25"/>
    <row r="138" s="14" customFormat="1" x14ac:dyDescent="0.25"/>
    <row r="139" s="14" customFormat="1" x14ac:dyDescent="0.25"/>
    <row r="140" s="14" customFormat="1" x14ac:dyDescent="0.25"/>
    <row r="141" s="14" customFormat="1" x14ac:dyDescent="0.25"/>
    <row r="142" s="14" customFormat="1" x14ac:dyDescent="0.25"/>
    <row r="143" s="14" customFormat="1" x14ac:dyDescent="0.25"/>
    <row r="144" s="14" customFormat="1" x14ac:dyDescent="0.25"/>
    <row r="145" s="14" customFormat="1" x14ac:dyDescent="0.25"/>
    <row r="146" s="14" customFormat="1" x14ac:dyDescent="0.25"/>
    <row r="147" s="14" customFormat="1" x14ac:dyDescent="0.25"/>
    <row r="148" s="14" customFormat="1" x14ac:dyDescent="0.25"/>
    <row r="149" s="14" customFormat="1" x14ac:dyDescent="0.25"/>
    <row r="150" s="14" customFormat="1" x14ac:dyDescent="0.25"/>
    <row r="151" s="14" customFormat="1" x14ac:dyDescent="0.25"/>
    <row r="152" s="14" customFormat="1" x14ac:dyDescent="0.25"/>
    <row r="153" s="14" customFormat="1" x14ac:dyDescent="0.25"/>
    <row r="154" s="14" customFormat="1" x14ac:dyDescent="0.25"/>
    <row r="155" s="14" customFormat="1" x14ac:dyDescent="0.25"/>
    <row r="156" s="14" customFormat="1" x14ac:dyDescent="0.25"/>
    <row r="157" s="14" customFormat="1" x14ac:dyDescent="0.25"/>
    <row r="158" s="14" customFormat="1" x14ac:dyDescent="0.25"/>
    <row r="159" s="14" customFormat="1" x14ac:dyDescent="0.25"/>
    <row r="160" s="14" customFormat="1" x14ac:dyDescent="0.25"/>
    <row r="161" s="14" customFormat="1" x14ac:dyDescent="0.25"/>
    <row r="162" s="14" customFormat="1" x14ac:dyDescent="0.25"/>
    <row r="163" s="14" customFormat="1" x14ac:dyDescent="0.25"/>
    <row r="164" s="14" customFormat="1" x14ac:dyDescent="0.25"/>
    <row r="165" s="14" customFormat="1" x14ac:dyDescent="0.25"/>
    <row r="166" s="14" customFormat="1" x14ac:dyDescent="0.25"/>
    <row r="167" s="14" customFormat="1" x14ac:dyDescent="0.25"/>
    <row r="168" s="14" customFormat="1" x14ac:dyDescent="0.25"/>
    <row r="169" s="14" customFormat="1" x14ac:dyDescent="0.25"/>
    <row r="170" s="14" customFormat="1" x14ac:dyDescent="0.25"/>
    <row r="171" s="14" customFormat="1" x14ac:dyDescent="0.25"/>
    <row r="172" s="14" customFormat="1" x14ac:dyDescent="0.25"/>
    <row r="173" s="14" customFormat="1" x14ac:dyDescent="0.25"/>
    <row r="174" s="14" customFormat="1" x14ac:dyDescent="0.25"/>
    <row r="175" s="14" customFormat="1" x14ac:dyDescent="0.25"/>
    <row r="176" s="14" customFormat="1" x14ac:dyDescent="0.25"/>
    <row r="177" s="14" customFormat="1" x14ac:dyDescent="0.25"/>
    <row r="178" s="14" customFormat="1" x14ac:dyDescent="0.25"/>
    <row r="179" s="14" customFormat="1" x14ac:dyDescent="0.25"/>
    <row r="180" s="14" customFormat="1" x14ac:dyDescent="0.25"/>
    <row r="181" s="14" customFormat="1" x14ac:dyDescent="0.25"/>
    <row r="182" s="14" customFormat="1" x14ac:dyDescent="0.25"/>
    <row r="183" s="14" customFormat="1" x14ac:dyDescent="0.25"/>
    <row r="184" s="14" customFormat="1" x14ac:dyDescent="0.25"/>
    <row r="185" s="14" customFormat="1" x14ac:dyDescent="0.25"/>
    <row r="186" s="14" customFormat="1" x14ac:dyDescent="0.25"/>
    <row r="187" s="14" customFormat="1" x14ac:dyDescent="0.25"/>
    <row r="188" s="14" customFormat="1" x14ac:dyDescent="0.25"/>
    <row r="189" s="14" customFormat="1" x14ac:dyDescent="0.25"/>
    <row r="190" s="14" customFormat="1" x14ac:dyDescent="0.25"/>
    <row r="191" s="14" customFormat="1" x14ac:dyDescent="0.25"/>
    <row r="192" s="14" customFormat="1" x14ac:dyDescent="0.25"/>
    <row r="193" s="14" customFormat="1" x14ac:dyDescent="0.25"/>
    <row r="194" s="14" customFormat="1" x14ac:dyDescent="0.25"/>
    <row r="195" s="14" customFormat="1" x14ac:dyDescent="0.25"/>
    <row r="196" s="14" customFormat="1" x14ac:dyDescent="0.25"/>
    <row r="197" s="14" customFormat="1" x14ac:dyDescent="0.25"/>
    <row r="198" s="14" customFormat="1" x14ac:dyDescent="0.25"/>
    <row r="199" s="14" customFormat="1" x14ac:dyDescent="0.25"/>
    <row r="200" s="14" customFormat="1" x14ac:dyDescent="0.25"/>
    <row r="201" s="14" customFormat="1" x14ac:dyDescent="0.25"/>
    <row r="202" s="14" customFormat="1" x14ac:dyDescent="0.25"/>
    <row r="203" s="14" customFormat="1" x14ac:dyDescent="0.25"/>
    <row r="204" s="14" customFormat="1" x14ac:dyDescent="0.25"/>
    <row r="205" s="14" customFormat="1" x14ac:dyDescent="0.25"/>
    <row r="206" s="14" customFormat="1" x14ac:dyDescent="0.25"/>
    <row r="207" s="14" customFormat="1" x14ac:dyDescent="0.25"/>
    <row r="208" s="14" customFormat="1" x14ac:dyDescent="0.25"/>
    <row r="209" s="14" customFormat="1" x14ac:dyDescent="0.25"/>
    <row r="210" s="14" customFormat="1" x14ac:dyDescent="0.25"/>
    <row r="211" s="14" customFormat="1" x14ac:dyDescent="0.25"/>
    <row r="212" s="14" customFormat="1" x14ac:dyDescent="0.25"/>
    <row r="213" s="14" customFormat="1" x14ac:dyDescent="0.25"/>
    <row r="214" s="14" customFormat="1" x14ac:dyDescent="0.25"/>
    <row r="215" s="14" customFormat="1" x14ac:dyDescent="0.25"/>
    <row r="216" s="14" customFormat="1" x14ac:dyDescent="0.25"/>
    <row r="217" s="14" customFormat="1" x14ac:dyDescent="0.25"/>
    <row r="218" s="14" customFormat="1" x14ac:dyDescent="0.25"/>
    <row r="219" s="14" customFormat="1" x14ac:dyDescent="0.25"/>
    <row r="220" s="14" customFormat="1" x14ac:dyDescent="0.25"/>
    <row r="221" s="14" customFormat="1" x14ac:dyDescent="0.25"/>
    <row r="222" s="14" customFormat="1" x14ac:dyDescent="0.25"/>
    <row r="223" s="14" customFormat="1" x14ac:dyDescent="0.25"/>
    <row r="224" s="14" customFormat="1" x14ac:dyDescent="0.25"/>
    <row r="225" s="14" customFormat="1" x14ac:dyDescent="0.25"/>
    <row r="226" s="14" customFormat="1" x14ac:dyDescent="0.25"/>
    <row r="227" s="14" customFormat="1" x14ac:dyDescent="0.25"/>
    <row r="228" s="14" customFormat="1" x14ac:dyDescent="0.25"/>
    <row r="229" s="14" customFormat="1" x14ac:dyDescent="0.25"/>
    <row r="230" s="14" customFormat="1" x14ac:dyDescent="0.25"/>
    <row r="231" s="14" customFormat="1" x14ac:dyDescent="0.25"/>
    <row r="232" s="14" customFormat="1" x14ac:dyDescent="0.25"/>
    <row r="233" s="14" customFormat="1" x14ac:dyDescent="0.25"/>
    <row r="234" s="14" customFormat="1" x14ac:dyDescent="0.25"/>
    <row r="235" s="14" customFormat="1" x14ac:dyDescent="0.25"/>
    <row r="236" s="14" customFormat="1" x14ac:dyDescent="0.25"/>
    <row r="237" s="14" customFormat="1" x14ac:dyDescent="0.25"/>
    <row r="238" s="14" customFormat="1" x14ac:dyDescent="0.25"/>
    <row r="239" s="14" customFormat="1" x14ac:dyDescent="0.25"/>
    <row r="240" s="14" customFormat="1" x14ac:dyDescent="0.25"/>
    <row r="241" s="14" customFormat="1" x14ac:dyDescent="0.25"/>
    <row r="242" s="14" customFormat="1" x14ac:dyDescent="0.25"/>
    <row r="243" s="14" customFormat="1" x14ac:dyDescent="0.25"/>
    <row r="244" s="14" customFormat="1" x14ac:dyDescent="0.25"/>
    <row r="245" s="14" customFormat="1" x14ac:dyDescent="0.25"/>
    <row r="246" s="14" customFormat="1" x14ac:dyDescent="0.25"/>
    <row r="247" s="14" customFormat="1" x14ac:dyDescent="0.25"/>
    <row r="248" s="14" customFormat="1" x14ac:dyDescent="0.25"/>
    <row r="249" s="14" customFormat="1" x14ac:dyDescent="0.25"/>
    <row r="250" s="14" customFormat="1" x14ac:dyDescent="0.25"/>
    <row r="251" s="14" customFormat="1" x14ac:dyDescent="0.25"/>
    <row r="252" s="14" customFormat="1" x14ac:dyDescent="0.25"/>
    <row r="253" s="14" customFormat="1" x14ac:dyDescent="0.25"/>
    <row r="254" s="14" customFormat="1" x14ac:dyDescent="0.25"/>
    <row r="255" s="14" customFormat="1" x14ac:dyDescent="0.25"/>
    <row r="256" s="14" customFormat="1" x14ac:dyDescent="0.25"/>
    <row r="257" s="14" customFormat="1" x14ac:dyDescent="0.25"/>
    <row r="258" s="14" customFormat="1" x14ac:dyDescent="0.25"/>
    <row r="259" s="14" customFormat="1" x14ac:dyDescent="0.25"/>
    <row r="260" s="14" customFormat="1" x14ac:dyDescent="0.25"/>
    <row r="261" s="14" customFormat="1" x14ac:dyDescent="0.25"/>
    <row r="262" s="14" customFormat="1" x14ac:dyDescent="0.25"/>
    <row r="263" s="14" customFormat="1" x14ac:dyDescent="0.25"/>
    <row r="264" s="14" customFormat="1" x14ac:dyDescent="0.25"/>
    <row r="265" s="14" customFormat="1" x14ac:dyDescent="0.25"/>
    <row r="266" s="14" customFormat="1" x14ac:dyDescent="0.25"/>
    <row r="267" s="14" customFormat="1" x14ac:dyDescent="0.25"/>
    <row r="268" s="14" customFormat="1" x14ac:dyDescent="0.25"/>
    <row r="269" s="14" customFormat="1" x14ac:dyDescent="0.25"/>
    <row r="270" s="14" customFormat="1" x14ac:dyDescent="0.25"/>
    <row r="271" s="14" customFormat="1" x14ac:dyDescent="0.25"/>
    <row r="272" s="14" customFormat="1" x14ac:dyDescent="0.25"/>
    <row r="273" s="14" customFormat="1" x14ac:dyDescent="0.25"/>
    <row r="274" s="14" customFormat="1" x14ac:dyDescent="0.25"/>
    <row r="275" s="14" customFormat="1" x14ac:dyDescent="0.25"/>
    <row r="276" s="14" customFormat="1" x14ac:dyDescent="0.25"/>
    <row r="277" s="14" customFormat="1" x14ac:dyDescent="0.25"/>
    <row r="278" s="14" customFormat="1" x14ac:dyDescent="0.25"/>
    <row r="279" s="14" customFormat="1" x14ac:dyDescent="0.25"/>
    <row r="280" s="14" customFormat="1" x14ac:dyDescent="0.25"/>
    <row r="281" s="14" customFormat="1" x14ac:dyDescent="0.25"/>
    <row r="282" s="14" customFormat="1" x14ac:dyDescent="0.25"/>
    <row r="283" s="14" customFormat="1" x14ac:dyDescent="0.25"/>
    <row r="284" s="14" customFormat="1" x14ac:dyDescent="0.25"/>
    <row r="285" s="14" customFormat="1" x14ac:dyDescent="0.25"/>
    <row r="286" s="14" customFormat="1" x14ac:dyDescent="0.25"/>
    <row r="287" s="14" customFormat="1" x14ac:dyDescent="0.25"/>
    <row r="288" s="14" customFormat="1" x14ac:dyDescent="0.25"/>
    <row r="289" s="14" customFormat="1" x14ac:dyDescent="0.25"/>
    <row r="290" s="14" customFormat="1" x14ac:dyDescent="0.25"/>
    <row r="291" s="14" customFormat="1" x14ac:dyDescent="0.25"/>
    <row r="292" s="14" customFormat="1" x14ac:dyDescent="0.25"/>
    <row r="293" s="14" customFormat="1" x14ac:dyDescent="0.25"/>
    <row r="294" s="14" customFormat="1" x14ac:dyDescent="0.25"/>
    <row r="295" s="14" customFormat="1" x14ac:dyDescent="0.25"/>
    <row r="296" s="14" customFormat="1" x14ac:dyDescent="0.25"/>
    <row r="297" s="14" customFormat="1" x14ac:dyDescent="0.25"/>
    <row r="298" s="14" customFormat="1" x14ac:dyDescent="0.25"/>
    <row r="299" s="14" customFormat="1" x14ac:dyDescent="0.25"/>
    <row r="300" s="14" customFormat="1" x14ac:dyDescent="0.25"/>
    <row r="301" s="14" customFormat="1" x14ac:dyDescent="0.25"/>
    <row r="302" s="14" customFormat="1" x14ac:dyDescent="0.25"/>
    <row r="303" s="14" customFormat="1" x14ac:dyDescent="0.25"/>
    <row r="304" s="14" customFormat="1" x14ac:dyDescent="0.25"/>
    <row r="305" s="14" customFormat="1" x14ac:dyDescent="0.25"/>
    <row r="306" s="14" customFormat="1" x14ac:dyDescent="0.25"/>
    <row r="307" s="14" customFormat="1" x14ac:dyDescent="0.25"/>
    <row r="308" s="14" customFormat="1" x14ac:dyDescent="0.25"/>
    <row r="309" s="14" customFormat="1" x14ac:dyDescent="0.25"/>
    <row r="310" s="14" customFormat="1" x14ac:dyDescent="0.25"/>
    <row r="311" s="14" customFormat="1" x14ac:dyDescent="0.25"/>
    <row r="312" s="14" customFormat="1" x14ac:dyDescent="0.25"/>
    <row r="313" s="14" customFormat="1" x14ac:dyDescent="0.25"/>
    <row r="314" s="14" customFormat="1" x14ac:dyDescent="0.25"/>
    <row r="315" s="14" customFormat="1" x14ac:dyDescent="0.25"/>
    <row r="316" s="14" customFormat="1" x14ac:dyDescent="0.25"/>
    <row r="317" s="14" customFormat="1" x14ac:dyDescent="0.25"/>
    <row r="318" s="14" customFormat="1" x14ac:dyDescent="0.25"/>
    <row r="319" s="14" customFormat="1" x14ac:dyDescent="0.25"/>
    <row r="320" s="14" customFormat="1" x14ac:dyDescent="0.25"/>
    <row r="321" s="14" customFormat="1" x14ac:dyDescent="0.25"/>
    <row r="322" s="14" customFormat="1" x14ac:dyDescent="0.25"/>
    <row r="323" s="14" customFormat="1" x14ac:dyDescent="0.25"/>
    <row r="324" s="14" customFormat="1" x14ac:dyDescent="0.25"/>
    <row r="325" s="14" customFormat="1" x14ac:dyDescent="0.25"/>
    <row r="326" s="14" customFormat="1" x14ac:dyDescent="0.25"/>
    <row r="327" s="14" customFormat="1" x14ac:dyDescent="0.25"/>
    <row r="328" s="14" customFormat="1" x14ac:dyDescent="0.25"/>
    <row r="329" s="14" customFormat="1" x14ac:dyDescent="0.25"/>
    <row r="330" s="14" customFormat="1" x14ac:dyDescent="0.25"/>
    <row r="331" s="14" customFormat="1" x14ac:dyDescent="0.25"/>
    <row r="332" s="14" customFormat="1" x14ac:dyDescent="0.25"/>
    <row r="333" s="14" customFormat="1" x14ac:dyDescent="0.25"/>
    <row r="334" s="14" customFormat="1" x14ac:dyDescent="0.25"/>
    <row r="335" s="14" customFormat="1" x14ac:dyDescent="0.25"/>
    <row r="336" s="14" customFormat="1" x14ac:dyDescent="0.25"/>
    <row r="337" s="14" customFormat="1" x14ac:dyDescent="0.25"/>
    <row r="338" s="14" customFormat="1" x14ac:dyDescent="0.25"/>
    <row r="339" s="14" customFormat="1" x14ac:dyDescent="0.25"/>
    <row r="340" s="14" customFormat="1" x14ac:dyDescent="0.25"/>
    <row r="341" s="14" customFormat="1" x14ac:dyDescent="0.25"/>
    <row r="342" s="14" customFormat="1" x14ac:dyDescent="0.25"/>
    <row r="343" s="14" customFormat="1" x14ac:dyDescent="0.25"/>
    <row r="344" s="14" customFormat="1" x14ac:dyDescent="0.25"/>
    <row r="345" s="14" customFormat="1" x14ac:dyDescent="0.25"/>
    <row r="346" s="14" customFormat="1" x14ac:dyDescent="0.25"/>
    <row r="347" s="14" customFormat="1" x14ac:dyDescent="0.25"/>
    <row r="348" s="14" customFormat="1" x14ac:dyDescent="0.25"/>
    <row r="349" s="14" customFormat="1" x14ac:dyDescent="0.25"/>
    <row r="350" s="14" customFormat="1" x14ac:dyDescent="0.25"/>
    <row r="351" s="14" customFormat="1" x14ac:dyDescent="0.25"/>
    <row r="352" s="14" customFormat="1" x14ac:dyDescent="0.25"/>
    <row r="353" s="14" customFormat="1" x14ac:dyDescent="0.25"/>
    <row r="354" s="14" customFormat="1" x14ac:dyDescent="0.25"/>
    <row r="355" s="14" customFormat="1" x14ac:dyDescent="0.25"/>
    <row r="356" s="14" customFormat="1" x14ac:dyDescent="0.25"/>
    <row r="357" s="14" customFormat="1" x14ac:dyDescent="0.25"/>
    <row r="358" s="14" customFormat="1" x14ac:dyDescent="0.25"/>
    <row r="359" s="14" customFormat="1" x14ac:dyDescent="0.25"/>
    <row r="360" s="14" customFormat="1" x14ac:dyDescent="0.25"/>
    <row r="361" s="14" customFormat="1" x14ac:dyDescent="0.25"/>
    <row r="362" s="14" customFormat="1" x14ac:dyDescent="0.25"/>
    <row r="363" s="14" customFormat="1" x14ac:dyDescent="0.25"/>
    <row r="364" s="14" customFormat="1" x14ac:dyDescent="0.25"/>
    <row r="365" s="14" customFormat="1" x14ac:dyDescent="0.25"/>
    <row r="366" s="14" customFormat="1" x14ac:dyDescent="0.25"/>
    <row r="380" spans="3:3" x14ac:dyDescent="0.25">
      <c r="C380" s="2"/>
    </row>
  </sheetData>
  <mergeCells count="73">
    <mergeCell ref="A1:G1"/>
    <mergeCell ref="C37:C38"/>
    <mergeCell ref="C47:C48"/>
    <mergeCell ref="G47:G48"/>
    <mergeCell ref="G51:G52"/>
    <mergeCell ref="C51:C52"/>
    <mergeCell ref="G29:G30"/>
    <mergeCell ref="G37:G38"/>
    <mergeCell ref="A2:R3"/>
    <mergeCell ref="A39:R40"/>
    <mergeCell ref="A20:R21"/>
    <mergeCell ref="P13:Q13"/>
    <mergeCell ref="J15:Q18"/>
    <mergeCell ref="B10:B13"/>
    <mergeCell ref="F10:F13"/>
    <mergeCell ref="C33:C34"/>
    <mergeCell ref="G33:G34"/>
    <mergeCell ref="H29:H30"/>
    <mergeCell ref="A57:R58"/>
    <mergeCell ref="G55:G56"/>
    <mergeCell ref="C55:C56"/>
    <mergeCell ref="H43:H44"/>
    <mergeCell ref="A27:H28"/>
    <mergeCell ref="G22:G26"/>
    <mergeCell ref="C22:C26"/>
    <mergeCell ref="H25:H26"/>
    <mergeCell ref="H23:H24"/>
    <mergeCell ref="C29:C30"/>
    <mergeCell ref="P32:Q32"/>
    <mergeCell ref="H33:H34"/>
    <mergeCell ref="H37:H38"/>
    <mergeCell ref="J34:Q37"/>
    <mergeCell ref="H55:H56"/>
    <mergeCell ref="A31:H32"/>
    <mergeCell ref="A53:H54"/>
    <mergeCell ref="A49:H50"/>
    <mergeCell ref="A45:H46"/>
    <mergeCell ref="A35:H36"/>
    <mergeCell ref="C41:C44"/>
    <mergeCell ref="G41:G44"/>
    <mergeCell ref="H47:H48"/>
    <mergeCell ref="H51:H52"/>
    <mergeCell ref="H41:H42"/>
    <mergeCell ref="J60:L61"/>
    <mergeCell ref="M60:M61"/>
    <mergeCell ref="N60:N61"/>
    <mergeCell ref="J62:L63"/>
    <mergeCell ref="M62:M63"/>
    <mergeCell ref="N62:N63"/>
    <mergeCell ref="J42:L43"/>
    <mergeCell ref="M42:M43"/>
    <mergeCell ref="N42:N43"/>
    <mergeCell ref="N48:N49"/>
    <mergeCell ref="M48:M49"/>
    <mergeCell ref="N46:N47"/>
    <mergeCell ref="M46:M47"/>
    <mergeCell ref="J51:Q55"/>
    <mergeCell ref="J48:L49"/>
    <mergeCell ref="J65:Q68"/>
    <mergeCell ref="C10:C13"/>
    <mergeCell ref="H12:H13"/>
    <mergeCell ref="H10:H11"/>
    <mergeCell ref="G10:G13"/>
    <mergeCell ref="O44:O49"/>
    <mergeCell ref="O42:O43"/>
    <mergeCell ref="J44:L45"/>
    <mergeCell ref="J46:L47"/>
    <mergeCell ref="N44:N45"/>
    <mergeCell ref="M44:M45"/>
    <mergeCell ref="C62:C65"/>
    <mergeCell ref="H64:H65"/>
    <mergeCell ref="H62:H63"/>
    <mergeCell ref="G62:G6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3" r:id="rId3" name="Button 29">
              <controlPr defaultSize="0" print="0" autoFill="0" autoPict="0" macro="[0]!Début1">
                <anchor moveWithCells="1" siz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1</xdr:col>
                    <xdr:colOff>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4" name="Button 30">
              <controlPr defaultSize="0" print="0" autoFill="0" autoPict="0" macro="[0]!Bouton2_Cliquer">
                <anchor moveWithCells="1" sizeWithCells="1">
                  <from>
                    <xdr:col>3</xdr:col>
                    <xdr:colOff>365760</xdr:colOff>
                    <xdr:row>9</xdr:row>
                    <xdr:rowOff>99060</xdr:rowOff>
                  </from>
                  <to>
                    <xdr:col>5</xdr:col>
                    <xdr:colOff>0</xdr:colOff>
                    <xdr:row>12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B744D-3FEF-4C70-BB50-5F6725E1979A}">
  <sheetPr codeName="Feuil1"/>
  <dimension ref="A1:F13"/>
  <sheetViews>
    <sheetView workbookViewId="0">
      <selection activeCell="D4" sqref="D4"/>
    </sheetView>
  </sheetViews>
  <sheetFormatPr baseColWidth="10" defaultRowHeight="14.4" x14ac:dyDescent="0.3"/>
  <cols>
    <col min="2" max="2" width="13.88671875" customWidth="1"/>
    <col min="3" max="3" width="13.109375" customWidth="1"/>
    <col min="4" max="4" width="12.6640625" customWidth="1"/>
    <col min="5" max="5" width="13.109375" customWidth="1"/>
    <col min="6" max="6" width="12.6640625" customWidth="1"/>
  </cols>
  <sheetData>
    <row r="1" spans="1:6" x14ac:dyDescent="0.3">
      <c r="A1" t="s">
        <v>28</v>
      </c>
      <c r="C1" s="13">
        <v>0.5</v>
      </c>
      <c r="D1" s="13">
        <v>0.5625</v>
      </c>
    </row>
    <row r="2" spans="1:6" x14ac:dyDescent="0.3">
      <c r="F2" s="81"/>
    </row>
    <row r="3" spans="1:6" x14ac:dyDescent="0.3">
      <c r="A3" t="s">
        <v>29</v>
      </c>
      <c r="B3" t="s">
        <v>30</v>
      </c>
      <c r="C3" s="13">
        <v>0.33333333333333331</v>
      </c>
      <c r="D3" s="13">
        <v>0.72916666666666663</v>
      </c>
      <c r="E3" s="13">
        <f>D3-C3-(FP-DP)</f>
        <v>0.33333333333333331</v>
      </c>
      <c r="F3" s="81"/>
    </row>
    <row r="4" spans="1:6" x14ac:dyDescent="0.3">
      <c r="A4" t="s">
        <v>31</v>
      </c>
      <c r="B4" t="s">
        <v>32</v>
      </c>
      <c r="C4" s="13">
        <v>0.33333333333333331</v>
      </c>
      <c r="D4" s="13">
        <v>0.6875</v>
      </c>
      <c r="E4" s="13">
        <f>D4-C4-(FP-DP)</f>
        <v>0.29166666666666669</v>
      </c>
    </row>
    <row r="13" spans="1:6" x14ac:dyDescent="0.3">
      <c r="B13" s="85"/>
      <c r="C13" s="85"/>
      <c r="D13" s="8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10995-50C7-45AD-982C-95239F466B35}">
  <sheetPr codeName="Feuil2"/>
  <dimension ref="A1:K60"/>
  <sheetViews>
    <sheetView zoomScaleNormal="100" workbookViewId="0">
      <selection activeCell="D3" sqref="D3"/>
    </sheetView>
  </sheetViews>
  <sheetFormatPr baseColWidth="10" defaultRowHeight="14.4" x14ac:dyDescent="0.3"/>
  <cols>
    <col min="1" max="1" width="9.33203125" customWidth="1"/>
    <col min="2" max="2" width="16.21875" customWidth="1"/>
    <col min="3" max="3" width="18" customWidth="1"/>
    <col min="11" max="11" width="15.5546875" bestFit="1" customWidth="1"/>
  </cols>
  <sheetData>
    <row r="1" spans="1:11" x14ac:dyDescent="0.3">
      <c r="A1" s="86">
        <v>2019</v>
      </c>
      <c r="B1" s="88" t="s">
        <v>33</v>
      </c>
      <c r="C1" s="87">
        <f>DATE(A1,1,1)</f>
        <v>42004</v>
      </c>
      <c r="F1" s="82"/>
    </row>
    <row r="2" spans="1:11" x14ac:dyDescent="0.3">
      <c r="A2" s="88"/>
      <c r="B2" s="88" t="s">
        <v>34</v>
      </c>
      <c r="C2" s="87">
        <f>ROUND(DATE(A1,4,MOD(234-11*MOD(A1,19),30))/7,0)*7-6</f>
        <v>42113</v>
      </c>
    </row>
    <row r="3" spans="1:11" x14ac:dyDescent="0.3">
      <c r="A3" s="88"/>
      <c r="B3" s="88" t="s">
        <v>35</v>
      </c>
      <c r="C3" s="87">
        <f>C2+1</f>
        <v>42114</v>
      </c>
    </row>
    <row r="4" spans="1:11" x14ac:dyDescent="0.3">
      <c r="A4" s="88"/>
      <c r="B4" s="88" t="s">
        <v>36</v>
      </c>
      <c r="C4" s="87">
        <f>DATE(A1,5,1)</f>
        <v>42124</v>
      </c>
    </row>
    <row r="5" spans="1:11" x14ac:dyDescent="0.3">
      <c r="A5" s="88"/>
      <c r="B5" s="88" t="s">
        <v>37</v>
      </c>
      <c r="C5" s="87">
        <f>DATE(A1,5,8)</f>
        <v>42131</v>
      </c>
    </row>
    <row r="6" spans="1:11" x14ac:dyDescent="0.3">
      <c r="A6" s="88"/>
      <c r="B6" s="88" t="s">
        <v>38</v>
      </c>
      <c r="C6" s="87">
        <f>C2+39</f>
        <v>42152</v>
      </c>
    </row>
    <row r="7" spans="1:11" x14ac:dyDescent="0.3">
      <c r="A7" s="88"/>
      <c r="B7" s="88" t="s">
        <v>39</v>
      </c>
      <c r="C7" s="87">
        <f>C2+50</f>
        <v>42163</v>
      </c>
      <c r="D7" s="12"/>
      <c r="E7" s="13"/>
    </row>
    <row r="8" spans="1:11" x14ac:dyDescent="0.3">
      <c r="A8" s="88"/>
      <c r="B8" s="88" t="s">
        <v>40</v>
      </c>
      <c r="C8" s="87">
        <f>DATE(A1,7,14)</f>
        <v>42198</v>
      </c>
    </row>
    <row r="9" spans="1:11" x14ac:dyDescent="0.3">
      <c r="A9" s="88"/>
      <c r="B9" s="88" t="s">
        <v>41</v>
      </c>
      <c r="C9" s="87">
        <f>DATE(A1,8,15)</f>
        <v>42230</v>
      </c>
    </row>
    <row r="10" spans="1:11" x14ac:dyDescent="0.3">
      <c r="A10" s="88"/>
      <c r="B10" s="88" t="s">
        <v>42</v>
      </c>
      <c r="C10" s="87">
        <f>DATE(A1,11,1)</f>
        <v>42308</v>
      </c>
      <c r="G10" s="16"/>
      <c r="J10" s="13"/>
      <c r="K10" s="15"/>
    </row>
    <row r="11" spans="1:11" x14ac:dyDescent="0.3">
      <c r="A11" s="88"/>
      <c r="B11" s="88" t="s">
        <v>43</v>
      </c>
      <c r="C11" s="87">
        <f>DATE(A1,11,11)</f>
        <v>42318</v>
      </c>
    </row>
    <row r="12" spans="1:11" x14ac:dyDescent="0.3">
      <c r="A12" s="88"/>
      <c r="B12" s="88" t="s">
        <v>44</v>
      </c>
      <c r="C12" s="87">
        <f>DATE(A1,12,25)</f>
        <v>42362</v>
      </c>
    </row>
    <row r="13" spans="1:11" x14ac:dyDescent="0.3">
      <c r="A13" s="86">
        <f>+A1+1</f>
        <v>2020</v>
      </c>
      <c r="B13" s="88" t="s">
        <v>33</v>
      </c>
      <c r="C13" s="87">
        <f>DATE(A13,1,1)</f>
        <v>42369</v>
      </c>
    </row>
    <row r="14" spans="1:11" x14ac:dyDescent="0.3">
      <c r="A14" s="88"/>
      <c r="B14" s="88" t="s">
        <v>34</v>
      </c>
      <c r="C14" s="87">
        <f>ROUND(DATE(A13,4,MOD(234-11*MOD(A13,19),30))/7,0)*7-6</f>
        <v>42470</v>
      </c>
    </row>
    <row r="15" spans="1:11" x14ac:dyDescent="0.3">
      <c r="A15" s="88"/>
      <c r="B15" s="88" t="s">
        <v>35</v>
      </c>
      <c r="C15" s="87">
        <f>C14+1</f>
        <v>42471</v>
      </c>
    </row>
    <row r="16" spans="1:11" x14ac:dyDescent="0.3">
      <c r="A16" s="88"/>
      <c r="B16" s="88" t="s">
        <v>36</v>
      </c>
      <c r="C16" s="87">
        <f>DATE(A13,5,1)</f>
        <v>42490</v>
      </c>
    </row>
    <row r="17" spans="1:7" x14ac:dyDescent="0.3">
      <c r="A17" s="88"/>
      <c r="B17" s="88" t="s">
        <v>37</v>
      </c>
      <c r="C17" s="87">
        <f>DATE(A13,5,8)</f>
        <v>42497</v>
      </c>
      <c r="G17" s="16"/>
    </row>
    <row r="18" spans="1:7" x14ac:dyDescent="0.3">
      <c r="A18" s="88"/>
      <c r="B18" s="88" t="s">
        <v>38</v>
      </c>
      <c r="C18" s="87">
        <f>C14+39</f>
        <v>42509</v>
      </c>
    </row>
    <row r="19" spans="1:7" x14ac:dyDescent="0.3">
      <c r="A19" s="88"/>
      <c r="B19" s="88" t="s">
        <v>39</v>
      </c>
      <c r="C19" s="87">
        <f>C14+50</f>
        <v>42520</v>
      </c>
    </row>
    <row r="20" spans="1:7" x14ac:dyDescent="0.3">
      <c r="A20" s="88"/>
      <c r="B20" s="88" t="s">
        <v>40</v>
      </c>
      <c r="C20" s="87">
        <f>DATE(A13,7,14)</f>
        <v>42564</v>
      </c>
    </row>
    <row r="21" spans="1:7" x14ac:dyDescent="0.3">
      <c r="A21" s="88"/>
      <c r="B21" s="88" t="s">
        <v>41</v>
      </c>
      <c r="C21" s="87">
        <f>DATE(A13,8,15)</f>
        <v>42596</v>
      </c>
    </row>
    <row r="22" spans="1:7" x14ac:dyDescent="0.3">
      <c r="A22" s="88"/>
      <c r="B22" s="88" t="s">
        <v>42</v>
      </c>
      <c r="C22" s="87">
        <f>DATE(A13,11,1)</f>
        <v>42674</v>
      </c>
    </row>
    <row r="23" spans="1:7" x14ac:dyDescent="0.3">
      <c r="A23" s="88"/>
      <c r="B23" s="88" t="s">
        <v>43</v>
      </c>
      <c r="C23" s="87">
        <f>DATE(A13,11,11)</f>
        <v>42684</v>
      </c>
    </row>
    <row r="24" spans="1:7" x14ac:dyDescent="0.3">
      <c r="A24" s="88"/>
      <c r="B24" s="88" t="s">
        <v>44</v>
      </c>
      <c r="C24" s="87">
        <f>DATE(A13,12,25)</f>
        <v>42728</v>
      </c>
    </row>
    <row r="25" spans="1:7" x14ac:dyDescent="0.3">
      <c r="A25" s="86">
        <f>+A13+1</f>
        <v>2021</v>
      </c>
      <c r="B25" s="88" t="s">
        <v>33</v>
      </c>
      <c r="C25" s="87">
        <f>DATE(A25,1,1)</f>
        <v>42735</v>
      </c>
    </row>
    <row r="26" spans="1:7" x14ac:dyDescent="0.3">
      <c r="A26" s="88"/>
      <c r="B26" s="88" t="s">
        <v>34</v>
      </c>
      <c r="C26" s="87">
        <f>ROUND(DATE(A25,4,MOD(234-11*MOD(A25,19),30))/7,0)*7-6</f>
        <v>42827</v>
      </c>
    </row>
    <row r="27" spans="1:7" x14ac:dyDescent="0.3">
      <c r="A27" s="88"/>
      <c r="B27" s="88" t="s">
        <v>35</v>
      </c>
      <c r="C27" s="87">
        <f>C26+1</f>
        <v>42828</v>
      </c>
    </row>
    <row r="28" spans="1:7" x14ac:dyDescent="0.3">
      <c r="A28" s="88"/>
      <c r="B28" s="88" t="s">
        <v>36</v>
      </c>
      <c r="C28" s="87">
        <f>DATE(A25,5,1)</f>
        <v>42855</v>
      </c>
    </row>
    <row r="29" spans="1:7" x14ac:dyDescent="0.3">
      <c r="A29" s="88"/>
      <c r="B29" s="88" t="s">
        <v>37</v>
      </c>
      <c r="C29" s="87">
        <f>DATE(A25,5,8)</f>
        <v>42862</v>
      </c>
    </row>
    <row r="30" spans="1:7" x14ac:dyDescent="0.3">
      <c r="A30" s="88"/>
      <c r="B30" s="88" t="s">
        <v>38</v>
      </c>
      <c r="C30" s="87">
        <f>C26+39</f>
        <v>42866</v>
      </c>
    </row>
    <row r="31" spans="1:7" x14ac:dyDescent="0.3">
      <c r="A31" s="88"/>
      <c r="B31" s="88" t="s">
        <v>39</v>
      </c>
      <c r="C31" s="87">
        <f>C26+50</f>
        <v>42877</v>
      </c>
    </row>
    <row r="32" spans="1:7" x14ac:dyDescent="0.3">
      <c r="A32" s="88"/>
      <c r="B32" s="88" t="s">
        <v>40</v>
      </c>
      <c r="C32" s="87">
        <f>DATE(A25,7,14)</f>
        <v>42929</v>
      </c>
    </row>
    <row r="33" spans="1:3" x14ac:dyDescent="0.3">
      <c r="A33" s="88"/>
      <c r="B33" s="88" t="s">
        <v>41</v>
      </c>
      <c r="C33" s="87">
        <f>DATE(A25,8,15)</f>
        <v>42961</v>
      </c>
    </row>
    <row r="34" spans="1:3" x14ac:dyDescent="0.3">
      <c r="A34" s="88"/>
      <c r="B34" s="88" t="s">
        <v>42</v>
      </c>
      <c r="C34" s="87">
        <f>DATE(A25,11,1)</f>
        <v>43039</v>
      </c>
    </row>
    <row r="35" spans="1:3" x14ac:dyDescent="0.3">
      <c r="A35" s="88"/>
      <c r="B35" s="88" t="s">
        <v>43</v>
      </c>
      <c r="C35" s="87">
        <f>DATE(A25,11,11)</f>
        <v>43049</v>
      </c>
    </row>
    <row r="36" spans="1:3" x14ac:dyDescent="0.3">
      <c r="A36" s="88"/>
      <c r="B36" s="88" t="s">
        <v>44</v>
      </c>
      <c r="C36" s="87">
        <f>DATE(A25,12,25)</f>
        <v>43093</v>
      </c>
    </row>
    <row r="37" spans="1:3" x14ac:dyDescent="0.3">
      <c r="A37" s="86">
        <f>+A25+1</f>
        <v>2022</v>
      </c>
      <c r="B37" s="88" t="s">
        <v>33</v>
      </c>
      <c r="C37" s="87">
        <f>DATE(A37,1,1)</f>
        <v>43100</v>
      </c>
    </row>
    <row r="38" spans="1:3" x14ac:dyDescent="0.3">
      <c r="A38" s="88"/>
      <c r="B38" s="88" t="s">
        <v>34</v>
      </c>
      <c r="C38" s="87">
        <f>ROUND(DATE(A37,4,MOD(234-11*MOD(A37,19),30))/7,0)*7-6</f>
        <v>43212</v>
      </c>
    </row>
    <row r="39" spans="1:3" x14ac:dyDescent="0.3">
      <c r="A39" s="88"/>
      <c r="B39" s="88" t="s">
        <v>35</v>
      </c>
      <c r="C39" s="87">
        <f>C38+1</f>
        <v>43213</v>
      </c>
    </row>
    <row r="40" spans="1:3" x14ac:dyDescent="0.3">
      <c r="A40" s="88"/>
      <c r="B40" s="88" t="s">
        <v>36</v>
      </c>
      <c r="C40" s="87">
        <f>DATE(A37,5,1)</f>
        <v>43220</v>
      </c>
    </row>
    <row r="41" spans="1:3" x14ac:dyDescent="0.3">
      <c r="A41" s="88"/>
      <c r="B41" s="88" t="s">
        <v>37</v>
      </c>
      <c r="C41" s="87">
        <f>DATE(A37,5,8)</f>
        <v>43227</v>
      </c>
    </row>
    <row r="42" spans="1:3" x14ac:dyDescent="0.3">
      <c r="A42" s="88"/>
      <c r="B42" s="88" t="s">
        <v>38</v>
      </c>
      <c r="C42" s="87">
        <f>C38+39</f>
        <v>43251</v>
      </c>
    </row>
    <row r="43" spans="1:3" x14ac:dyDescent="0.3">
      <c r="A43" s="88"/>
      <c r="B43" s="88" t="s">
        <v>39</v>
      </c>
      <c r="C43" s="87">
        <f>C38+50</f>
        <v>43262</v>
      </c>
    </row>
    <row r="44" spans="1:3" x14ac:dyDescent="0.3">
      <c r="A44" s="88"/>
      <c r="B44" s="88" t="s">
        <v>40</v>
      </c>
      <c r="C44" s="87">
        <f>DATE(A37,7,14)</f>
        <v>43294</v>
      </c>
    </row>
    <row r="45" spans="1:3" x14ac:dyDescent="0.3">
      <c r="A45" s="88"/>
      <c r="B45" s="88" t="s">
        <v>41</v>
      </c>
      <c r="C45" s="87">
        <f>DATE(A37,8,15)</f>
        <v>43326</v>
      </c>
    </row>
    <row r="46" spans="1:3" x14ac:dyDescent="0.3">
      <c r="A46" s="88"/>
      <c r="B46" s="88" t="s">
        <v>42</v>
      </c>
      <c r="C46" s="87">
        <f>DATE(A37,11,1)</f>
        <v>43404</v>
      </c>
    </row>
    <row r="47" spans="1:3" x14ac:dyDescent="0.3">
      <c r="A47" s="88"/>
      <c r="B47" s="88" t="s">
        <v>43</v>
      </c>
      <c r="C47" s="87">
        <f>DATE(A37,11,11)</f>
        <v>43414</v>
      </c>
    </row>
    <row r="48" spans="1:3" x14ac:dyDescent="0.3">
      <c r="A48" s="88"/>
      <c r="B48" s="88" t="s">
        <v>44</v>
      </c>
      <c r="C48" s="87">
        <f>DATE(A37,12,25)</f>
        <v>43458</v>
      </c>
    </row>
    <row r="49" spans="1:3" x14ac:dyDescent="0.3">
      <c r="A49" s="86">
        <f>+A37+1</f>
        <v>2023</v>
      </c>
      <c r="B49" s="88" t="s">
        <v>33</v>
      </c>
      <c r="C49" s="87">
        <f>DATE(A49,1,1)</f>
        <v>43465</v>
      </c>
    </row>
    <row r="50" spans="1:3" x14ac:dyDescent="0.3">
      <c r="A50" s="88"/>
      <c r="B50" s="88" t="s">
        <v>34</v>
      </c>
      <c r="C50" s="87">
        <f>ROUND(DATE(A49,4,MOD(234-11*MOD(A49,19),30))/7,0)*7-6</f>
        <v>43562</v>
      </c>
    </row>
    <row r="51" spans="1:3" x14ac:dyDescent="0.3">
      <c r="A51" s="88"/>
      <c r="B51" s="88" t="s">
        <v>35</v>
      </c>
      <c r="C51" s="87">
        <f>C50+1</f>
        <v>43563</v>
      </c>
    </row>
    <row r="52" spans="1:3" x14ac:dyDescent="0.3">
      <c r="A52" s="88"/>
      <c r="B52" s="88" t="s">
        <v>36</v>
      </c>
      <c r="C52" s="87">
        <f>DATE(A49,5,1)</f>
        <v>43585</v>
      </c>
    </row>
    <row r="53" spans="1:3" x14ac:dyDescent="0.3">
      <c r="A53" s="88"/>
      <c r="B53" s="88" t="s">
        <v>37</v>
      </c>
      <c r="C53" s="87">
        <f>DATE(A49,5,8)</f>
        <v>43592</v>
      </c>
    </row>
    <row r="54" spans="1:3" x14ac:dyDescent="0.3">
      <c r="A54" s="88"/>
      <c r="B54" s="88" t="s">
        <v>38</v>
      </c>
      <c r="C54" s="87">
        <f>C50+39</f>
        <v>43601</v>
      </c>
    </row>
    <row r="55" spans="1:3" x14ac:dyDescent="0.3">
      <c r="A55" s="88"/>
      <c r="B55" s="88" t="s">
        <v>39</v>
      </c>
      <c r="C55" s="87">
        <f>C50+50</f>
        <v>43612</v>
      </c>
    </row>
    <row r="56" spans="1:3" x14ac:dyDescent="0.3">
      <c r="A56" s="88"/>
      <c r="B56" s="88" t="s">
        <v>40</v>
      </c>
      <c r="C56" s="87">
        <f>DATE(A49,7,14)</f>
        <v>43659</v>
      </c>
    </row>
    <row r="57" spans="1:3" x14ac:dyDescent="0.3">
      <c r="A57" s="88"/>
      <c r="B57" s="88" t="s">
        <v>41</v>
      </c>
      <c r="C57" s="87">
        <f>DATE(A49,8,15)</f>
        <v>43691</v>
      </c>
    </row>
    <row r="58" spans="1:3" x14ac:dyDescent="0.3">
      <c r="A58" s="88"/>
      <c r="B58" s="88" t="s">
        <v>42</v>
      </c>
      <c r="C58" s="87">
        <f>DATE(A49,11,1)</f>
        <v>43769</v>
      </c>
    </row>
    <row r="59" spans="1:3" x14ac:dyDescent="0.3">
      <c r="A59" s="88"/>
      <c r="B59" s="88" t="s">
        <v>43</v>
      </c>
      <c r="C59" s="87">
        <f>DATE(A49,11,11)</f>
        <v>43779</v>
      </c>
    </row>
    <row r="60" spans="1:3" x14ac:dyDescent="0.3">
      <c r="A60" s="88"/>
      <c r="B60" s="88" t="s">
        <v>44</v>
      </c>
      <c r="C60" s="87">
        <f>DATE(A49,12,25)</f>
        <v>43823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39B0A-4516-4029-ABB3-6C42B5881F5D}">
  <sheetPr codeName="Feuil6"/>
  <dimension ref="A1:C11"/>
  <sheetViews>
    <sheetView workbookViewId="0">
      <selection activeCell="D29" sqref="D29"/>
    </sheetView>
  </sheetViews>
  <sheetFormatPr baseColWidth="10" defaultRowHeight="14.4" x14ac:dyDescent="0.3"/>
  <cols>
    <col min="1" max="1" width="19.6640625" customWidth="1"/>
    <col min="2" max="2" width="20.77734375" customWidth="1"/>
    <col min="3" max="3" width="23" customWidth="1"/>
  </cols>
  <sheetData>
    <row r="1" spans="1:3" x14ac:dyDescent="0.3">
      <c r="C1" t="s">
        <v>20</v>
      </c>
    </row>
    <row r="2" spans="1:3" x14ac:dyDescent="0.3">
      <c r="A2" t="s">
        <v>7</v>
      </c>
    </row>
    <row r="3" spans="1:3" x14ac:dyDescent="0.3">
      <c r="A3" t="s">
        <v>21</v>
      </c>
      <c r="B3" t="s">
        <v>22</v>
      </c>
    </row>
    <row r="4" spans="1:3" x14ac:dyDescent="0.3">
      <c r="B4" t="s">
        <v>23</v>
      </c>
    </row>
    <row r="5" spans="1:3" x14ac:dyDescent="0.3">
      <c r="B5" t="s">
        <v>24</v>
      </c>
    </row>
    <row r="6" spans="1:3" x14ac:dyDescent="0.3">
      <c r="B6" t="s">
        <v>25</v>
      </c>
    </row>
    <row r="7" spans="1:3" x14ac:dyDescent="0.3">
      <c r="A7" t="s">
        <v>27</v>
      </c>
      <c r="B7" t="s">
        <v>22</v>
      </c>
    </row>
    <row r="8" spans="1:3" x14ac:dyDescent="0.3">
      <c r="B8" t="s">
        <v>23</v>
      </c>
    </row>
    <row r="9" spans="1:3" x14ac:dyDescent="0.3">
      <c r="B9" t="s">
        <v>24</v>
      </c>
    </row>
    <row r="10" spans="1:3" x14ac:dyDescent="0.3">
      <c r="B10" t="s">
        <v>25</v>
      </c>
    </row>
    <row r="11" spans="1:3" x14ac:dyDescent="0.3">
      <c r="A1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Relevé de temps</vt:lpstr>
      <vt:lpstr>Horraire</vt:lpstr>
      <vt:lpstr>Feuil3</vt:lpstr>
      <vt:lpstr>Feuil5</vt:lpstr>
      <vt:lpstr>DebT1</vt:lpstr>
      <vt:lpstr>DebT2</vt:lpstr>
      <vt:lpstr>DP</vt:lpstr>
      <vt:lpstr>DurT1</vt:lpstr>
      <vt:lpstr>DurT2</vt:lpstr>
      <vt:lpstr>FinT1</vt:lpstr>
      <vt:lpstr>FinT2</vt:lpstr>
      <vt:lpstr>FP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dcterms:created xsi:type="dcterms:W3CDTF">2019-07-09T07:31:45Z</dcterms:created>
  <dcterms:modified xsi:type="dcterms:W3CDTF">2019-07-11T07:16:10Z</dcterms:modified>
</cp:coreProperties>
</file>