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110A8333-C658-4BC2-8AD4-652C8C4C0BE5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</workbook>
</file>

<file path=xl/calcChain.xml><?xml version="1.0" encoding="utf-8"?>
<calcChain xmlns="http://schemas.openxmlformats.org/spreadsheetml/2006/main">
  <c r="J4" i="1" l="1"/>
  <c r="I4" i="1"/>
  <c r="I3" i="1"/>
  <c r="E15" i="1"/>
  <c r="C15" i="1"/>
  <c r="G14" i="1"/>
  <c r="G13" i="1"/>
  <c r="G12" i="1"/>
  <c r="G11" i="1"/>
  <c r="G10" i="1"/>
  <c r="G9" i="1"/>
  <c r="G8" i="1"/>
  <c r="G7" i="1"/>
  <c r="G6" i="1"/>
  <c r="G5" i="1"/>
  <c r="G4" i="1"/>
  <c r="G3" i="1"/>
  <c r="H14" i="1"/>
  <c r="H4" i="1"/>
  <c r="H5" i="1"/>
  <c r="H6" i="1"/>
  <c r="H7" i="1"/>
  <c r="H8" i="1"/>
  <c r="H9" i="1"/>
  <c r="H10" i="1"/>
  <c r="H11" i="1"/>
  <c r="H12" i="1"/>
  <c r="H13" i="1"/>
  <c r="H3" i="1"/>
  <c r="F3" i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D3" i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I14" i="1" s="1"/>
  <c r="G15" i="1" l="1"/>
  <c r="I5" i="1"/>
  <c r="J5" i="1" s="1"/>
  <c r="L5" i="1" s="1"/>
  <c r="H15" i="1"/>
  <c r="I9" i="1"/>
  <c r="J9" i="1" s="1"/>
  <c r="L9" i="1" s="1"/>
  <c r="I6" i="1"/>
  <c r="I8" i="1"/>
  <c r="J3" i="1"/>
  <c r="K3" i="1" s="1"/>
  <c r="I7" i="1"/>
  <c r="J7" i="1" s="1"/>
  <c r="L7" i="1" s="1"/>
  <c r="I12" i="1"/>
  <c r="I10" i="1"/>
  <c r="I11" i="1"/>
  <c r="J11" i="1" s="1"/>
  <c r="L11" i="1" s="1"/>
  <c r="I13" i="1"/>
  <c r="J13" i="1" s="1"/>
  <c r="L13" i="1" s="1"/>
  <c r="J10" i="1" l="1"/>
  <c r="L10" i="1" s="1"/>
  <c r="L3" i="1"/>
  <c r="K5" i="1" l="1"/>
  <c r="J6" i="1" s="1"/>
  <c r="L4" i="1"/>
  <c r="K4" i="1"/>
  <c r="L6" i="1" l="1"/>
  <c r="K7" i="1"/>
  <c r="J8" i="1" s="1"/>
  <c r="K10" i="1" s="1"/>
  <c r="K6" i="1"/>
  <c r="K9" i="1" l="1"/>
  <c r="K8" i="1"/>
  <c r="L8" i="1"/>
  <c r="K11" i="1"/>
  <c r="J12" i="1" s="1"/>
  <c r="L12" i="1" s="1"/>
  <c r="K12" i="1" l="1"/>
  <c r="K13" i="1"/>
  <c r="J14" i="1" l="1"/>
  <c r="L14" i="1" s="1"/>
  <c r="L15" i="1" s="1"/>
  <c r="J15" i="1" l="1"/>
  <c r="K14" i="1"/>
</calcChain>
</file>

<file path=xl/sharedStrings.xml><?xml version="1.0" encoding="utf-8"?>
<sst xmlns="http://schemas.openxmlformats.org/spreadsheetml/2006/main" count="30" uniqueCount="29">
  <si>
    <t>COTISATIONS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</si>
  <si>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</si>
  <si>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</si>
  <si>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</si>
  <si>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</si>
  <si>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</si>
  <si>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</si>
  <si>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</si>
  <si>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</si>
  <si>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</si>
  <si>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</si>
  <si>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</si>
  <si>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</si>
  <si>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- un taux réduit de 3,45 % s'applique systématiquement à la rémunération mensuelle. C'est la cotisation de base ;</t>
  </si>
  <si>
    <t>- si cumul des rémunérations &gt; cumul des plafonds, un taux complémentaire de 1.80% s'applique au cumul des rémunérations (cotisation complémentaire) ;</t>
  </si>
  <si>
    <t>- si cumul des rémunérations =&lt; cumul des plafonds</t>
  </si>
  <si>
    <t>le taux réduit de 3.45% s'applique à la rémunération mensuelle (cotisation de base),</t>
  </si>
  <si>
    <t>il faut déduire les cotisations complémentaires précédentes</t>
  </si>
  <si>
    <t>Vous trouverez en fichier joint un tableau excel test pour illustrer ce que je viens de décrire.</t>
  </si>
  <si>
    <t xml:space="preserve">Et par avance je vous remercie de l'aide que vous voudrez bien m'apporter. En effet, je cherche une formule excel pour régulariser des cotisations. </t>
  </si>
  <si>
    <t>Le principe est le suivant :</t>
  </si>
  <si>
    <t>Assiette</t>
  </si>
  <si>
    <t>Mois</t>
  </si>
  <si>
    <t>Salaire</t>
  </si>
  <si>
    <t>Salaire cumulé</t>
  </si>
  <si>
    <t>Plafond</t>
  </si>
  <si>
    <t>Plafond cumulé</t>
  </si>
  <si>
    <t>Cumul cotisations</t>
  </si>
  <si>
    <t>Cumul Cplt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</si>
</sst>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EFBD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5" xfId="0" applyBorder="1"/>
    <xf numFmtId="0" fontId="2" fillId="2" borderId="1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0" fontId="2" fillId="2" borderId="1" xfId="1" applyNumberFormat="1" applyFont="1" applyFill="1" applyBorder="1" applyAlignment="1">
      <alignment horizontal="center" vertical="center" wrapText="1"/>
    </xf>
    <xf numFmtId="10" fontId="2" fillId="2" borderId="13" xfId="1" applyNumberFormat="1" applyFont="1" applyFill="1" applyBorder="1" applyAlignment="1">
      <alignment horizontal="center" vertical="center" wrapText="1"/>
    </xf>
    <xf numFmtId="10" fontId="2" fillId="2" borderId="14" xfId="1" applyNumberFormat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3" xfId="0" applyFont="1" applyBorder="1"/>
    <xf numFmtId="4" fontId="0" fillId="0" borderId="6" xfId="0" applyNumberFormat="1" applyBorder="1" applyAlignment="1">
      <alignment horizontal="right"/>
    </xf>
    <xf numFmtId="4" fontId="0" fillId="0" borderId="7" xfId="0" applyNumberFormat="1" applyBorder="1" applyAlignment="1">
      <alignment horizontal="right"/>
    </xf>
    <xf numFmtId="4" fontId="0" fillId="0" borderId="5" xfId="0" applyNumberFormat="1" applyBorder="1" applyAlignment="1">
      <alignment horizontal="right"/>
    </xf>
    <xf numFmtId="4" fontId="0" fillId="0" borderId="12" xfId="0" applyNumberFormat="1" applyBorder="1" applyAlignment="1">
      <alignment horizontal="right"/>
    </xf>
    <xf numFmtId="4" fontId="2" fillId="0" borderId="16" xfId="0" applyNumberFormat="1" applyFont="1" applyBorder="1" applyAlignment="1">
      <alignment horizontal="right"/>
    </xf>
    <xf numFmtId="4" fontId="2" fillId="0" borderId="14" xfId="0" applyNumberFormat="1" applyFont="1" applyBorder="1" applyAlignment="1">
      <alignment horizontal="right"/>
    </xf>
    <xf numFmtId="4" fontId="2" fillId="0" borderId="13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10" fontId="2" fillId="3" borderId="1" xfId="1" applyNumberFormat="1" applyFont="1" applyFill="1" applyBorder="1" applyAlignment="1">
      <alignment horizontal="center" vertical="center" wrapText="1"/>
    </xf>
    <xf numFmtId="4" fontId="0" fillId="3" borderId="0" xfId="0" applyNumberFormat="1" applyFill="1" applyBorder="1" applyAlignment="1">
      <alignment horizontal="right"/>
    </xf>
    <xf numFmtId="4" fontId="2" fillId="3" borderId="17" xfId="0" applyNumberFormat="1" applyFont="1" applyFill="1" applyBorder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left" vertical="center" inden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EF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28"/>
  <sheetViews>
    <sheetView showGridLines="0" tabSelected="1" workbookViewId="0">
      <selection activeCell="O13" sqref="O13"/>
    </sheetView>
  </sheetViews>
  <sheetFormatPr baseColWidth="10" defaultRowHeight="15" outlineLevelCol="1" x14ac:dyDescent="0.25"/>
  <cols>
    <col min="1" max="1" width="4.7109375" customWidth="1"/>
    <col min="2" max="10" width="12.7109375" customWidth="1"/>
    <col min="11" max="11" width="12.7109375" customWidth="1" outlineLevel="1"/>
    <col min="12" max="12" width="12.7109375" customWidth="1"/>
  </cols>
  <sheetData>
    <row r="1" spans="2:12" ht="15.75" thickBot="1" x14ac:dyDescent="0.3">
      <c r="B1" s="7" t="s">
        <v>22</v>
      </c>
      <c r="C1" s="3" t="s">
        <v>23</v>
      </c>
      <c r="D1" s="3" t="s">
        <v>24</v>
      </c>
      <c r="E1" s="3" t="s">
        <v>25</v>
      </c>
      <c r="F1" s="4" t="s">
        <v>26</v>
      </c>
      <c r="G1" s="14"/>
      <c r="H1" s="6" t="s">
        <v>0</v>
      </c>
      <c r="I1" s="3"/>
      <c r="J1" s="3"/>
      <c r="K1" s="3"/>
      <c r="L1" s="4"/>
    </row>
    <row r="2" spans="2:12" ht="30.75" thickBot="1" x14ac:dyDescent="0.3">
      <c r="B2" s="8"/>
      <c r="C2" s="9"/>
      <c r="D2" s="9"/>
      <c r="E2" s="9"/>
      <c r="F2" s="10"/>
      <c r="G2" s="12" t="s">
        <v>21</v>
      </c>
      <c r="H2" s="13">
        <v>3.4500000000000003E-2</v>
      </c>
      <c r="I2" s="12" t="s">
        <v>21</v>
      </c>
      <c r="J2" s="13">
        <v>1.7999999999999999E-2</v>
      </c>
      <c r="K2" s="24" t="s">
        <v>28</v>
      </c>
      <c r="L2" s="11" t="s">
        <v>27</v>
      </c>
    </row>
    <row r="3" spans="2:12" x14ac:dyDescent="0.25">
      <c r="B3" s="5" t="s">
        <v>1</v>
      </c>
      <c r="C3" s="16">
        <v>5000</v>
      </c>
      <c r="D3" s="16">
        <f>C3</f>
        <v>5000</v>
      </c>
      <c r="E3" s="16">
        <v>3803.13</v>
      </c>
      <c r="F3" s="17">
        <f>E3</f>
        <v>3803.13</v>
      </c>
      <c r="G3" s="18">
        <f>C3</f>
        <v>5000</v>
      </c>
      <c r="H3" s="17">
        <f>$C3*$H$2</f>
        <v>172.50000000000003</v>
      </c>
      <c r="I3" s="18">
        <f>IF(D3&gt;F3,D3,0)</f>
        <v>5000</v>
      </c>
      <c r="J3" s="17">
        <f>IF($I3&gt;0,$I3*$J$2,0)</f>
        <v>90</v>
      </c>
      <c r="K3" s="25">
        <f>SUM($J$3:J3)</f>
        <v>90</v>
      </c>
      <c r="L3" s="19">
        <f>H3+J3</f>
        <v>262.5</v>
      </c>
    </row>
    <row r="4" spans="2:12" x14ac:dyDescent="0.25">
      <c r="B4" s="5" t="s">
        <v>2</v>
      </c>
      <c r="C4" s="16">
        <v>2000</v>
      </c>
      <c r="D4" s="16">
        <f t="shared" ref="D4:D14" si="0">D3+C4</f>
        <v>7000</v>
      </c>
      <c r="E4" s="16">
        <v>3803.13</v>
      </c>
      <c r="F4" s="17">
        <f t="shared" ref="F4:F14" si="1">F3+E4</f>
        <v>7606.26</v>
      </c>
      <c r="G4" s="18">
        <f t="shared" ref="G4:G14" si="2">C4</f>
        <v>2000</v>
      </c>
      <c r="H4" s="17">
        <f>$C4*$H$2</f>
        <v>69</v>
      </c>
      <c r="I4" s="18">
        <f>IF(D4&gt;F4,D4,-D3)</f>
        <v>-5000</v>
      </c>
      <c r="J4" s="17">
        <f>IF($I4&gt;0,$I4*$J$2,-$K3)</f>
        <v>-90</v>
      </c>
      <c r="K4" s="25">
        <f>SUM($J$3:J4)</f>
        <v>0</v>
      </c>
      <c r="L4" s="19">
        <f>H4+J4</f>
        <v>-21</v>
      </c>
    </row>
    <row r="5" spans="2:12" x14ac:dyDescent="0.25">
      <c r="B5" s="5" t="s">
        <v>3</v>
      </c>
      <c r="C5" s="16">
        <v>5000</v>
      </c>
      <c r="D5" s="16">
        <f t="shared" si="0"/>
        <v>12000</v>
      </c>
      <c r="E5" s="16">
        <v>3803.13</v>
      </c>
      <c r="F5" s="17">
        <f t="shared" si="1"/>
        <v>11409.39</v>
      </c>
      <c r="G5" s="18">
        <f t="shared" si="2"/>
        <v>5000</v>
      </c>
      <c r="H5" s="17">
        <f>$C5*$H$2</f>
        <v>172.50000000000003</v>
      </c>
      <c r="I5" s="18">
        <f>IF(D5&gt;F5,D5,-D4)</f>
        <v>12000</v>
      </c>
      <c r="J5" s="17">
        <f>IF($I5&gt;0,$I5*$J$2,-$K4)</f>
        <v>215.99999999999997</v>
      </c>
      <c r="K5" s="25">
        <f>SUM($J$3:J5)</f>
        <v>215.99999999999997</v>
      </c>
      <c r="L5" s="19">
        <f>H5+J5</f>
        <v>388.5</v>
      </c>
    </row>
    <row r="6" spans="2:12" x14ac:dyDescent="0.25">
      <c r="B6" s="5" t="s">
        <v>4</v>
      </c>
      <c r="C6" s="16">
        <v>2000</v>
      </c>
      <c r="D6" s="16">
        <f t="shared" si="0"/>
        <v>14000</v>
      </c>
      <c r="E6" s="16">
        <v>3803.13</v>
      </c>
      <c r="F6" s="17">
        <f t="shared" si="1"/>
        <v>15212.52</v>
      </c>
      <c r="G6" s="18">
        <f t="shared" si="2"/>
        <v>2000</v>
      </c>
      <c r="H6" s="17">
        <f>$C6*$H$2</f>
        <v>69</v>
      </c>
      <c r="I6" s="18">
        <f>IF(D6&gt;F6,D6,-D5)</f>
        <v>-12000</v>
      </c>
      <c r="J6" s="17">
        <f>IF($I6&gt;0,$I6*$J$2,-$K5)</f>
        <v>-215.99999999999997</v>
      </c>
      <c r="K6" s="25">
        <f>SUM($J$3:J6)</f>
        <v>0</v>
      </c>
      <c r="L6" s="19">
        <f>H6+J6</f>
        <v>-146.99999999999997</v>
      </c>
    </row>
    <row r="7" spans="2:12" x14ac:dyDescent="0.25">
      <c r="B7" s="5" t="s">
        <v>5</v>
      </c>
      <c r="C7" s="16">
        <v>6000</v>
      </c>
      <c r="D7" s="16">
        <f t="shared" si="0"/>
        <v>20000</v>
      </c>
      <c r="E7" s="16">
        <v>3803.13</v>
      </c>
      <c r="F7" s="17">
        <f t="shared" si="1"/>
        <v>19015.650000000001</v>
      </c>
      <c r="G7" s="18">
        <f t="shared" si="2"/>
        <v>6000</v>
      </c>
      <c r="H7" s="17">
        <f>$C7*$H$2</f>
        <v>207.00000000000003</v>
      </c>
      <c r="I7" s="18">
        <f>IF(D7&gt;F7,D7,-D6)</f>
        <v>20000</v>
      </c>
      <c r="J7" s="17">
        <f>IF($I7&gt;0,$I7*$J$2,-$K6)</f>
        <v>360</v>
      </c>
      <c r="K7" s="25">
        <f>SUM($J$3:J7)</f>
        <v>360</v>
      </c>
      <c r="L7" s="19">
        <f>H7+J7</f>
        <v>567</v>
      </c>
    </row>
    <row r="8" spans="2:12" x14ac:dyDescent="0.25">
      <c r="B8" s="5" t="s">
        <v>6</v>
      </c>
      <c r="C8" s="16">
        <v>2000</v>
      </c>
      <c r="D8" s="16">
        <f t="shared" si="0"/>
        <v>22000</v>
      </c>
      <c r="E8" s="16">
        <v>3803.13</v>
      </c>
      <c r="F8" s="17">
        <f t="shared" si="1"/>
        <v>22818.780000000002</v>
      </c>
      <c r="G8" s="18">
        <f t="shared" si="2"/>
        <v>2000</v>
      </c>
      <c r="H8" s="17">
        <f>$C8*$H$2</f>
        <v>69</v>
      </c>
      <c r="I8" s="18">
        <f>IF(D8&gt;F8,D8,-D7)</f>
        <v>-20000</v>
      </c>
      <c r="J8" s="17">
        <f>IF($I8&gt;0,$I8*$J$2,-$K7)</f>
        <v>-360</v>
      </c>
      <c r="K8" s="25">
        <f>SUM($J$3:J8)</f>
        <v>0</v>
      </c>
      <c r="L8" s="19">
        <f>H8+J8</f>
        <v>-291</v>
      </c>
    </row>
    <row r="9" spans="2:12" x14ac:dyDescent="0.25">
      <c r="B9" s="5" t="s">
        <v>7</v>
      </c>
      <c r="C9" s="16">
        <v>5000</v>
      </c>
      <c r="D9" s="16">
        <f t="shared" si="0"/>
        <v>27000</v>
      </c>
      <c r="E9" s="16">
        <v>3803.13</v>
      </c>
      <c r="F9" s="17">
        <f t="shared" si="1"/>
        <v>26621.910000000003</v>
      </c>
      <c r="G9" s="18">
        <f t="shared" si="2"/>
        <v>5000</v>
      </c>
      <c r="H9" s="17">
        <f>$C9*$H$2</f>
        <v>172.50000000000003</v>
      </c>
      <c r="I9" s="18">
        <f>IF(D9&gt;F9,D9,-D8)</f>
        <v>27000</v>
      </c>
      <c r="J9" s="17">
        <f>IF($I9&gt;0,$I9*$J$2,-$K8)</f>
        <v>485.99999999999994</v>
      </c>
      <c r="K9" s="25">
        <f>SUM($J$3:J9)</f>
        <v>485.99999999999994</v>
      </c>
      <c r="L9" s="19">
        <f>H9+J9</f>
        <v>658.5</v>
      </c>
    </row>
    <row r="10" spans="2:12" x14ac:dyDescent="0.25">
      <c r="B10" s="5" t="s">
        <v>8</v>
      </c>
      <c r="C10" s="16">
        <v>3500</v>
      </c>
      <c r="D10" s="16">
        <f t="shared" si="0"/>
        <v>30500</v>
      </c>
      <c r="E10" s="16">
        <v>3803.13</v>
      </c>
      <c r="F10" s="17">
        <f t="shared" si="1"/>
        <v>30425.040000000005</v>
      </c>
      <c r="G10" s="18">
        <f t="shared" si="2"/>
        <v>3500</v>
      </c>
      <c r="H10" s="17">
        <f>$C10*$H$2</f>
        <v>120.75000000000001</v>
      </c>
      <c r="I10" s="18">
        <f>IF(D10&gt;F10,D10,-D9)</f>
        <v>30500</v>
      </c>
      <c r="J10" s="17">
        <f>IF($I10&gt;0,$I10*$J$2,-$K9)</f>
        <v>549</v>
      </c>
      <c r="K10" s="25">
        <f>SUM($J$3:J10)</f>
        <v>1035</v>
      </c>
      <c r="L10" s="19">
        <f>H10+J10</f>
        <v>669.75</v>
      </c>
    </row>
    <row r="11" spans="2:12" x14ac:dyDescent="0.25">
      <c r="B11" s="5" t="s">
        <v>9</v>
      </c>
      <c r="C11" s="16">
        <v>6000</v>
      </c>
      <c r="D11" s="16">
        <f t="shared" si="0"/>
        <v>36500</v>
      </c>
      <c r="E11" s="16">
        <v>3803.13</v>
      </c>
      <c r="F11" s="17">
        <f t="shared" si="1"/>
        <v>34228.170000000006</v>
      </c>
      <c r="G11" s="18">
        <f t="shared" si="2"/>
        <v>6000</v>
      </c>
      <c r="H11" s="17">
        <f>$C11*$H$2</f>
        <v>207.00000000000003</v>
      </c>
      <c r="I11" s="18">
        <f>IF(D11&gt;F11,D11,-D10)</f>
        <v>36500</v>
      </c>
      <c r="J11" s="17">
        <f>IF($I11&gt;0,$I11*$J$2,-$K10)</f>
        <v>657</v>
      </c>
      <c r="K11" s="25">
        <f>SUM($J$3:J11)</f>
        <v>1692</v>
      </c>
      <c r="L11" s="19">
        <f>H11+J11</f>
        <v>864</v>
      </c>
    </row>
    <row r="12" spans="2:12" x14ac:dyDescent="0.25">
      <c r="B12" s="5" t="s">
        <v>10</v>
      </c>
      <c r="C12" s="16">
        <v>2000</v>
      </c>
      <c r="D12" s="16">
        <f t="shared" si="0"/>
        <v>38500</v>
      </c>
      <c r="E12" s="16">
        <v>3803.13</v>
      </c>
      <c r="F12" s="17">
        <f t="shared" si="1"/>
        <v>38031.300000000003</v>
      </c>
      <c r="G12" s="18">
        <f t="shared" si="2"/>
        <v>2000</v>
      </c>
      <c r="H12" s="17">
        <f>$C12*$H$2</f>
        <v>69</v>
      </c>
      <c r="I12" s="18">
        <f>IF(D12&gt;F12,D12,-D11)</f>
        <v>38500</v>
      </c>
      <c r="J12" s="17">
        <f>IF($I12&gt;0,$I12*$J$2,-$K11)</f>
        <v>693</v>
      </c>
      <c r="K12" s="25">
        <f>SUM($J$3:J12)</f>
        <v>2385</v>
      </c>
      <c r="L12" s="19">
        <f>H12+J12</f>
        <v>762</v>
      </c>
    </row>
    <row r="13" spans="2:12" x14ac:dyDescent="0.25">
      <c r="B13" s="5" t="s">
        <v>11</v>
      </c>
      <c r="C13" s="16">
        <v>5000</v>
      </c>
      <c r="D13" s="16">
        <f t="shared" si="0"/>
        <v>43500</v>
      </c>
      <c r="E13" s="16">
        <v>3803.13</v>
      </c>
      <c r="F13" s="17">
        <f t="shared" si="1"/>
        <v>41834.43</v>
      </c>
      <c r="G13" s="18">
        <f t="shared" si="2"/>
        <v>5000</v>
      </c>
      <c r="H13" s="17">
        <f>$C13*$H$2</f>
        <v>172.50000000000003</v>
      </c>
      <c r="I13" s="18">
        <f>IF(D13&gt;F13,D13,-D12)</f>
        <v>43500</v>
      </c>
      <c r="J13" s="17">
        <f>IF($I13&gt;0,$I13*$J$2,-$K12)</f>
        <v>782.99999999999989</v>
      </c>
      <c r="K13" s="25">
        <f>SUM($J$3:J13)</f>
        <v>3168</v>
      </c>
      <c r="L13" s="19">
        <f>H13+J13</f>
        <v>955.49999999999989</v>
      </c>
    </row>
    <row r="14" spans="2:12" ht="15.75" thickBot="1" x14ac:dyDescent="0.3">
      <c r="B14" s="5" t="s">
        <v>12</v>
      </c>
      <c r="C14" s="16">
        <v>2000</v>
      </c>
      <c r="D14" s="16">
        <f t="shared" si="0"/>
        <v>45500</v>
      </c>
      <c r="E14" s="16">
        <v>3803.13</v>
      </c>
      <c r="F14" s="17">
        <f t="shared" si="1"/>
        <v>45637.56</v>
      </c>
      <c r="G14" s="18">
        <f t="shared" si="2"/>
        <v>2000</v>
      </c>
      <c r="H14" s="17">
        <f>$C14*$H$2</f>
        <v>69</v>
      </c>
      <c r="I14" s="18">
        <f>IF(D14&gt;F14,D14,-D13)</f>
        <v>-43500</v>
      </c>
      <c r="J14" s="17">
        <f>IF($I14&gt;0,$I14*$J$2,-$K13)</f>
        <v>-3168</v>
      </c>
      <c r="K14" s="25">
        <f>SUM($J$3:J14)</f>
        <v>0</v>
      </c>
      <c r="L14" s="19">
        <f>H14+J14</f>
        <v>-3099</v>
      </c>
    </row>
    <row r="15" spans="2:12" ht="15.75" thickBot="1" x14ac:dyDescent="0.3">
      <c r="B15" s="15"/>
      <c r="C15" s="20">
        <f>SUM(C3:C14)</f>
        <v>45500</v>
      </c>
      <c r="D15" s="20"/>
      <c r="E15" s="20">
        <f>SUM(E3:E14)</f>
        <v>45637.56</v>
      </c>
      <c r="F15" s="21"/>
      <c r="G15" s="22">
        <f>SUM(G3:G14)</f>
        <v>45500</v>
      </c>
      <c r="H15" s="21">
        <f>SUM(H3:H14)</f>
        <v>1569.7500000000002</v>
      </c>
      <c r="I15" s="22"/>
      <c r="J15" s="21">
        <f>SUM(J3:J14)</f>
        <v>0</v>
      </c>
      <c r="K15" s="26"/>
      <c r="L15" s="23">
        <f>SUM(L3:L14)</f>
        <v>1569.75</v>
      </c>
    </row>
    <row r="17" spans="2:12" s="1" customFormat="1" x14ac:dyDescent="0.25">
      <c r="B17"/>
      <c r="C17"/>
      <c r="D17"/>
      <c r="E17"/>
      <c r="F17"/>
      <c r="G17"/>
      <c r="H17"/>
      <c r="I17"/>
      <c r="J17"/>
      <c r="K17"/>
      <c r="L17"/>
    </row>
    <row r="18" spans="2:12" s="2" customFormat="1" x14ac:dyDescent="0.25">
      <c r="B18" s="27" t="s">
        <v>19</v>
      </c>
      <c r="C18" s="28"/>
      <c r="D18" s="27"/>
      <c r="E18" s="27"/>
      <c r="F18" s="27"/>
      <c r="G18" s="27"/>
      <c r="H18" s="27"/>
      <c r="I18" s="27"/>
      <c r="J18" s="27"/>
      <c r="K18" s="27"/>
      <c r="L18" s="27"/>
    </row>
    <row r="19" spans="2:12" x14ac:dyDescent="0.25">
      <c r="B19" s="27" t="s">
        <v>20</v>
      </c>
      <c r="C19" s="27"/>
      <c r="D19" s="27"/>
      <c r="E19" s="27"/>
      <c r="F19" s="27"/>
      <c r="G19" s="27"/>
      <c r="H19" s="27"/>
      <c r="I19" s="27"/>
      <c r="J19" s="27"/>
      <c r="K19" s="27"/>
      <c r="L19" s="27"/>
    </row>
    <row r="20" spans="2:12" x14ac:dyDescent="0.25">
      <c r="B20" s="27" t="s">
        <v>13</v>
      </c>
      <c r="C20" s="27"/>
      <c r="D20" s="27"/>
      <c r="E20" s="27"/>
      <c r="F20" s="27"/>
      <c r="G20" s="27"/>
      <c r="H20" s="27"/>
      <c r="I20" s="27"/>
      <c r="J20" s="27"/>
      <c r="K20" s="27"/>
      <c r="L20" s="27"/>
    </row>
    <row r="21" spans="2:12" x14ac:dyDescent="0.25">
      <c r="B21" s="27" t="s">
        <v>14</v>
      </c>
      <c r="C21" s="27"/>
      <c r="D21" s="27"/>
      <c r="E21" s="27"/>
      <c r="F21" s="27"/>
      <c r="G21" s="27"/>
      <c r="H21" s="27"/>
      <c r="I21" s="27"/>
      <c r="J21" s="27"/>
      <c r="K21" s="27"/>
      <c r="L21" s="27"/>
    </row>
    <row r="22" spans="2:12" x14ac:dyDescent="0.25">
      <c r="B22" s="27" t="s">
        <v>15</v>
      </c>
      <c r="C22" s="27"/>
      <c r="D22" s="27"/>
      <c r="E22" s="27"/>
      <c r="F22" s="27"/>
      <c r="G22" s="27"/>
      <c r="H22" s="27"/>
      <c r="I22" s="27"/>
      <c r="J22" s="27"/>
      <c r="K22" s="27"/>
      <c r="L22" s="27"/>
    </row>
    <row r="23" spans="2:12" x14ac:dyDescent="0.25">
      <c r="B23" s="29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2:12" x14ac:dyDescent="0.25">
      <c r="B24" s="29" t="s">
        <v>16</v>
      </c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2:12" x14ac:dyDescent="0.25">
      <c r="B25" s="29"/>
      <c r="C25" s="27"/>
      <c r="D25" s="27"/>
      <c r="E25" s="27"/>
      <c r="F25" s="27"/>
      <c r="G25" s="27"/>
      <c r="H25" s="27"/>
      <c r="I25" s="27"/>
      <c r="J25" s="27"/>
      <c r="K25" s="27"/>
      <c r="L25" s="27"/>
    </row>
    <row r="26" spans="2:12" x14ac:dyDescent="0.25">
      <c r="B26" s="29" t="s">
        <v>17</v>
      </c>
      <c r="C26" s="27"/>
      <c r="D26" s="27"/>
      <c r="E26" s="27"/>
      <c r="F26" s="27"/>
      <c r="G26" s="27"/>
      <c r="H26" s="27"/>
      <c r="I26" s="27"/>
      <c r="J26" s="27"/>
      <c r="K26" s="27"/>
      <c r="L26" s="27"/>
    </row>
    <row r="27" spans="2:12" x14ac:dyDescent="0.25"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</row>
    <row r="28" spans="2:12" x14ac:dyDescent="0.25">
      <c r="B28" s="27" t="s">
        <v>18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</row>
  </sheetData>
  <mergeCells count="6">
    <mergeCell ref="B1:B2"/>
    <mergeCell ref="C1:C2"/>
    <mergeCell ref="D1:D2"/>
    <mergeCell ref="E1:E2"/>
    <mergeCell ref="F1:F2"/>
    <mergeCell ref="H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Zébulon</cp:lastModifiedBy>
  <dcterms:created xsi:type="dcterms:W3CDTF">2019-10-08T15:51:00Z</dcterms:created>
  <dcterms:modified xsi:type="dcterms:W3CDTF">2019-10-09T02:42:01Z</dcterms:modified>
</cp:coreProperties>
</file>